
<file path=[Content_Types].xml><?xml version="1.0" encoding="utf-8"?>
<Types xmlns="http://schemas.openxmlformats.org/package/2006/content-types">
  <Default Extension="vml" ContentType="application/vnd.openxmlformats-officedocument.vmlDrawing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EstaPastaDeTrabalho"/>
  <bookViews>
    <workbookView windowWidth="28800" windowHeight="12510" tabRatio="856"/>
  </bookViews>
  <sheets>
    <sheet name="capa" sheetId="4" r:id="rId1"/>
    <sheet name="Data_ínicio" sheetId="5" r:id="rId2"/>
    <sheet name="Quadro_resumo" sheetId="22" r:id="rId3"/>
    <sheet name="Gráfico_resumo" sheetId="21" r:id="rId4"/>
    <sheet name="Pós-graduação_strictosensu_2020" sheetId="64" r:id="rId5"/>
    <sheet name="Gráfico_pós-2020" sheetId="61" r:id="rId6"/>
    <sheet name="Pós-graduação_strictosensu_2019" sheetId="60" r:id="rId7"/>
    <sheet name="Pós-graduação_strictosensu_2018" sheetId="56" r:id="rId8"/>
    <sheet name="Pós-graduação_strictosensu_2017" sheetId="23" r:id="rId9"/>
    <sheet name="Pós-graduação_strictosensu_2016" sheetId="25" r:id="rId10"/>
    <sheet name="Pós-graduação_strictosensu_2015" sheetId="26" r:id="rId11"/>
    <sheet name="Pós-graduação_strictosensu_2014" sheetId="27" r:id="rId12"/>
    <sheet name="Pós-graduação_strictosensu_2013" sheetId="28" r:id="rId13"/>
    <sheet name="histórico_sensu_matrisemestre" sheetId="19" r:id="rId14"/>
    <sheet name="Qd_histórico_sensu_vaga edital" sheetId="29" r:id="rId15"/>
    <sheet name="Gráfico_vagas_sensu" sheetId="30" r:id="rId16"/>
    <sheet name="Qd_histórico_sensu_ingressante" sheetId="31" r:id="rId17"/>
    <sheet name="Gráfico_ingressantes_sensu" sheetId="32" r:id="rId18"/>
    <sheet name="Qd_histórico_sensu_titulados" sheetId="34" r:id="rId19"/>
    <sheet name="Gráfico_titulados_sensu" sheetId="35" r:id="rId20"/>
    <sheet name="Qd_histórico_sensu_excluídos" sheetId="36" r:id="rId21"/>
    <sheet name="Qd_histórico_sensu_anobase" sheetId="37" r:id="rId22"/>
    <sheet name="Gráfico_anobase_sensu" sheetId="38" r:id="rId23"/>
    <sheet name="Especialização" sheetId="39" r:id="rId24"/>
    <sheet name="Residência" sheetId="40" r:id="rId25"/>
    <sheet name="Gráfico_residência" sheetId="41" r:id="rId26"/>
    <sheet name="Aperfeiçoamento" sheetId="42" r:id="rId27"/>
    <sheet name="monogr_teses_dissertações" sheetId="43" r:id="rId28"/>
    <sheet name="Gráfico_mono_teses_dissertações" sheetId="44" r:id="rId29"/>
    <sheet name="Docentes_pós" sheetId="45" r:id="rId30"/>
    <sheet name="Quadro_afastamento_servidores" sheetId="47" r:id="rId31"/>
    <sheet name="Gráfico_Afastamentos_servidores" sheetId="48" r:id="rId32"/>
    <sheet name="Quadro_bolsas_CAPES" sheetId="49" r:id="rId33"/>
    <sheet name="Gráfico_bolsas_capes" sheetId="50" r:id="rId34"/>
    <sheet name="Quadros_Bolsas CNPq e fundect" sheetId="51" r:id="rId35"/>
    <sheet name="Gráfico_bolsas_cnpq_fundect" sheetId="58" r:id="rId36"/>
    <sheet name="indicadores_grande área" sheetId="53" r:id="rId37"/>
    <sheet name="Gráfico_grande área" sheetId="54" r:id="rId38"/>
    <sheet name="projetos_pesquisa" sheetId="55" r:id="rId39"/>
    <sheet name="Gráfico_projetos_pesquisa" sheetId="59" r:id="rId40"/>
    <sheet name="Apoio finan Projetos Pesquisa" sheetId="62" r:id="rId41"/>
    <sheet name="Gráfico_apoio finan" sheetId="63" r:id="rId42"/>
    <sheet name="Atualização do arquivo" sheetId="6" r:id="rId43"/>
  </sheets>
  <externalReferences>
    <externalReference r:id="rId44"/>
  </externalReferences>
  <definedNames>
    <definedName name="_xlnm._FilterDatabase" localSheetId="1" hidden="1">Data_ínicio!$B$24:$H$63</definedName>
    <definedName name="AnoCalendário1" localSheetId="0">'[1]Calendário 2017_Geral'!$A$7</definedName>
  </definedNames>
  <calcPr calcId="144525"/>
</workbook>
</file>

<file path=xl/comments1.xml><?xml version="1.0" encoding="utf-8"?>
<comments xmlns="http://schemas.openxmlformats.org/spreadsheetml/2006/main">
  <authors>
    <author>Autor</author>
  </authors>
  <commentList>
    <comment ref="E13" authorId="0">
      <text>
        <r>
          <rPr>
            <b/>
            <sz val="14"/>
            <rFont val="Tahoma"/>
            <charset val="134"/>
          </rPr>
          <t>Autor:
APG=Total de alunos efetivamente matriculados na pós-graduação;</t>
        </r>
        <r>
          <rPr>
            <sz val="8"/>
            <rFont val="Tahoma"/>
            <charset val="134"/>
          </rPr>
          <t xml:space="preserve">
</t>
        </r>
      </text>
    </comment>
    <comment ref="H13" authorId="0">
      <text>
        <r>
          <rPr>
            <b/>
            <sz val="14"/>
            <rFont val="Tahoma"/>
            <charset val="134"/>
          </rPr>
          <t>Autor:
APG=Total de alunos efetivamente matriculados na pós-graduação;</t>
        </r>
        <r>
          <rPr>
            <sz val="8"/>
            <rFont val="Tahoma"/>
            <charset val="134"/>
          </rPr>
          <t xml:space="preserve">
</t>
        </r>
      </text>
    </comment>
    <comment ref="K13" authorId="0">
      <text>
        <r>
          <rPr>
            <b/>
            <sz val="14"/>
            <rFont val="Tahoma"/>
            <charset val="134"/>
          </rPr>
          <t>Autor:
APG=Total de alunos efetivamente matriculados na pós-graduação;</t>
        </r>
        <r>
          <rPr>
            <sz val="8"/>
            <rFont val="Tahoma"/>
            <charset val="134"/>
          </rPr>
          <t xml:space="preserve">
</t>
        </r>
      </text>
    </comment>
    <comment ref="N13" authorId="0">
      <text>
        <r>
          <rPr>
            <b/>
            <sz val="14"/>
            <rFont val="Tahoma"/>
            <charset val="134"/>
          </rPr>
          <t>Autor:
APG=Total de alunos efetivamente matriculados na pós-graduação;</t>
        </r>
        <r>
          <rPr>
            <sz val="8"/>
            <rFont val="Tahoma"/>
            <charset val="134"/>
          </rPr>
          <t xml:space="preserve">
</t>
        </r>
      </text>
    </comment>
    <comment ref="Q13" authorId="0">
      <text>
        <r>
          <rPr>
            <b/>
            <sz val="14"/>
            <rFont val="Tahoma"/>
            <charset val="134"/>
          </rPr>
          <t>Autor:
APG=Total de alunos efetivamente matriculados na pós-graduação;</t>
        </r>
        <r>
          <rPr>
            <sz val="8"/>
            <rFont val="Tahoma"/>
            <charset val="134"/>
          </rPr>
          <t xml:space="preserve">
</t>
        </r>
      </text>
    </comment>
    <comment ref="T13" authorId="0">
      <text>
        <r>
          <rPr>
            <b/>
            <sz val="14"/>
            <rFont val="Tahoma"/>
            <charset val="134"/>
          </rPr>
          <t>Autor:
APG=Total de alunos efetivamente matriculados na pós-graduação;</t>
        </r>
        <r>
          <rPr>
            <sz val="8"/>
            <rFont val="Tahoma"/>
            <charset val="134"/>
          </rPr>
          <t xml:space="preserve">
</t>
        </r>
      </text>
    </comment>
    <comment ref="W13" authorId="0">
      <text>
        <r>
          <rPr>
            <b/>
            <sz val="14"/>
            <rFont val="Tahoma"/>
            <charset val="134"/>
          </rPr>
          <t>Autor:
APG=Total de alunos efetivamente matriculados na pós-graduação;</t>
        </r>
        <r>
          <rPr>
            <sz val="8"/>
            <rFont val="Tahoma"/>
            <charset val="134"/>
          </rPr>
          <t xml:space="preserve">
</t>
        </r>
      </text>
    </comment>
    <comment ref="Z13" authorId="0">
      <text>
        <r>
          <rPr>
            <b/>
            <sz val="14"/>
            <rFont val="Tahoma"/>
            <charset val="134"/>
          </rPr>
          <t>Autor:
APG=Total de alunos efetivamente matriculados na pós-graduação;</t>
        </r>
        <r>
          <rPr>
            <sz val="8"/>
            <rFont val="Tahoma"/>
            <charset val="134"/>
          </rPr>
          <t xml:space="preserve">
</t>
        </r>
      </text>
    </comment>
    <comment ref="AC13" authorId="0">
      <text>
        <r>
          <rPr>
            <b/>
            <sz val="14"/>
            <rFont val="Tahoma"/>
            <charset val="134"/>
          </rPr>
          <t>Autor:
APG=Total de alunos efetivamente matriculados na pós-graduação;</t>
        </r>
        <r>
          <rPr>
            <sz val="8"/>
            <rFont val="Tahoma"/>
            <charset val="134"/>
          </rPr>
          <t xml:space="preserve">
</t>
        </r>
      </text>
    </comment>
    <comment ref="AF13" authorId="0">
      <text>
        <r>
          <rPr>
            <b/>
            <sz val="14"/>
            <rFont val="Tahoma"/>
            <charset val="134"/>
          </rPr>
          <t>Autor:
APG=Total de alunos efetivamente matriculados na pós-graduação;</t>
        </r>
        <r>
          <rPr>
            <sz val="8"/>
            <rFont val="Tahoma"/>
            <charset val="134"/>
          </rPr>
          <t xml:space="preserve">
</t>
        </r>
      </text>
    </comment>
    <comment ref="AI13" authorId="0">
      <text>
        <r>
          <rPr>
            <b/>
            <sz val="14"/>
            <rFont val="Tahoma"/>
            <charset val="134"/>
          </rPr>
          <t>Autor:
APG=Total de alunos efetivamente matriculados na pós-graduação;</t>
        </r>
        <r>
          <rPr>
            <sz val="8"/>
            <rFont val="Tahoma"/>
            <charset val="134"/>
          </rPr>
          <t xml:space="preserve">
</t>
        </r>
      </text>
    </comment>
    <comment ref="AL13" authorId="0">
      <text>
        <r>
          <rPr>
            <b/>
            <sz val="14"/>
            <rFont val="Tahoma"/>
            <charset val="134"/>
          </rPr>
          <t>Autor:
APG=Total de alunos efetivamente matriculados na pós-graduação;</t>
        </r>
        <r>
          <rPr>
            <sz val="8"/>
            <rFont val="Tahoma"/>
            <charset val="134"/>
          </rPr>
          <t xml:space="preserve">
</t>
        </r>
      </text>
    </comment>
    <comment ref="AO13" authorId="0">
      <text>
        <r>
          <rPr>
            <b/>
            <sz val="14"/>
            <rFont val="Tahoma"/>
            <charset val="134"/>
          </rPr>
          <t>Autor:
APG=Total de alunos efetivamente matriculados na pós-graduação;</t>
        </r>
        <r>
          <rPr>
            <sz val="8"/>
            <rFont val="Tahoma"/>
            <charset val="134"/>
          </rPr>
          <t xml:space="preserve">
</t>
        </r>
      </text>
    </comment>
    <comment ref="AR13" authorId="0">
      <text>
        <r>
          <rPr>
            <b/>
            <sz val="14"/>
            <rFont val="Tahoma"/>
            <charset val="134"/>
          </rPr>
          <t>Autor:
APG=Total de alunos efetivamente matriculados na pós-graduação;</t>
        </r>
        <r>
          <rPr>
            <sz val="8"/>
            <rFont val="Tahoma"/>
            <charset val="134"/>
          </rPr>
          <t xml:space="preserve">
</t>
        </r>
      </text>
    </comment>
    <comment ref="AU13" authorId="0">
      <text>
        <r>
          <rPr>
            <b/>
            <sz val="14"/>
            <rFont val="Tahoma"/>
            <charset val="134"/>
          </rPr>
          <t>Autor:
APG=Total de alunos efetivamente matriculados na pós-graduação;</t>
        </r>
        <r>
          <rPr>
            <sz val="8"/>
            <rFont val="Tahoma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<sst xmlns="http://schemas.openxmlformats.org/spreadsheetml/2006/main" count="6485" uniqueCount="863">
  <si>
    <r>
      <rPr>
        <b/>
        <sz val="10"/>
        <color theme="1"/>
        <rFont val="Arial"/>
        <charset val="134"/>
      </rPr>
      <t xml:space="preserve">Quadro  - Conceitos CAPES dos cursos de Pós-Graduação </t>
    </r>
    <r>
      <rPr>
        <b/>
        <i/>
        <sz val="10"/>
        <color theme="1"/>
        <rFont val="Arial"/>
        <charset val="134"/>
      </rPr>
      <t xml:space="preserve">Stricto Sensu </t>
    </r>
    <r>
      <rPr>
        <b/>
        <sz val="10"/>
        <color theme="1"/>
        <rFont val="Arial"/>
        <charset val="134"/>
      </rPr>
      <t>da UFGD - 2020.</t>
    </r>
  </si>
  <si>
    <t>Conceito</t>
  </si>
  <si>
    <t>Total de Cursos</t>
  </si>
  <si>
    <t>Mestrado</t>
  </si>
  <si>
    <t>Doutorado</t>
  </si>
  <si>
    <t>A</t>
  </si>
  <si>
    <t>TOTAL</t>
  </si>
  <si>
    <t>Fonte: COPG/PROPP, em 30/12/2021. Org.: DIPLAN/COPLAN/PROAP.</t>
  </si>
  <si>
    <r>
      <rPr>
        <b/>
        <sz val="10"/>
        <color theme="1"/>
        <rFont val="Arial"/>
        <charset val="134"/>
      </rPr>
      <t xml:space="preserve">Quadro - Programas de Pós-Graduação </t>
    </r>
    <r>
      <rPr>
        <b/>
        <i/>
        <sz val="10"/>
        <color theme="1"/>
        <rFont val="Arial"/>
        <charset val="134"/>
      </rPr>
      <t>Stricto Sensu</t>
    </r>
    <r>
      <rPr>
        <b/>
        <sz val="10"/>
        <color theme="1"/>
        <rFont val="Arial"/>
        <charset val="134"/>
      </rPr>
      <t xml:space="preserve"> da UFGD, ano de implantação e conceito CAPES (2020).</t>
    </r>
  </si>
  <si>
    <t>Programas</t>
  </si>
  <si>
    <t>Unidade</t>
  </si>
  <si>
    <t>Nível</t>
  </si>
  <si>
    <t>Implantação</t>
  </si>
  <si>
    <t>Código do Programa /                                   Código do curso na CAPES</t>
  </si>
  <si>
    <t>Área Básica (Área de Avaliação)</t>
  </si>
  <si>
    <t>Conceito CAPES</t>
  </si>
  <si>
    <t>Agronomia</t>
  </si>
  <si>
    <t>FCA</t>
  </si>
  <si>
    <t>M</t>
  </si>
  <si>
    <t>51005018001P6 / 51005018001M6</t>
  </si>
  <si>
    <t>Agronomia - Ciências Agrárias I</t>
  </si>
  <si>
    <t>História</t>
  </si>
  <si>
    <t>FCH</t>
  </si>
  <si>
    <t>51005018002P2 / 51005018002M2</t>
  </si>
  <si>
    <t>História - História</t>
  </si>
  <si>
    <t>Entomologia e Conservação da Biodiversidade</t>
  </si>
  <si>
    <t>FCBA</t>
  </si>
  <si>
    <t>51005018003P9 / 51005018003M9</t>
  </si>
  <si>
    <t>Zoologia – Biodiversidade</t>
  </si>
  <si>
    <t>D</t>
  </si>
  <si>
    <t>51005018001P6 / 51005018001D7</t>
  </si>
  <si>
    <t>Geografia</t>
  </si>
  <si>
    <t>51005018004P5 / 51005018004M5</t>
  </si>
  <si>
    <t>Geografia - Geografia</t>
  </si>
  <si>
    <t>Educação</t>
  </si>
  <si>
    <t>FAED</t>
  </si>
  <si>
    <t>51005018005P1 / 51005018005M1</t>
  </si>
  <si>
    <t>Educação - Educação</t>
  </si>
  <si>
    <t>Ciência e Tecnologia Ambiental</t>
  </si>
  <si>
    <t>FACET</t>
  </si>
  <si>
    <t>51005018006P8 / 51005018006M8</t>
  </si>
  <si>
    <t>Engenharia/Tecnologia/Gestão – Interdisciplinar</t>
  </si>
  <si>
    <t>Letras</t>
  </si>
  <si>
    <t>FACALE</t>
  </si>
  <si>
    <t>51005018170M2 / 51005018007M4</t>
  </si>
  <si>
    <t>Letras – Linguística e Literatura</t>
  </si>
  <si>
    <t>Zootecnia</t>
  </si>
  <si>
    <t>51005018008P0 / 51005018008M0</t>
  </si>
  <si>
    <t>Zootecnia – Zootecnia / Recursos Pesqueiros</t>
  </si>
  <si>
    <t>Ciências da Saúde</t>
  </si>
  <si>
    <t>FCS</t>
  </si>
  <si>
    <t>51005018009P7 / 51005018009M7</t>
  </si>
  <si>
    <t>Doenças Infecciosas e Parasitárias - Medicina II</t>
  </si>
  <si>
    <t>51005018003P9 / 51005018003D0</t>
  </si>
  <si>
    <t>Agronegócios</t>
  </si>
  <si>
    <t>FACE</t>
  </si>
  <si>
    <t>51005018012P8 / 51005018012M8</t>
  </si>
  <si>
    <t>Meio Ambiente e Agrárias – Interdisciplinar</t>
  </si>
  <si>
    <t>Antropologia</t>
  </si>
  <si>
    <t>51005018013P4 / 51005018013M4</t>
  </si>
  <si>
    <t>Antropologia - Antropologia / Arqueologia</t>
  </si>
  <si>
    <r>
      <rPr>
        <sz val="10"/>
        <rFont val="Arial"/>
        <charset val="134"/>
      </rPr>
      <t xml:space="preserve">Biodiversidade e Meio Ambiente </t>
    </r>
    <r>
      <rPr>
        <vertAlign val="superscript"/>
        <sz val="10"/>
        <rFont val="Arial"/>
        <charset val="134"/>
      </rPr>
      <t>(3)</t>
    </r>
  </si>
  <si>
    <t>51005018011P1 / 51005018011M1</t>
  </si>
  <si>
    <t>Ecologia Aplicada (Biodiversidade )</t>
  </si>
  <si>
    <t>51005018002P2 / 51005018002D3</t>
  </si>
  <si>
    <t>História – História</t>
  </si>
  <si>
    <t>Matemática em Rede Nacional</t>
  </si>
  <si>
    <r>
      <rPr>
        <sz val="10"/>
        <rFont val="Arial"/>
        <charset val="134"/>
      </rPr>
      <t xml:space="preserve">MP </t>
    </r>
    <r>
      <rPr>
        <vertAlign val="superscript"/>
        <sz val="10"/>
        <rFont val="Arial"/>
        <charset val="134"/>
      </rPr>
      <t>(1)</t>
    </r>
  </si>
  <si>
    <t>31075010001P2 / 31075010001F5</t>
  </si>
  <si>
    <t>Matemática – Matemática / Probabilidade e Estatística</t>
  </si>
  <si>
    <t>Química</t>
  </si>
  <si>
    <t>51005018010P5 / 51005018010M5</t>
  </si>
  <si>
    <t>Química – Química</t>
  </si>
  <si>
    <t>Engenharia Agrícola</t>
  </si>
  <si>
    <t>51005018014P0 / 51005018014M0</t>
  </si>
  <si>
    <t>Engenharia Agrícola – Ciências Agrárias I</t>
  </si>
  <si>
    <t>51005018004P5 / 51005018004D6</t>
  </si>
  <si>
    <t>Geografia – Geografia</t>
  </si>
  <si>
    <t xml:space="preserve">Biotecnologia e Biodiversidade </t>
  </si>
  <si>
    <t>53001010100P8 / 53001010100D9</t>
  </si>
  <si>
    <t>Biotecnologia – Biotecnologia</t>
  </si>
  <si>
    <t>Sociologia</t>
  </si>
  <si>
    <t>51005018015P7 / 51005018015M7</t>
  </si>
  <si>
    <t>Sociologia – Sociologia</t>
  </si>
  <si>
    <t>51005018006P8 / 51005018006D9</t>
  </si>
  <si>
    <t>51005018009P7 / 51005018009D8</t>
  </si>
  <si>
    <t>Doenças Infecciosas e Parasitárias – Medicina II</t>
  </si>
  <si>
    <t>Administração Pública em Rede Nacional</t>
  </si>
  <si>
    <t>53045009001P3 / 53045009001F6</t>
  </si>
  <si>
    <t>Administração Pública – Administração Pública e de Empresas, Ciências Contábeis e Turismo</t>
  </si>
  <si>
    <t>51005018005P1 / 51005018005D2</t>
  </si>
  <si>
    <t>Educação – Educação</t>
  </si>
  <si>
    <t>Ensino de Física</t>
  </si>
  <si>
    <t>33283010001P5 / 33283010001F8</t>
  </si>
  <si>
    <t>Física – Astronomia / Física</t>
  </si>
  <si>
    <t>Psicologia</t>
  </si>
  <si>
    <t>51005018101P0 / 51005018101M0</t>
  </si>
  <si>
    <t>Psicologia – Psicologia</t>
  </si>
  <si>
    <t>Fronteiras e Direitos Humanos</t>
  </si>
  <si>
    <t>FADIR</t>
  </si>
  <si>
    <t>51005018170P2 / 51005018170M2</t>
  </si>
  <si>
    <t>Sociais e Humanidades - Interdisciplinar</t>
  </si>
  <si>
    <t>Ciência e Tecnologia de Alimentos</t>
  </si>
  <si>
    <t>FAEN</t>
  </si>
  <si>
    <t>51005018171P9 / 51005018171M9</t>
  </si>
  <si>
    <t>Ciência e Tecnologia de Alimentos – Ciência de Alimentos</t>
  </si>
  <si>
    <t>51005018172P5 / 51005018172D6</t>
  </si>
  <si>
    <t>51005018012P8 / 51005018012D9</t>
  </si>
  <si>
    <t>Alimentos, Nutrição e Saúde</t>
  </si>
  <si>
    <t>51005018173P1 / 51005018173M1</t>
  </si>
  <si>
    <t>Nutrição – Nutrição</t>
  </si>
  <si>
    <t>A(2)</t>
  </si>
  <si>
    <t>Educação e Territorialidade</t>
  </si>
  <si>
    <t>FAIND</t>
  </si>
  <si>
    <t>51005018174P8 / 51005018174M8</t>
  </si>
  <si>
    <t>Sociais e Humanidades – Interdisciplinar</t>
  </si>
  <si>
    <t>51005018008P0 / 51005018008D1</t>
  </si>
  <si>
    <t>NOTAS:</t>
  </si>
  <si>
    <t xml:space="preserve">(1) MP: Mestrado Profissional. </t>
  </si>
  <si>
    <t>(2) Propostas de cursos novos analisadas pela CAPES, que obtiveram a aprovação, conforme Portaria n. 182, de 14 de agosto de 2018.</t>
  </si>
  <si>
    <t>(3) O PPG Biologia Geral/Bioprospecção teve seu nome alterado para Biodiversidade e Meio Ambiente a partir de 01/01/2019.</t>
  </si>
  <si>
    <t>Quadro - Histórico do número total Vagas Ofertadas da Pós-Graduação da UFGD.</t>
  </si>
  <si>
    <t>Pós - Graduação UFGD</t>
  </si>
  <si>
    <t>(%) Evolução (2006-2020)</t>
  </si>
  <si>
    <t>Especialização</t>
  </si>
  <si>
    <t>Aperfeiçoamento</t>
  </si>
  <si>
    <t>Residência Médica</t>
  </si>
  <si>
    <t>-</t>
  </si>
  <si>
    <t>Residência Multiprofissional</t>
  </si>
  <si>
    <t>Residência Uniprofissional</t>
  </si>
  <si>
    <t>Total</t>
  </si>
  <si>
    <t>Fonte: COPG/PROPP. Org.: DIPLAN/COPLAN/PROAP.</t>
  </si>
  <si>
    <t>Quadro - Histórico do número total de Ingressos da Pós-Graduação da UFGD.</t>
  </si>
  <si>
    <t>Residência Médica*</t>
  </si>
  <si>
    <t>NOTA: *Houve um ingresso a mais em 2018 do que a oferta de vagas devido à reserva de vaga concedida a aluno em serviço militar obrigatório. (Previsão legal RESOLUÇÃO Nº 4, DE 30 DE SETEMBRO DE 2011, disponível em http://portal.mec.gov.br/index.php?option=com_docman&amp;view=download&amp;alias=9051-resolucao-cnrm-4-30setembro2011-pdf&amp;category_slug=outubro-2011-pdf&amp;Itemid=30192). Houve um ingresso a mais em relação às vagas ofertadas em virtude de decisão judicial. Em 2019 houve um ingressante a mais, devido a uma desistência ainda no período de matrículas.</t>
  </si>
  <si>
    <t>Quadro - Histórico do número total de Concluintes/Titulados da Pós-Graduação da UFGD.</t>
  </si>
  <si>
    <t>NOTA: Para os cursos Stricto Sensu utilizou-se o número de titulados.</t>
  </si>
  <si>
    <t>Quadro - Histórico do número total de Matriculas no 1º Semestre da Pós-Graduação da UFGD.</t>
  </si>
  <si>
    <t>Ano/semestre 2006/1</t>
  </si>
  <si>
    <t>Ano/semestre 2007/1</t>
  </si>
  <si>
    <t>Ano/semestre 2008/1</t>
  </si>
  <si>
    <t>Ano/semestre 2009/1</t>
  </si>
  <si>
    <t>Ano/semestre 2010/1</t>
  </si>
  <si>
    <t>Ano/semestre 2011/1</t>
  </si>
  <si>
    <t>Ano/semestre 2012/1</t>
  </si>
  <si>
    <t>Ano/semestre 2013/1</t>
  </si>
  <si>
    <t>Ano/semestre 2014/1</t>
  </si>
  <si>
    <t>Ano/semestre 2015/1</t>
  </si>
  <si>
    <t>Ano/semestre 2016/1</t>
  </si>
  <si>
    <t>Ano/semestre 2017/1</t>
  </si>
  <si>
    <t>Ano/semestre 2018/1</t>
  </si>
  <si>
    <t>Ano/semestre 2019/1</t>
  </si>
  <si>
    <t>Ano/semestre 2020/1</t>
  </si>
  <si>
    <t>Alunos Especiais</t>
  </si>
  <si>
    <t>Quadro - Histórico do número total de Matriculas no 2º Semestre da Pós-Graduação da UFGD.</t>
  </si>
  <si>
    <t>Ano/semestre 2006/2</t>
  </si>
  <si>
    <t>Ano/semestre 2007/2</t>
  </si>
  <si>
    <t>Ano/semestre 2008/2</t>
  </si>
  <si>
    <t>Ano/semestre 2009/2</t>
  </si>
  <si>
    <t>Ano/semestre 2010/2</t>
  </si>
  <si>
    <t>Ano/semestre 2011/2</t>
  </si>
  <si>
    <t>Ano/semestre 2012/2</t>
  </si>
  <si>
    <t>Ano/semestre 2013/2</t>
  </si>
  <si>
    <t>Ano/semestre 2014/2</t>
  </si>
  <si>
    <t>Ano/semestre 2015/2</t>
  </si>
  <si>
    <t>Ano/semestre 2016/2</t>
  </si>
  <si>
    <t>Ano/semestre 2017/2</t>
  </si>
  <si>
    <t>Ano/semestre 2018/2</t>
  </si>
  <si>
    <t>Ano/semestre 2019/2</t>
  </si>
  <si>
    <t>Ano/semestre 2020/2</t>
  </si>
  <si>
    <t>277*</t>
  </si>
  <si>
    <t xml:space="preserve">NOTAS:  *Os cursos de especialização em Residência Agrária: Agroecologia, Produção e Extensão Rural encerraram-se em 2015/1. </t>
  </si>
  <si>
    <t>Quadro - Histórico do número total exclusões da Pós-Graduação da UFGD.</t>
  </si>
  <si>
    <r>
      <rPr>
        <b/>
        <sz val="10"/>
        <color theme="1"/>
        <rFont val="Arial"/>
        <charset val="134"/>
      </rPr>
      <t xml:space="preserve">Quadro - Histórico número de cursos </t>
    </r>
    <r>
      <rPr>
        <b/>
        <i/>
        <sz val="10"/>
        <color theme="1"/>
        <rFont val="Arial"/>
        <charset val="134"/>
      </rPr>
      <t>Stricto Sensu</t>
    </r>
    <r>
      <rPr>
        <b/>
        <sz val="10"/>
        <color theme="1"/>
        <rFont val="Arial"/>
        <charset val="134"/>
      </rPr>
      <t xml:space="preserve"> da UFGD.</t>
    </r>
  </si>
  <si>
    <t>Evolução de vagas ofertadas na Pós-Graduação (Total)</t>
  </si>
  <si>
    <t>Evolução de ingressantes na Pós-Graduação (Total)</t>
  </si>
  <si>
    <t>Evolução de concluintes/titulados na Pós-Graduação (Total)</t>
  </si>
  <si>
    <t>Evolução de matriculados 1º semestre na Pós-Graduação (Total)</t>
  </si>
  <si>
    <t>Evolução do número de curso da Pós-Graduação Stricto Sensu, por nível</t>
  </si>
  <si>
    <t>Evolução do Número de cursos das Pós-Graduação Stricto Sensu  (Total)</t>
  </si>
  <si>
    <t>Número de vagas ofertadas na Pós-Graduação (Total) em 2020</t>
  </si>
  <si>
    <t>Número de Ingressantes na Pós-Graduação (Total) em 2020</t>
  </si>
  <si>
    <t>Número de matrículas 1º semestre  na Pós-Graduação (Total) em 2006</t>
  </si>
  <si>
    <t>Número de matrículas 1º semestre na Pós-Graduação (Total) em 2020</t>
  </si>
  <si>
    <r>
      <rPr>
        <b/>
        <sz val="10"/>
        <rFont val="Arial"/>
        <charset val="134"/>
      </rPr>
      <t xml:space="preserve">Quadro - Programas de Pós- Graduação </t>
    </r>
    <r>
      <rPr>
        <b/>
        <i/>
        <sz val="10"/>
        <rFont val="Arial"/>
        <charset val="134"/>
      </rPr>
      <t>Stricto Sensu</t>
    </r>
    <r>
      <rPr>
        <b/>
        <sz val="10"/>
        <rFont val="Arial"/>
        <charset val="134"/>
      </rPr>
      <t xml:space="preserve"> da UFGD - 2020.</t>
    </r>
  </si>
  <si>
    <t>Curso</t>
  </si>
  <si>
    <t>Vagas (Edital)</t>
  </si>
  <si>
    <t>Ingressos</t>
  </si>
  <si>
    <t>Matrículas 1º Semestre</t>
  </si>
  <si>
    <t>Matrículas 2º Semestre</t>
  </si>
  <si>
    <t>APG=Total de alunos efetivamente matriculados na pós-graduação</t>
  </si>
  <si>
    <t>Exclusões</t>
  </si>
  <si>
    <t>Titulados</t>
  </si>
  <si>
    <t>Total de Alunos ao Final do Ano Base</t>
  </si>
  <si>
    <r>
      <rPr>
        <sz val="10"/>
        <rFont val="Arial"/>
        <charset val="134"/>
      </rPr>
      <t>Educação</t>
    </r>
    <r>
      <rPr>
        <sz val="10"/>
        <rFont val="Times New Roman"/>
        <charset val="134"/>
      </rPr>
      <t>⁽</t>
    </r>
    <r>
      <rPr>
        <sz val="10"/>
        <rFont val="Arial"/>
        <charset val="134"/>
      </rPr>
      <t>¹</t>
    </r>
    <r>
      <rPr>
        <sz val="10"/>
        <rFont val="Times New Roman"/>
        <charset val="134"/>
      </rPr>
      <t>⁾</t>
    </r>
  </si>
  <si>
    <t>Doutorado Total</t>
  </si>
  <si>
    <r>
      <rPr>
        <sz val="10"/>
        <rFont val="Arial"/>
        <charset val="134"/>
      </rPr>
      <t xml:space="preserve">Administração Pública em Rede Nacional </t>
    </r>
    <r>
      <rPr>
        <vertAlign val="superscript"/>
        <sz val="10"/>
        <rFont val="Arial"/>
        <charset val="134"/>
      </rPr>
      <t>(2)</t>
    </r>
  </si>
  <si>
    <t>Mestrado Total</t>
  </si>
  <si>
    <t>TOTAL GERAL</t>
  </si>
  <si>
    <t>APG = Total de alunos efetivamente matriculados na Pós-Graduação stricto sensu, incluindo-se alunos de mestrado e doutorado (para o TCU não são considerados os matriculados do mestrado Profissional).</t>
  </si>
  <si>
    <t>(1) O ingresso no curso de Doutorado em Educação ocorre no 2º semestre letivo de cada ano.</t>
  </si>
  <si>
    <t>(2) O número de ingressantes é maior que o número de vagas devido à desistência de um aluno matriculado, e Ainda durante o período de matrículas a vaga ter sido reposta.</t>
  </si>
  <si>
    <t>(4) A seleção para as turmas 2020 foram suspensas, devido à pandemia.</t>
  </si>
  <si>
    <r>
      <rPr>
        <b/>
        <sz val="12"/>
        <color theme="0"/>
        <rFont val="Arial"/>
        <charset val="134"/>
      </rPr>
      <t xml:space="preserve">Indicadores da Pós Graduação </t>
    </r>
    <r>
      <rPr>
        <b/>
        <i/>
        <sz val="12"/>
        <color theme="0"/>
        <rFont val="Arial"/>
        <charset val="134"/>
      </rPr>
      <t>Stricto Sensu</t>
    </r>
    <r>
      <rPr>
        <b/>
        <sz val="12"/>
        <color theme="0"/>
        <rFont val="Arial"/>
        <charset val="134"/>
      </rPr>
      <t xml:space="preserve"> - Doutorado 2020</t>
    </r>
  </si>
  <si>
    <r>
      <rPr>
        <b/>
        <sz val="12"/>
        <color theme="0"/>
        <rFont val="Arial"/>
        <charset val="134"/>
      </rPr>
      <t xml:space="preserve">Indicadores da Pós Graduação </t>
    </r>
    <r>
      <rPr>
        <b/>
        <i/>
        <sz val="12"/>
        <color theme="0"/>
        <rFont val="Arial"/>
        <charset val="134"/>
      </rPr>
      <t>Stricto Sensu</t>
    </r>
    <r>
      <rPr>
        <b/>
        <sz val="12"/>
        <color theme="0"/>
        <rFont val="Arial"/>
        <charset val="134"/>
      </rPr>
      <t xml:space="preserve"> - Mestrado 2020</t>
    </r>
  </si>
  <si>
    <r>
      <rPr>
        <b/>
        <sz val="12"/>
        <color theme="0"/>
        <rFont val="Arial"/>
        <charset val="134"/>
      </rPr>
      <t xml:space="preserve">Indicadores da Pós Graduação </t>
    </r>
    <r>
      <rPr>
        <b/>
        <i/>
        <sz val="12"/>
        <color theme="0"/>
        <rFont val="Arial"/>
        <charset val="134"/>
      </rPr>
      <t xml:space="preserve">Stricto Sensu </t>
    </r>
    <r>
      <rPr>
        <b/>
        <sz val="12"/>
        <color theme="0"/>
        <rFont val="Arial"/>
        <charset val="134"/>
      </rPr>
      <t>- Total 2020</t>
    </r>
  </si>
  <si>
    <r>
      <rPr>
        <b/>
        <sz val="10"/>
        <rFont val="Arial"/>
        <charset val="134"/>
      </rPr>
      <t xml:space="preserve">Quadro - Programas de Pós- Graduação </t>
    </r>
    <r>
      <rPr>
        <b/>
        <i/>
        <sz val="10"/>
        <rFont val="Arial"/>
        <charset val="134"/>
      </rPr>
      <t>Stricto Sensu</t>
    </r>
    <r>
      <rPr>
        <b/>
        <sz val="10"/>
        <rFont val="Arial"/>
        <charset val="134"/>
      </rPr>
      <t xml:space="preserve"> da UFGD - 2019.</t>
    </r>
  </si>
  <si>
    <t>(1) Ingresso da turma no 2º semestre de 2019.</t>
  </si>
  <si>
    <r>
      <rPr>
        <b/>
        <sz val="10"/>
        <color theme="1"/>
        <rFont val="Arial"/>
        <charset val="134"/>
      </rPr>
      <t xml:space="preserve">Quadro - Programas de Pós- Graduação </t>
    </r>
    <r>
      <rPr>
        <b/>
        <i/>
        <sz val="10"/>
        <color theme="1"/>
        <rFont val="Arial"/>
        <charset val="134"/>
      </rPr>
      <t>Stricto Sensu</t>
    </r>
    <r>
      <rPr>
        <b/>
        <sz val="10"/>
        <color theme="1"/>
        <rFont val="Arial"/>
        <charset val="134"/>
      </rPr>
      <t xml:space="preserve"> da UFGD - 2018.</t>
    </r>
  </si>
  <si>
    <t>Biotecnologia e Biodiversidade</t>
  </si>
  <si>
    <r>
      <rPr>
        <sz val="10"/>
        <color theme="1"/>
        <rFont val="Arial"/>
        <charset val="134"/>
      </rPr>
      <t>Educação</t>
    </r>
    <r>
      <rPr>
        <sz val="10"/>
        <color theme="1"/>
        <rFont val="Times New Roman"/>
        <charset val="134"/>
      </rPr>
      <t>⁽</t>
    </r>
    <r>
      <rPr>
        <sz val="10"/>
        <color theme="1"/>
        <rFont val="Arial"/>
        <charset val="134"/>
      </rPr>
      <t>¹</t>
    </r>
    <r>
      <rPr>
        <sz val="10"/>
        <color theme="1"/>
        <rFont val="Times New Roman"/>
        <charset val="134"/>
      </rPr>
      <t>⁾</t>
    </r>
  </si>
  <si>
    <r>
      <rPr>
        <sz val="10"/>
        <color theme="1"/>
        <rFont val="Arial"/>
        <charset val="134"/>
      </rPr>
      <t xml:space="preserve">Biologia Geral/Bioprospecção </t>
    </r>
    <r>
      <rPr>
        <vertAlign val="superscript"/>
        <sz val="10"/>
        <color theme="1"/>
        <rFont val="Arial"/>
        <charset val="134"/>
      </rPr>
      <t>(1)</t>
    </r>
  </si>
  <si>
    <t>(1) O PPG Biologia Geral/Bioprospecção teve seu nome alterado para Biodiversidade e Meio Ambiente a partir de 01/01/2019.</t>
  </si>
  <si>
    <r>
      <rPr>
        <b/>
        <sz val="10"/>
        <color theme="1"/>
        <rFont val="Arial"/>
        <charset val="134"/>
      </rPr>
      <t xml:space="preserve">Quadro - Programas de Pós- Graduação </t>
    </r>
    <r>
      <rPr>
        <b/>
        <i/>
        <sz val="10"/>
        <color theme="1"/>
        <rFont val="Arial"/>
        <charset val="134"/>
      </rPr>
      <t>Stricto Sensu</t>
    </r>
    <r>
      <rPr>
        <b/>
        <sz val="10"/>
        <color theme="1"/>
        <rFont val="Arial"/>
        <charset val="134"/>
      </rPr>
      <t xml:space="preserve"> da UFGD - 2017.</t>
    </r>
  </si>
  <si>
    <r>
      <rPr>
        <b/>
        <sz val="10"/>
        <color theme="1"/>
        <rFont val="Arial"/>
        <charset val="134"/>
      </rPr>
      <t xml:space="preserve">Quadro - Programas de Pós- Graduação </t>
    </r>
    <r>
      <rPr>
        <b/>
        <i/>
        <sz val="10"/>
        <color theme="1"/>
        <rFont val="Arial"/>
        <charset val="134"/>
      </rPr>
      <t>Stricto Sensu</t>
    </r>
    <r>
      <rPr>
        <b/>
        <sz val="10"/>
        <color theme="1"/>
        <rFont val="Arial"/>
        <charset val="134"/>
      </rPr>
      <t xml:space="preserve"> da UFGD - 2016.</t>
    </r>
  </si>
  <si>
    <r>
      <rPr>
        <b/>
        <sz val="10"/>
        <color theme="1"/>
        <rFont val="Arial"/>
        <charset val="134"/>
      </rPr>
      <t xml:space="preserve">Quadro - Programas de Pós- Graduação </t>
    </r>
    <r>
      <rPr>
        <b/>
        <i/>
        <sz val="10"/>
        <color theme="1"/>
        <rFont val="Arial"/>
        <charset val="134"/>
      </rPr>
      <t>Stricto Sensu</t>
    </r>
    <r>
      <rPr>
        <b/>
        <sz val="10"/>
        <color theme="1"/>
        <rFont val="Arial"/>
        <charset val="134"/>
      </rPr>
      <t xml:space="preserve"> da UFGD - 2015.</t>
    </r>
  </si>
  <si>
    <r>
      <rPr>
        <b/>
        <sz val="10"/>
        <color theme="1"/>
        <rFont val="Arial"/>
        <charset val="134"/>
      </rPr>
      <t xml:space="preserve">Quadro - Programas de Pós- Graduação </t>
    </r>
    <r>
      <rPr>
        <b/>
        <i/>
        <sz val="10"/>
        <color theme="1"/>
        <rFont val="Arial"/>
        <charset val="134"/>
      </rPr>
      <t>Stricto Sensu</t>
    </r>
    <r>
      <rPr>
        <b/>
        <sz val="10"/>
        <color theme="1"/>
        <rFont val="Arial"/>
        <charset val="134"/>
      </rPr>
      <t xml:space="preserve"> da UFGD - 2014.</t>
    </r>
  </si>
  <si>
    <r>
      <rPr>
        <b/>
        <sz val="10"/>
        <color theme="1"/>
        <rFont val="Arial"/>
        <charset val="134"/>
      </rPr>
      <t xml:space="preserve">Quadro - Programas de Pós- Graduação </t>
    </r>
    <r>
      <rPr>
        <b/>
        <i/>
        <sz val="10"/>
        <color theme="1"/>
        <rFont val="Arial"/>
        <charset val="134"/>
      </rPr>
      <t>Stricto Sensu</t>
    </r>
    <r>
      <rPr>
        <b/>
        <sz val="10"/>
        <color theme="1"/>
        <rFont val="Arial"/>
        <charset val="134"/>
      </rPr>
      <t xml:space="preserve"> da UFGD - 2013.</t>
    </r>
  </si>
  <si>
    <r>
      <rPr>
        <sz val="10"/>
        <color theme="1"/>
        <rFont val="Arial"/>
        <charset val="134"/>
      </rPr>
      <t xml:space="preserve">Administração Pública em Rede Nacional </t>
    </r>
    <r>
      <rPr>
        <sz val="10"/>
        <color theme="1"/>
        <rFont val="Times New Roman"/>
        <charset val="134"/>
      </rPr>
      <t>⁽</t>
    </r>
    <r>
      <rPr>
        <sz val="10"/>
        <color theme="1"/>
        <rFont val="Arial"/>
        <charset val="134"/>
      </rPr>
      <t>¹</t>
    </r>
    <r>
      <rPr>
        <sz val="10"/>
        <color theme="1"/>
        <rFont val="Times New Roman"/>
        <charset val="134"/>
      </rPr>
      <t>⁾</t>
    </r>
  </si>
  <si>
    <r>
      <rPr>
        <sz val="10"/>
        <color theme="1"/>
        <rFont val="Arial"/>
        <charset val="134"/>
      </rPr>
      <t xml:space="preserve">Biologia Geral/Bioprospecção </t>
    </r>
    <r>
      <rPr>
        <vertAlign val="superscript"/>
        <sz val="10"/>
        <color theme="1"/>
        <rFont val="Arial"/>
        <charset val="134"/>
      </rPr>
      <t>(2)</t>
    </r>
  </si>
  <si>
    <t>NOTAS: (1) Curso ainda não implantado</t>
  </si>
  <si>
    <t>(2) O PPG Biologia Geral/Bioprospecção teve seu nome alterado para Biodiversidade e Meio Ambiente a partir de 01/01/2019.</t>
  </si>
  <si>
    <t>APG = Total de alunos efetivamente matriculados na Pós-Graduação stricto sensu, incluindo-se alunos de mestrado e doutorado (para o TCU não são considerados os matrículados do mestrado Profissional).</t>
  </si>
  <si>
    <t>Quadro - Histórico do número de alunos matriculados por semestre nos Programas de Pós-Graduação Stricto Sensu da UFGD.</t>
  </si>
  <si>
    <t>Programa</t>
  </si>
  <si>
    <t>Matrículas 2006               1º Semestre</t>
  </si>
  <si>
    <t>Matrículas 2006               2º Semestre</t>
  </si>
  <si>
    <t xml:space="preserve">APG                                         2006 </t>
  </si>
  <si>
    <t>Matrículas 2007               1º Semestre</t>
  </si>
  <si>
    <t>Matrículas 2007               2º Semestre</t>
  </si>
  <si>
    <t>APG                                         2007</t>
  </si>
  <si>
    <t>Matrículas 2008               1º Semestre</t>
  </si>
  <si>
    <t>Matrículas 2008               2º Semestre</t>
  </si>
  <si>
    <t>APG                                         2008</t>
  </si>
  <si>
    <t>Matrículas 2009               1º Semestre</t>
  </si>
  <si>
    <t>Matrículas 2009               2º Semestre</t>
  </si>
  <si>
    <t>APG                                         2009</t>
  </si>
  <si>
    <t>Matrículas 2010               1º Semestre</t>
  </si>
  <si>
    <t>Matrículas 2010               2º Semestre</t>
  </si>
  <si>
    <t>APG                                         2010</t>
  </si>
  <si>
    <t>Matrículas 2011               1º Semestre</t>
  </si>
  <si>
    <t>Matrículas 2011               2º Semestre</t>
  </si>
  <si>
    <t>APG                                         2011</t>
  </si>
  <si>
    <t>Matrículas 2012               1º Semestre</t>
  </si>
  <si>
    <t>Matrículas 2012               2º Semestre</t>
  </si>
  <si>
    <t>APG                                         2012</t>
  </si>
  <si>
    <t>Matrículas 2013               1º Semestre</t>
  </si>
  <si>
    <t>Matrículas 2013               2º Semestre</t>
  </si>
  <si>
    <t>APG                                         2013</t>
  </si>
  <si>
    <t>Matrículas 2014               1º Semestre</t>
  </si>
  <si>
    <t>Matrículas 2014               2º Semestre</t>
  </si>
  <si>
    <t>APG                                         2014</t>
  </si>
  <si>
    <t>Matrículas 2015               1º Semestre</t>
  </si>
  <si>
    <t>Matrículas 2015               2º Semestre</t>
  </si>
  <si>
    <t>APG                                         2015</t>
  </si>
  <si>
    <t>Matrículas 2016               1º Semestre</t>
  </si>
  <si>
    <t>Matrículas 2016               2º Semestre</t>
  </si>
  <si>
    <t>APG                                         2016</t>
  </si>
  <si>
    <t>Matrículas 2017               1º Semestre</t>
  </si>
  <si>
    <t>Matrículas 2017               2º Semestre</t>
  </si>
  <si>
    <t>APG                                         2017</t>
  </si>
  <si>
    <t>Matrículas 2018               1º Semestre</t>
  </si>
  <si>
    <t>Matrículas 2018               2º Semestre</t>
  </si>
  <si>
    <t>APG                                         2018</t>
  </si>
  <si>
    <t>Matrículas 2019               1º Semestre</t>
  </si>
  <si>
    <t>Matrículas 2019               2º Semestre</t>
  </si>
  <si>
    <t>APG                                         2019</t>
  </si>
  <si>
    <t>Matrículas 2020               1º Semestre</t>
  </si>
  <si>
    <t>Matrículas 2020               2º Semestre</t>
  </si>
  <si>
    <t>APG                                         2020</t>
  </si>
  <si>
    <r>
      <rPr>
        <sz val="10"/>
        <color theme="1"/>
        <rFont val="Arial"/>
        <charset val="134"/>
      </rPr>
      <t xml:space="preserve">Biodiversidade e Meio Ambiente </t>
    </r>
    <r>
      <rPr>
        <vertAlign val="superscript"/>
        <sz val="10"/>
        <color theme="1"/>
        <rFont val="Arial"/>
        <charset val="134"/>
      </rPr>
      <t>(2)</t>
    </r>
  </si>
  <si>
    <t>NOTAS: (1) Os dados de matriculados do 2º semestre entre os anos de 2006 e 2009 não estão disponíveis, pois não havia um controle efetivo no SCPG quanto às ocorrências.</t>
  </si>
  <si>
    <r>
      <rPr>
        <b/>
        <sz val="10"/>
        <color theme="1"/>
        <rFont val="Arial"/>
        <charset val="134"/>
      </rPr>
      <t xml:space="preserve">Quadro - Histórico das Vagas Ofertadas Programas de Pós-Graduação </t>
    </r>
    <r>
      <rPr>
        <b/>
        <i/>
        <sz val="10"/>
        <color theme="1"/>
        <rFont val="Arial"/>
        <charset val="134"/>
      </rPr>
      <t xml:space="preserve">Stricto Sensu </t>
    </r>
    <r>
      <rPr>
        <b/>
        <sz val="10"/>
        <color theme="1"/>
        <rFont val="Arial"/>
        <charset val="134"/>
      </rPr>
      <t>da UFGD.</t>
    </r>
  </si>
  <si>
    <t>Vagas (Edital)           2006</t>
  </si>
  <si>
    <t>Vagas (Edital)           2007</t>
  </si>
  <si>
    <t>Vagas (Edital)           2008</t>
  </si>
  <si>
    <t>Vagas (Edital)           2009</t>
  </si>
  <si>
    <t>Vagas (Edital)           2010</t>
  </si>
  <si>
    <t>Vagas (Edital)           2011</t>
  </si>
  <si>
    <t>Vagas (Edital)          2012</t>
  </si>
  <si>
    <t>Vagas (Edital)           2013</t>
  </si>
  <si>
    <t>Vagas (Edital)           2014</t>
  </si>
  <si>
    <t>Vagas (Edital)           2015</t>
  </si>
  <si>
    <t>Vagas (Edital)            2016</t>
  </si>
  <si>
    <t>Vagas (Edital)           2017</t>
  </si>
  <si>
    <t>Vagas (Edital)           2018</t>
  </si>
  <si>
    <t>Vagas (Edital)           2019</t>
  </si>
  <si>
    <t>Vagas (Edital)           2020</t>
  </si>
  <si>
    <r>
      <rPr>
        <sz val="10"/>
        <color theme="1"/>
        <rFont val="Arial"/>
        <charset val="134"/>
      </rPr>
      <t xml:space="preserve">Química </t>
    </r>
    <r>
      <rPr>
        <vertAlign val="superscript"/>
        <sz val="10"/>
        <color theme="1"/>
        <rFont val="Arial"/>
        <charset val="134"/>
      </rPr>
      <t xml:space="preserve"> (1)</t>
    </r>
  </si>
  <si>
    <t>Nota:</t>
  </si>
  <si>
    <r>
      <rPr>
        <vertAlign val="subscript"/>
        <sz val="10"/>
        <rFont val="Arial"/>
        <charset val="134"/>
      </rPr>
      <t>(1)</t>
    </r>
    <r>
      <rPr>
        <sz val="10"/>
        <rFont val="Arial"/>
        <charset val="134"/>
      </rPr>
      <t xml:space="preserve"> Curso de Doutorado associado com 14 vagas no total, sendo 5 para a UFGD.</t>
    </r>
  </si>
  <si>
    <r>
      <rPr>
        <b/>
        <sz val="12"/>
        <color theme="0"/>
        <rFont val="Arial"/>
        <charset val="134"/>
      </rPr>
      <t xml:space="preserve">Evolução Vagas Ofertadas Programas de Pós-Graduação </t>
    </r>
    <r>
      <rPr>
        <b/>
        <i/>
        <sz val="12"/>
        <color theme="0"/>
        <rFont val="Arial"/>
        <charset val="134"/>
      </rPr>
      <t xml:space="preserve">Stricto Sensu </t>
    </r>
    <r>
      <rPr>
        <b/>
        <sz val="12"/>
        <color theme="0"/>
        <rFont val="Arial"/>
        <charset val="134"/>
      </rPr>
      <t>- Doutorado</t>
    </r>
  </si>
  <si>
    <r>
      <rPr>
        <b/>
        <sz val="12"/>
        <color theme="0"/>
        <rFont val="Arial"/>
        <charset val="134"/>
      </rPr>
      <t xml:space="preserve">Evolução Vagas Ofertadas Programas de Pós-Graduação </t>
    </r>
    <r>
      <rPr>
        <b/>
        <i/>
        <sz val="12"/>
        <color theme="0"/>
        <rFont val="Arial"/>
        <charset val="134"/>
      </rPr>
      <t xml:space="preserve">Stricto Sensu </t>
    </r>
    <r>
      <rPr>
        <b/>
        <sz val="12"/>
        <color theme="0"/>
        <rFont val="Arial"/>
        <charset val="134"/>
      </rPr>
      <t>- Mestrado</t>
    </r>
  </si>
  <si>
    <r>
      <rPr>
        <b/>
        <sz val="12"/>
        <color theme="0"/>
        <rFont val="Arial"/>
        <charset val="134"/>
      </rPr>
      <t xml:space="preserve">Evolução Vagas Ofertadas Programas de Pós-Graduação </t>
    </r>
    <r>
      <rPr>
        <b/>
        <i/>
        <sz val="12"/>
        <color theme="0"/>
        <rFont val="Arial"/>
        <charset val="134"/>
      </rPr>
      <t xml:space="preserve">Stricto Sensu </t>
    </r>
    <r>
      <rPr>
        <b/>
        <sz val="12"/>
        <color theme="0"/>
        <rFont val="Arial"/>
        <charset val="134"/>
      </rPr>
      <t xml:space="preserve">- Total </t>
    </r>
  </si>
  <si>
    <r>
      <rPr>
        <b/>
        <sz val="10"/>
        <color theme="1"/>
        <rFont val="Arial"/>
        <charset val="134"/>
      </rPr>
      <t xml:space="preserve">Quadro - Histórico do número de alunos Ingressantes Programas de Pós-Graduação </t>
    </r>
    <r>
      <rPr>
        <b/>
        <i/>
        <sz val="10"/>
        <color theme="1"/>
        <rFont val="Arial"/>
        <charset val="134"/>
      </rPr>
      <t>Stricto Sensu</t>
    </r>
    <r>
      <rPr>
        <b/>
        <sz val="10"/>
        <color theme="1"/>
        <rFont val="Arial"/>
        <charset val="134"/>
      </rPr>
      <t xml:space="preserve"> da UFGD.</t>
    </r>
  </si>
  <si>
    <t>Ingressantes 2006</t>
  </si>
  <si>
    <t>Ingressantes 2007</t>
  </si>
  <si>
    <t>Ingressantes 2008</t>
  </si>
  <si>
    <t>Ingressantes 2009</t>
  </si>
  <si>
    <t>Ingressantes 2010</t>
  </si>
  <si>
    <t>Ingressantes 2011</t>
  </si>
  <si>
    <t>Ingressantes 2012</t>
  </si>
  <si>
    <t>Ingressantes 2013</t>
  </si>
  <si>
    <t>Ingressantes 2014</t>
  </si>
  <si>
    <t>Ingressantes 2015</t>
  </si>
  <si>
    <t>Ingressantes 2016</t>
  </si>
  <si>
    <t>Ingressantes 2017</t>
  </si>
  <si>
    <t>Ingressantes 2018</t>
  </si>
  <si>
    <t>Ingressantes 2019</t>
  </si>
  <si>
    <t>Ingressantes 2020</t>
  </si>
  <si>
    <r>
      <rPr>
        <sz val="10"/>
        <color theme="1"/>
        <rFont val="Arial"/>
        <charset val="134"/>
      </rPr>
      <t xml:space="preserve">Biodiversidade e Meio Ambiente </t>
    </r>
    <r>
      <rPr>
        <vertAlign val="superscript"/>
        <sz val="10"/>
        <color theme="1"/>
        <rFont val="Arial"/>
        <charset val="134"/>
      </rPr>
      <t>(1)</t>
    </r>
  </si>
  <si>
    <r>
      <rPr>
        <b/>
        <sz val="12"/>
        <color theme="0"/>
        <rFont val="Arial"/>
        <charset val="134"/>
      </rPr>
      <t xml:space="preserve">Evolução dos Ingressos da Pós-Graduação </t>
    </r>
    <r>
      <rPr>
        <b/>
        <i/>
        <sz val="12"/>
        <color theme="0"/>
        <rFont val="Arial"/>
        <charset val="134"/>
      </rPr>
      <t>Stricto Sensu</t>
    </r>
    <r>
      <rPr>
        <b/>
        <sz val="12"/>
        <color theme="0"/>
        <rFont val="Arial"/>
        <charset val="134"/>
      </rPr>
      <t xml:space="preserve"> - Doutorado</t>
    </r>
  </si>
  <si>
    <r>
      <rPr>
        <b/>
        <sz val="12"/>
        <color theme="0"/>
        <rFont val="Arial"/>
        <charset val="134"/>
      </rPr>
      <t xml:space="preserve">Evolução dos Ingressos da Pós-Graduação </t>
    </r>
    <r>
      <rPr>
        <b/>
        <i/>
        <sz val="12"/>
        <color theme="0"/>
        <rFont val="Arial"/>
        <charset val="134"/>
      </rPr>
      <t>Stricto Sensu</t>
    </r>
    <r>
      <rPr>
        <b/>
        <sz val="12"/>
        <color theme="0"/>
        <rFont val="Arial"/>
        <charset val="134"/>
      </rPr>
      <t xml:space="preserve"> - Mestrado</t>
    </r>
  </si>
  <si>
    <r>
      <rPr>
        <b/>
        <sz val="12"/>
        <color theme="0"/>
        <rFont val="Arial"/>
        <charset val="134"/>
      </rPr>
      <t xml:space="preserve">Evolução dos Ingressos da Pós-Graduação </t>
    </r>
    <r>
      <rPr>
        <b/>
        <i/>
        <sz val="12"/>
        <color theme="0"/>
        <rFont val="Arial"/>
        <charset val="134"/>
      </rPr>
      <t>Stricto Sensu</t>
    </r>
    <r>
      <rPr>
        <b/>
        <sz val="12"/>
        <color theme="0"/>
        <rFont val="Arial"/>
        <charset val="134"/>
      </rPr>
      <t xml:space="preserve"> - Total</t>
    </r>
  </si>
  <si>
    <r>
      <rPr>
        <b/>
        <sz val="10"/>
        <color theme="1"/>
        <rFont val="Arial"/>
        <charset val="134"/>
      </rPr>
      <t xml:space="preserve">Quadro - Histórico do número de alunos titulados nos Programas de Pós-Graduação </t>
    </r>
    <r>
      <rPr>
        <b/>
        <i/>
        <sz val="10"/>
        <color theme="1"/>
        <rFont val="Arial"/>
        <charset val="134"/>
      </rPr>
      <t>Stricto Sensu</t>
    </r>
    <r>
      <rPr>
        <b/>
        <sz val="10"/>
        <color theme="1"/>
        <rFont val="Arial"/>
        <charset val="134"/>
      </rPr>
      <t xml:space="preserve"> da UFGD.</t>
    </r>
  </si>
  <si>
    <t>Titulados 2006</t>
  </si>
  <si>
    <t>Titulados 2007</t>
  </si>
  <si>
    <t>Titulados 2008</t>
  </si>
  <si>
    <t>Titulados 2009</t>
  </si>
  <si>
    <t>Titulados 2010</t>
  </si>
  <si>
    <t>Titulados 2011</t>
  </si>
  <si>
    <t>Titulados 2012</t>
  </si>
  <si>
    <t>Titulados 2013</t>
  </si>
  <si>
    <t>Titulados 2014</t>
  </si>
  <si>
    <t>Titulados 2015</t>
  </si>
  <si>
    <t>Titulados 2016</t>
  </si>
  <si>
    <t>Titulados 2017</t>
  </si>
  <si>
    <t>Titulados 2018</t>
  </si>
  <si>
    <t>Titulados 2019</t>
  </si>
  <si>
    <t>Titulados 2020</t>
  </si>
  <si>
    <r>
      <rPr>
        <b/>
        <sz val="12"/>
        <color theme="0"/>
        <rFont val="Arial"/>
        <charset val="134"/>
      </rPr>
      <t xml:space="preserve">Evolução dos Titulados da Pós-Graduação </t>
    </r>
    <r>
      <rPr>
        <b/>
        <i/>
        <sz val="12"/>
        <color theme="0"/>
        <rFont val="Arial"/>
        <charset val="134"/>
      </rPr>
      <t>Stricto Sensu</t>
    </r>
    <r>
      <rPr>
        <b/>
        <sz val="12"/>
        <color theme="0"/>
        <rFont val="Arial"/>
        <charset val="134"/>
      </rPr>
      <t xml:space="preserve"> - Doutorado</t>
    </r>
  </si>
  <si>
    <r>
      <rPr>
        <b/>
        <sz val="12"/>
        <color theme="0"/>
        <rFont val="Arial"/>
        <charset val="134"/>
      </rPr>
      <t xml:space="preserve">Evolução dos Titulados da Pós-Graduação </t>
    </r>
    <r>
      <rPr>
        <b/>
        <i/>
        <sz val="12"/>
        <color theme="0"/>
        <rFont val="Arial"/>
        <charset val="134"/>
      </rPr>
      <t>Stricto Sensu</t>
    </r>
    <r>
      <rPr>
        <b/>
        <sz val="12"/>
        <color theme="0"/>
        <rFont val="Arial"/>
        <charset val="134"/>
      </rPr>
      <t xml:space="preserve"> - Mestrado</t>
    </r>
  </si>
  <si>
    <r>
      <rPr>
        <b/>
        <sz val="12"/>
        <color theme="0"/>
        <rFont val="Arial"/>
        <charset val="134"/>
      </rPr>
      <t xml:space="preserve">Evolução dos Titulados da Pós-Graduação </t>
    </r>
    <r>
      <rPr>
        <b/>
        <i/>
        <sz val="12"/>
        <color theme="0"/>
        <rFont val="Arial"/>
        <charset val="134"/>
      </rPr>
      <t xml:space="preserve">Stricto Sensu </t>
    </r>
    <r>
      <rPr>
        <b/>
        <sz val="12"/>
        <color theme="0"/>
        <rFont val="Arial"/>
        <charset val="134"/>
      </rPr>
      <t>- Total</t>
    </r>
  </si>
  <si>
    <r>
      <rPr>
        <b/>
        <sz val="10"/>
        <color theme="1"/>
        <rFont val="Arial"/>
        <charset val="134"/>
      </rPr>
      <t xml:space="preserve">Quadro - Histórico do número de alunos excluídos nos Programas de Pós-Graduação </t>
    </r>
    <r>
      <rPr>
        <b/>
        <i/>
        <sz val="10"/>
        <color theme="1"/>
        <rFont val="Arial"/>
        <charset val="134"/>
      </rPr>
      <t xml:space="preserve">Stricto Sensu </t>
    </r>
    <r>
      <rPr>
        <b/>
        <sz val="10"/>
        <color theme="1"/>
        <rFont val="Arial"/>
        <charset val="134"/>
      </rPr>
      <t>da UFGD.</t>
    </r>
  </si>
  <si>
    <t>Exclusões 2006</t>
  </si>
  <si>
    <t>Exclusões 2007</t>
  </si>
  <si>
    <t>Exclusões 2008</t>
  </si>
  <si>
    <t>Exclusões 2009</t>
  </si>
  <si>
    <t>Exclusões 2010</t>
  </si>
  <si>
    <t>Exclusões 2011</t>
  </si>
  <si>
    <t>Exclusões 2012</t>
  </si>
  <si>
    <t>Exclusões 2013</t>
  </si>
  <si>
    <t>Exclusões 2014</t>
  </si>
  <si>
    <t>Exclusões 2015</t>
  </si>
  <si>
    <t>Exclusões 2016</t>
  </si>
  <si>
    <t>Exclusões 2017</t>
  </si>
  <si>
    <t>Exclusões 2018</t>
  </si>
  <si>
    <t>Exclusões 2019</t>
  </si>
  <si>
    <t>Exclusões 2020</t>
  </si>
  <si>
    <t>(%) Evolução (2007-2020)</t>
  </si>
  <si>
    <t xml:space="preserve"> * Tipos de exclusão: Exclusão solicitada pelo aluno, Reprovação; Desistência; Jubilação; Outros.</t>
  </si>
  <si>
    <r>
      <rPr>
        <b/>
        <sz val="10"/>
        <color theme="1"/>
        <rFont val="Arial"/>
        <charset val="134"/>
      </rPr>
      <t xml:space="preserve">Quadro - Histórico do número total de alunos ao Final do Ano Base nos Programas de Pós-Graduação </t>
    </r>
    <r>
      <rPr>
        <b/>
        <i/>
        <sz val="10"/>
        <color theme="1"/>
        <rFont val="Arial"/>
        <charset val="134"/>
      </rPr>
      <t>Stricto Sensu</t>
    </r>
    <r>
      <rPr>
        <b/>
        <sz val="10"/>
        <color theme="1"/>
        <rFont val="Arial"/>
        <charset val="134"/>
      </rPr>
      <t xml:space="preserve"> da UFGD.</t>
    </r>
  </si>
  <si>
    <t xml:space="preserve"> Alunos ao Final do Ano Base  2006</t>
  </si>
  <si>
    <t xml:space="preserve"> Alunos ao Final do Ano Base  2007</t>
  </si>
  <si>
    <t xml:space="preserve"> Alunos ao Final do Ano Base  2008</t>
  </si>
  <si>
    <t xml:space="preserve"> Alunos ao Final do Ano Base  2009</t>
  </si>
  <si>
    <t xml:space="preserve"> Alunos ao Final do Ano Base  2010</t>
  </si>
  <si>
    <t xml:space="preserve"> Alunos ao Final do Ano Base  2011</t>
  </si>
  <si>
    <t xml:space="preserve"> Alunos ao Final do Ano Base  2012</t>
  </si>
  <si>
    <t xml:space="preserve"> Alunos ao Final do Ano Base  2013</t>
  </si>
  <si>
    <t xml:space="preserve"> Alunos ao Final do Ano Base  2014</t>
  </si>
  <si>
    <t xml:space="preserve"> Alunos ao Final do Ano Base  2015</t>
  </si>
  <si>
    <t xml:space="preserve"> Alunos ao Final do Ano Base  2016</t>
  </si>
  <si>
    <t xml:space="preserve"> Alunos ao Final do Ano Base  2017</t>
  </si>
  <si>
    <t xml:space="preserve"> Alunos ao Final do Ano Base  2018</t>
  </si>
  <si>
    <t xml:space="preserve"> Alunos ao Final do Ano Base  2019</t>
  </si>
  <si>
    <t xml:space="preserve"> Alunos ao Final do Ano Base  2020</t>
  </si>
  <si>
    <r>
      <rPr>
        <b/>
        <sz val="12"/>
        <color theme="0"/>
        <rFont val="Arial"/>
        <charset val="134"/>
      </rPr>
      <t xml:space="preserve">Evolução Alunos Final do Ano Base Pós-Graduação </t>
    </r>
    <r>
      <rPr>
        <b/>
        <i/>
        <sz val="12"/>
        <color theme="0"/>
        <rFont val="Arial"/>
        <charset val="134"/>
      </rPr>
      <t>Stricto Sensu</t>
    </r>
    <r>
      <rPr>
        <b/>
        <sz val="12"/>
        <color theme="0"/>
        <rFont val="Arial"/>
        <charset val="134"/>
      </rPr>
      <t xml:space="preserve"> - Doutorado</t>
    </r>
  </si>
  <si>
    <r>
      <rPr>
        <b/>
        <sz val="12"/>
        <color theme="0"/>
        <rFont val="Arial"/>
        <charset val="134"/>
      </rPr>
      <t xml:space="preserve">Evolução Alunos Final do Ano Base Pós-Graduação </t>
    </r>
    <r>
      <rPr>
        <b/>
        <i/>
        <sz val="12"/>
        <color theme="0"/>
        <rFont val="Arial"/>
        <charset val="134"/>
      </rPr>
      <t>Stricto Sensu</t>
    </r>
    <r>
      <rPr>
        <b/>
        <sz val="12"/>
        <color theme="0"/>
        <rFont val="Arial"/>
        <charset val="134"/>
      </rPr>
      <t xml:space="preserve"> - Mestrado</t>
    </r>
  </si>
  <si>
    <r>
      <rPr>
        <b/>
        <sz val="12"/>
        <color theme="0"/>
        <rFont val="Arial"/>
        <charset val="134"/>
      </rPr>
      <t xml:space="preserve">Evolução Alunos Final do Ano Base Pós-Graduação </t>
    </r>
    <r>
      <rPr>
        <b/>
        <i/>
        <sz val="12"/>
        <color theme="0"/>
        <rFont val="Arial"/>
        <charset val="134"/>
      </rPr>
      <t>Stricto Sensu</t>
    </r>
    <r>
      <rPr>
        <b/>
        <sz val="12"/>
        <color theme="0"/>
        <rFont val="Arial"/>
        <charset val="134"/>
      </rPr>
      <t xml:space="preserve"> -  Total</t>
    </r>
  </si>
  <si>
    <t>Quadro - Relação dos Cursos de Especialização realizados pela UFGD.</t>
  </si>
  <si>
    <t xml:space="preserve">Cursos de Especialização </t>
  </si>
  <si>
    <t>Carga Horária</t>
  </si>
  <si>
    <t>Início</t>
  </si>
  <si>
    <t>Término</t>
  </si>
  <si>
    <t>Vagas Ofertadas</t>
  </si>
  <si>
    <t>Ingressantes</t>
  </si>
  <si>
    <t>Conclusões</t>
  </si>
  <si>
    <t>Educação Matemática</t>
  </si>
  <si>
    <t>2004/1</t>
  </si>
  <si>
    <t>2006/1</t>
  </si>
  <si>
    <t>Contabilidade</t>
  </si>
  <si>
    <t>2005/1</t>
  </si>
  <si>
    <t>2007/1</t>
  </si>
  <si>
    <t>Formação de Profissionais da Educação</t>
  </si>
  <si>
    <t>2008/1</t>
  </si>
  <si>
    <t>Administração</t>
  </si>
  <si>
    <t>2007/2</t>
  </si>
  <si>
    <t>2009/2</t>
  </si>
  <si>
    <t>Direito</t>
  </si>
  <si>
    <t>Segurança Pública e Cidadania</t>
  </si>
  <si>
    <t>2008/2</t>
  </si>
  <si>
    <t>2010/1</t>
  </si>
  <si>
    <t>2009/1</t>
  </si>
  <si>
    <t>2010/2</t>
  </si>
  <si>
    <t>Linguística</t>
  </si>
  <si>
    <t>Educação do Campo, Agricultura Familiar e Sustentabilidade</t>
  </si>
  <si>
    <t>2011/2</t>
  </si>
  <si>
    <t>2012/1</t>
  </si>
  <si>
    <t>Educação Física Escolar</t>
  </si>
  <si>
    <t>2011/1</t>
  </si>
  <si>
    <t>2012/2</t>
  </si>
  <si>
    <t>Estudos de Gênero e Interculturalidade</t>
  </si>
  <si>
    <t>2013/1</t>
  </si>
  <si>
    <t>Letras - Literatura: Tradição Cânone Literário</t>
  </si>
  <si>
    <t>2013/2</t>
  </si>
  <si>
    <t>Direito - Direitos Humanos e Cidadania</t>
  </si>
  <si>
    <t>2014/1</t>
  </si>
  <si>
    <t xml:space="preserve">Gestão em Saúde </t>
  </si>
  <si>
    <t>EAD</t>
  </si>
  <si>
    <t>2014/2</t>
  </si>
  <si>
    <t xml:space="preserve">Gestão Pública  </t>
  </si>
  <si>
    <t xml:space="preserve">Gestão Pública Municipal </t>
  </si>
  <si>
    <t>Residência Agrária: Agroecologia, Produção e Extensão Rural</t>
  </si>
  <si>
    <t>2015/1</t>
  </si>
  <si>
    <t>Educação Intercultural</t>
  </si>
  <si>
    <t>2016/1</t>
  </si>
  <si>
    <t>Ensino de Matemática - Matemática na Prática</t>
  </si>
  <si>
    <t>2015/2</t>
  </si>
  <si>
    <t>Teatro</t>
  </si>
  <si>
    <t>Docência na Educação Infantil</t>
  </si>
  <si>
    <t>Saúde Pública</t>
  </si>
  <si>
    <t>2017/1</t>
  </si>
  <si>
    <t>Gestão Pública</t>
  </si>
  <si>
    <t>Gestão Pública Municipal</t>
  </si>
  <si>
    <t>Educação Especial</t>
  </si>
  <si>
    <t>2018/1</t>
  </si>
  <si>
    <t>Educação Matemática e Ensino de Ciências</t>
  </si>
  <si>
    <t>2018/2</t>
  </si>
  <si>
    <t>Ensino de Sociologia no Ensino Médio</t>
  </si>
  <si>
    <t>2017/2</t>
  </si>
  <si>
    <t>MBA em Gestão Ambiental</t>
  </si>
  <si>
    <t>2019/2</t>
  </si>
  <si>
    <t>Nota: *Nos cursos em que aparecem o número de ingressantes maior do que o número de vagas ofertadas, destaca-se que tal ocorrência se deve ao fato das desistências ainda no período de matrículas, em que os desistentes foram repostos por novos alunos.   ** Não houve oferta de cursos de especialização em 2020.</t>
  </si>
  <si>
    <t>Quadro - Evoluçao indicadores Residência.</t>
  </si>
  <si>
    <t>Evolução Residência</t>
  </si>
  <si>
    <t>Evolução</t>
  </si>
  <si>
    <t>Evolução Vagas Ofertadas</t>
  </si>
  <si>
    <t>Evolução Ingressantes</t>
  </si>
  <si>
    <t>Evolução Matriculados</t>
  </si>
  <si>
    <t>Evolução Concluintes</t>
  </si>
  <si>
    <t>Evolução número de cursos</t>
  </si>
  <si>
    <t>Quadro - Histórico do número de Vagas ofertadas, Ingressantes, Matriculados, exclusões e concluintes da Residência Médica e Residência Multiprofissional.</t>
  </si>
  <si>
    <t>Residências / Ano</t>
  </si>
  <si>
    <t>Matriculas</t>
  </si>
  <si>
    <r>
      <rPr>
        <b/>
        <sz val="10"/>
        <color theme="1"/>
        <rFont val="Arial"/>
        <charset val="134"/>
      </rPr>
      <t>Exclusões</t>
    </r>
    <r>
      <rPr>
        <b/>
        <sz val="10"/>
        <color theme="1"/>
        <rFont val="Times New Roman"/>
        <charset val="134"/>
      </rPr>
      <t>⁽</t>
    </r>
    <r>
      <rPr>
        <b/>
        <sz val="10"/>
        <color theme="1"/>
        <rFont val="Arial"/>
        <charset val="134"/>
      </rPr>
      <t>¹</t>
    </r>
    <r>
      <rPr>
        <b/>
        <sz val="10"/>
        <color theme="1"/>
        <rFont val="Times New Roman"/>
        <charset val="134"/>
      </rPr>
      <t>⁾</t>
    </r>
  </si>
  <si>
    <t>Residência Médica em Clínica Médica</t>
  </si>
  <si>
    <t>Residência Médica em Cirurgia Geral</t>
  </si>
  <si>
    <t>Residência Médica em Pediatria  1</t>
  </si>
  <si>
    <t>Residência Médica em Pediatria 2</t>
  </si>
  <si>
    <t xml:space="preserve">Residência Médica em Pré-Requisito em Área Cirúrgica Básica </t>
  </si>
  <si>
    <t>Residência Médica em Ginecologia e Obstetrícia</t>
  </si>
  <si>
    <t>Residência Multiprofissional em Saúde</t>
  </si>
  <si>
    <t>Residência Multiprofissional em Saúde Materno-infantil</t>
  </si>
  <si>
    <t>Residência Uniprofissional em Enfermagem Obstétrica</t>
  </si>
  <si>
    <t>Total (2020)</t>
  </si>
  <si>
    <r>
      <rPr>
        <b/>
        <sz val="10"/>
        <rFont val="Arial"/>
        <charset val="134"/>
      </rPr>
      <t>Exclusões</t>
    </r>
    <r>
      <rPr>
        <b/>
        <sz val="10"/>
        <rFont val="Times New Roman"/>
        <charset val="134"/>
      </rPr>
      <t>⁽</t>
    </r>
    <r>
      <rPr>
        <b/>
        <sz val="10"/>
        <rFont val="Arial"/>
        <charset val="134"/>
      </rPr>
      <t>¹</t>
    </r>
    <r>
      <rPr>
        <b/>
        <sz val="10"/>
        <rFont val="Times New Roman"/>
        <charset val="134"/>
      </rPr>
      <t>⁾</t>
    </r>
  </si>
  <si>
    <r>
      <rPr>
        <sz val="10"/>
        <color theme="1"/>
        <rFont val="Arial"/>
        <charset val="134"/>
      </rPr>
      <t xml:space="preserve">Residência Médica em Pediatria </t>
    </r>
    <r>
      <rPr>
        <vertAlign val="superscript"/>
        <sz val="10"/>
        <color theme="1"/>
        <rFont val="Arial"/>
        <charset val="134"/>
      </rPr>
      <t>(5)</t>
    </r>
  </si>
  <si>
    <r>
      <rPr>
        <sz val="10"/>
        <color theme="1"/>
        <rFont val="Arial"/>
        <charset val="134"/>
      </rPr>
      <t xml:space="preserve">Residência Médica em Pediatria </t>
    </r>
    <r>
      <rPr>
        <vertAlign val="superscript"/>
        <sz val="10"/>
        <color theme="1"/>
        <rFont val="Arial"/>
        <charset val="134"/>
      </rPr>
      <t>(6)</t>
    </r>
  </si>
  <si>
    <r>
      <rPr>
        <sz val="10"/>
        <color theme="1"/>
        <rFont val="Arial"/>
        <charset val="134"/>
      </rPr>
      <t xml:space="preserve">Residência Médica em Pré-Requisito em Área Cirúrgica Básica </t>
    </r>
    <r>
      <rPr>
        <vertAlign val="superscript"/>
        <sz val="10"/>
        <color theme="1"/>
        <rFont val="Arial"/>
        <charset val="134"/>
      </rPr>
      <t>(4)</t>
    </r>
  </si>
  <si>
    <t>Total (2019)</t>
  </si>
  <si>
    <r>
      <rPr>
        <sz val="10"/>
        <color theme="1"/>
        <rFont val="Arial"/>
        <charset val="134"/>
      </rPr>
      <t>Residência Médica em Clínica Médica</t>
    </r>
    <r>
      <rPr>
        <vertAlign val="superscript"/>
        <sz val="10"/>
        <color theme="1"/>
        <rFont val="Arial"/>
        <charset val="134"/>
      </rPr>
      <t xml:space="preserve"> (2)</t>
    </r>
  </si>
  <si>
    <r>
      <rPr>
        <sz val="10"/>
        <color theme="1"/>
        <rFont val="Arial"/>
        <charset val="134"/>
      </rPr>
      <t xml:space="preserve">Residência Médica em Cirurgia Geral </t>
    </r>
    <r>
      <rPr>
        <vertAlign val="superscript"/>
        <sz val="10"/>
        <color theme="1"/>
        <rFont val="Arial"/>
        <charset val="134"/>
      </rPr>
      <t>(3)</t>
    </r>
  </si>
  <si>
    <t>Residência Médica em Pediatria</t>
  </si>
  <si>
    <t xml:space="preserve">Residência Médica em Medicina de Família e Comunidade </t>
  </si>
  <si>
    <t>Total (2018)</t>
  </si>
  <si>
    <t>Total (2017)</t>
  </si>
  <si>
    <t>Total (2016)</t>
  </si>
  <si>
    <t>Total (2015)</t>
  </si>
  <si>
    <t>Total (2014)</t>
  </si>
  <si>
    <t>Total (2013)</t>
  </si>
  <si>
    <t>Total (2012)</t>
  </si>
  <si>
    <t>Total (2011)</t>
  </si>
  <si>
    <t>Total (2010)</t>
  </si>
  <si>
    <t xml:space="preserve">* No ano da defesa, não contam como matriculados aqueles alunos que concluíram a residência em janeiro (com a defesa de trabalho de conclusão de curso). </t>
  </si>
  <si>
    <r>
      <rPr>
        <sz val="10"/>
        <color theme="1"/>
        <rFont val="Times New Roman"/>
        <charset val="134"/>
      </rPr>
      <t>⁽</t>
    </r>
    <r>
      <rPr>
        <sz val="10"/>
        <color theme="1"/>
        <rFont val="Arial"/>
        <charset val="134"/>
      </rPr>
      <t>¹</t>
    </r>
    <r>
      <rPr>
        <sz val="10"/>
        <color theme="1"/>
        <rFont val="Times New Roman"/>
        <charset val="134"/>
      </rPr>
      <t>⁾</t>
    </r>
    <r>
      <rPr>
        <sz val="10"/>
        <color theme="1"/>
        <rFont val="Arial"/>
        <charset val="134"/>
      </rPr>
      <t xml:space="preserve"> Exclusão: Casos de exclusão solicitada pelo aluno; desistência; reprovação; outros.</t>
    </r>
  </si>
  <si>
    <r>
      <rPr>
        <vertAlign val="superscript"/>
        <sz val="10"/>
        <color theme="1"/>
        <rFont val="Arial"/>
        <charset val="134"/>
      </rPr>
      <t>(2)</t>
    </r>
    <r>
      <rPr>
        <sz val="10"/>
        <color theme="1"/>
        <rFont val="Arial"/>
        <charset val="134"/>
      </rPr>
      <t xml:space="preserve"> Houve um ingresso a mais do que a oferta de vagas devido à reserva de vaga concedida a aluno em serviço militar obrigatório. (Previsão legal RESOLUÇÃO Nº 4, DE 30 DE SETEMBRO DE 2011, disponível em http://portal.mec.gov.br/index.php?option=com_docman&amp;view=download&amp;alias=9051-resolucao-cnrm-4-30setembro2011-pdf&amp;category_slug=outubro-2011-pdf&amp;Itemid=30192)</t>
    </r>
  </si>
  <si>
    <r>
      <rPr>
        <vertAlign val="superscript"/>
        <sz val="10"/>
        <color theme="1"/>
        <rFont val="Arial"/>
        <charset val="134"/>
      </rPr>
      <t>(3)</t>
    </r>
    <r>
      <rPr>
        <sz val="10"/>
        <color theme="1"/>
        <rFont val="Arial"/>
        <charset val="134"/>
      </rPr>
      <t xml:space="preserve"> Houve um ingresso a mais em relação às vagas ofertadas em virtude de decisão judicial.</t>
    </r>
  </si>
  <si>
    <r>
      <rPr>
        <vertAlign val="superscript"/>
        <sz val="10"/>
        <color theme="1"/>
        <rFont val="Arial"/>
        <charset val="134"/>
      </rPr>
      <t>(4)</t>
    </r>
    <r>
      <rPr>
        <sz val="10"/>
        <color theme="1"/>
        <rFont val="Arial"/>
        <charset val="134"/>
      </rPr>
      <t xml:space="preserve"> Houve um ingressante a mais, devido a uma desistência ainda no período de matrículas.</t>
    </r>
  </si>
  <si>
    <r>
      <rPr>
        <vertAlign val="superscript"/>
        <sz val="10"/>
        <color theme="1"/>
        <rFont val="Arial"/>
        <charset val="134"/>
      </rPr>
      <t>(5),(6)</t>
    </r>
    <r>
      <rPr>
        <sz val="10"/>
        <color theme="1"/>
        <rFont val="Arial"/>
        <charset val="134"/>
      </rPr>
      <t xml:space="preserve"> O curso teve sua carga horária majorada, porém sem alterar sua nomenclatura de matrículas.</t>
    </r>
  </si>
  <si>
    <t>Evolução do número de cursos -  Residência</t>
  </si>
  <si>
    <t>Evolução das Vagas Ofertadas -  Residência</t>
  </si>
  <si>
    <t>Evolução dos Ingressantes -  Residência</t>
  </si>
  <si>
    <t>Evolução de matriculados -  Residência</t>
  </si>
  <si>
    <t>Evolução de concluintes -  Residência</t>
  </si>
  <si>
    <t>Indicadores da Residência Médica e  Multiprofissional-  2010</t>
  </si>
  <si>
    <t>Indicadores da Residência Médica e Multiprofissional  -  2011</t>
  </si>
  <si>
    <t>Indicadores da Residência Médica e Multiprofissional  -  2012</t>
  </si>
  <si>
    <t>Indicadores da Residência Médica e Multiprofissional  -  2013</t>
  </si>
  <si>
    <t>Indicadores da Residência Médica e Multiprofissional  -  2014</t>
  </si>
  <si>
    <t>Indicadores da Residência Médica e Multiprofissional  -  2015</t>
  </si>
  <si>
    <t>Indicadores da Residência Médica e Multiprofissional  -  2016</t>
  </si>
  <si>
    <t>Indicadores da Residência Médica e Multiprofissional  -  2017</t>
  </si>
  <si>
    <t>Indicadores da Residência Médica, Multiprofissional e Uniprofissional  -  2018</t>
  </si>
  <si>
    <t>Indicadores da Residência Médica, Multiprofissional e Uniprofissional  -  2019</t>
  </si>
  <si>
    <t>Indicadores da Residência Médica, Multiprofissional e Uniprofissional  -  2020</t>
  </si>
  <si>
    <t>Quadro - Relação dos cursos de aperfeiçoamento ofertados pela UFGD.</t>
  </si>
  <si>
    <t>Início Ano/semestre</t>
  </si>
  <si>
    <t>Término Ano/semestre</t>
  </si>
  <si>
    <t>Fundamentação para Docência e Pesquisa em Biomedicina</t>
  </si>
  <si>
    <t>2006/2</t>
  </si>
  <si>
    <t>Coordenação Pedagógica</t>
  </si>
  <si>
    <t>Obs: Não houve a oferta de cursos de aperfeiçoamento nos últimos anos.</t>
  </si>
  <si>
    <t>Quadro - Histórico de Dissertações e Teses Defendidas / Monografias e Artigos Científicos.</t>
  </si>
  <si>
    <t>Monografias - Artigos Científicos / Dissertações / Teses</t>
  </si>
  <si>
    <t>(%) Evolução (2006 - 2020)</t>
  </si>
  <si>
    <t>Quadro - Histórico de Dissertações e Teses Defendidas por Programa.</t>
  </si>
  <si>
    <t>Programa/ano</t>
  </si>
  <si>
    <t>Quadro -Histórico de Monografias/Artigos Científicos defendidos.</t>
  </si>
  <si>
    <t>Gestão em Saúde</t>
  </si>
  <si>
    <t>Ensino de Ciências - Anos Finais do Ensino Fundamental</t>
  </si>
  <si>
    <t>Total Geral</t>
  </si>
  <si>
    <t>Quadro - Trabalhos defendidos Residência Médica.</t>
  </si>
  <si>
    <t xml:space="preserve">Cursos </t>
  </si>
  <si>
    <t>Cirgurgia Geral</t>
  </si>
  <si>
    <t>Clínica Médica</t>
  </si>
  <si>
    <t>Ginecologia e Obstetrícia</t>
  </si>
  <si>
    <t>Pediatria 1</t>
  </si>
  <si>
    <t>Pediatria 2</t>
  </si>
  <si>
    <t>Residência Médica em Pré-Requisito em Área Cirúrgica Básica</t>
  </si>
  <si>
    <t>Multiprofissional - Saúde</t>
  </si>
  <si>
    <t>Medicina de Família e Comunidade</t>
  </si>
  <si>
    <t>Multiprofissional - Saúde Materno Infantil</t>
  </si>
  <si>
    <t>Uniprofissional - Enfermagem Obstétrica</t>
  </si>
  <si>
    <t>Evolução Número de Teses de Doutorado Defendidas</t>
  </si>
  <si>
    <t>Evolução Número de Dissertações de Mestrado Defendidas</t>
  </si>
  <si>
    <t>Evolução Número de Monografias/Artigos Científicos Defendidos</t>
  </si>
  <si>
    <t>Evolução Número de Dissertações/Teses/Monografias/Artigos Científicos Defendidos - total</t>
  </si>
  <si>
    <t>Dissertações e teses defendidas</t>
  </si>
  <si>
    <t>Monografias/artigos científicos defendidos na Especialização e Residência</t>
  </si>
  <si>
    <r>
      <rPr>
        <b/>
        <sz val="10"/>
        <color theme="1"/>
        <rFont val="Arial"/>
        <charset val="134"/>
      </rPr>
      <t xml:space="preserve">Quadro - Número de Docentes que atuaram na Pós Graduação </t>
    </r>
    <r>
      <rPr>
        <b/>
        <i/>
        <sz val="10"/>
        <color theme="1"/>
        <rFont val="Arial"/>
        <charset val="134"/>
      </rPr>
      <t>Stricto Sensu</t>
    </r>
    <r>
      <rPr>
        <b/>
        <sz val="10"/>
        <color theme="1"/>
        <rFont val="Arial"/>
        <charset val="134"/>
      </rPr>
      <t xml:space="preserve"> 2020.</t>
    </r>
  </si>
  <si>
    <t>Código CAPES</t>
  </si>
  <si>
    <t>Nome do Programa</t>
  </si>
  <si>
    <t xml:space="preserve">Nível </t>
  </si>
  <si>
    <t>Número de Docentes Permanentes</t>
  </si>
  <si>
    <t>Número de Docentes Colaboradores</t>
  </si>
  <si>
    <t>Número de Docentes Visitantes</t>
  </si>
  <si>
    <t>Outros</t>
  </si>
  <si>
    <t>53045009001F6</t>
  </si>
  <si>
    <t>MP</t>
  </si>
  <si>
    <t>51005018012M8</t>
  </si>
  <si>
    <t xml:space="preserve"> 51005018012D9</t>
  </si>
  <si>
    <t>51005018001D7</t>
  </si>
  <si>
    <t>51005018001M6</t>
  </si>
  <si>
    <t>51005018173M1</t>
  </si>
  <si>
    <t>51005018013M4</t>
  </si>
  <si>
    <t>51005018011M1</t>
  </si>
  <si>
    <t>53001010100D9</t>
  </si>
  <si>
    <t>51005018006D9</t>
  </si>
  <si>
    <t>51005018006M8</t>
  </si>
  <si>
    <t>51005018171P9</t>
  </si>
  <si>
    <t>51005018009D8</t>
  </si>
  <si>
    <t>51005018009M7</t>
  </si>
  <si>
    <t>51005018005M1</t>
  </si>
  <si>
    <t>51005018005D2</t>
  </si>
  <si>
    <t>51005018174M8</t>
  </si>
  <si>
    <t>51005018014M0</t>
  </si>
  <si>
    <t>33283010001F8</t>
  </si>
  <si>
    <t>51005018003D0</t>
  </si>
  <si>
    <t>51005018003M9</t>
  </si>
  <si>
    <t>51005018170P2</t>
  </si>
  <si>
    <t>51005018004D6</t>
  </si>
  <si>
    <t>51005018004M5</t>
  </si>
  <si>
    <t>51005018002D3</t>
  </si>
  <si>
    <t>51005018002M2</t>
  </si>
  <si>
    <t>51005018007M4</t>
  </si>
  <si>
    <t>31075010001F5</t>
  </si>
  <si>
    <r>
      <rPr>
        <sz val="10"/>
        <color theme="1"/>
        <rFont val="Arial"/>
        <charset val="134"/>
      </rPr>
      <t>Matemática em Rede Nacional</t>
    </r>
    <r>
      <rPr>
        <vertAlign val="superscript"/>
        <sz val="10"/>
        <color theme="1"/>
        <rFont val="Arial"/>
        <charset val="134"/>
      </rPr>
      <t xml:space="preserve"> </t>
    </r>
  </si>
  <si>
    <t>51005018101M0</t>
  </si>
  <si>
    <t>51005018172D6</t>
  </si>
  <si>
    <t>51005018010M5</t>
  </si>
  <si>
    <t>51005018015M7</t>
  </si>
  <si>
    <t>51005018008M0</t>
  </si>
  <si>
    <t>51005018008D1</t>
  </si>
  <si>
    <t xml:space="preserve">NOTAS: </t>
  </si>
  <si>
    <t>(2) Professor Visitante Nacional Senior. Para evitar recontagem, os docentes que atuam em mais de um programa são considerados em apenas um deles, conforme sua lotação e área de formação.</t>
  </si>
  <si>
    <t>(3) Os dados são referentes ao término do ano-base.</t>
  </si>
  <si>
    <r>
      <rPr>
        <b/>
        <sz val="10"/>
        <color theme="1"/>
        <rFont val="Arial"/>
        <charset val="134"/>
      </rPr>
      <t>Quadro - Número de afastamentos concedidos</t>
    </r>
    <r>
      <rPr>
        <b/>
        <vertAlign val="superscript"/>
        <sz val="10"/>
        <color theme="1"/>
        <rFont val="Arial"/>
        <charset val="134"/>
      </rPr>
      <t>1</t>
    </r>
    <r>
      <rPr>
        <b/>
        <sz val="10"/>
        <color theme="1"/>
        <rFont val="Arial"/>
        <charset val="134"/>
      </rPr>
      <t xml:space="preserve"> para servidores cursarem Pós-graduação - por Categoria.</t>
    </r>
  </si>
  <si>
    <t>Categoria/Ano</t>
  </si>
  <si>
    <t>Docente</t>
  </si>
  <si>
    <t>Técnico Administrativo</t>
  </si>
  <si>
    <t>Notas: (1) As informações são referentes ao ano de início em que o afastamento foi concedido.</t>
  </si>
  <si>
    <r>
      <rPr>
        <sz val="10"/>
        <rFont val="Arial"/>
        <charset val="134"/>
      </rPr>
      <t xml:space="preserve">            (2) Desde junho de 2018 as informações referentes aos afastamentos para Pós-Graduação </t>
    </r>
    <r>
      <rPr>
        <i/>
        <sz val="10"/>
        <rFont val="Arial"/>
        <charset val="134"/>
      </rPr>
      <t xml:space="preserve">Stricto Sensu </t>
    </r>
    <r>
      <rPr>
        <sz val="10"/>
        <rFont val="Arial"/>
        <charset val="134"/>
      </rPr>
      <t>são prestadas pela Pró-Reitoria de Gestão de Pessoas (PROGESP), e a partir do relatório de 2021 passarão a compor o relatório da mesma.</t>
    </r>
  </si>
  <si>
    <r>
      <rPr>
        <b/>
        <sz val="10"/>
        <color theme="1"/>
        <rFont val="Arial"/>
        <charset val="134"/>
      </rPr>
      <t>Quadro - Número de afastamentos concedidos para servidores cursarem Pós-graduação - por Período</t>
    </r>
    <r>
      <rPr>
        <b/>
        <vertAlign val="superscript"/>
        <sz val="10"/>
        <color theme="1"/>
        <rFont val="Arial"/>
        <charset val="134"/>
      </rPr>
      <t>1</t>
    </r>
    <r>
      <rPr>
        <b/>
        <sz val="10"/>
        <color theme="1"/>
        <rFont val="Arial"/>
        <charset val="134"/>
      </rPr>
      <t>.</t>
    </r>
  </si>
  <si>
    <t>Integral</t>
  </si>
  <si>
    <t>Parcial</t>
  </si>
  <si>
    <t>Quadro - Número de afastamentos concedidos para servidores (docentes) cursarem Pós-graduação - por Período.</t>
  </si>
  <si>
    <t>Quadro - Número de afastamentos concedidos para servidores (técnicos-administrativos) cursarem Pós-graduação - por Período.</t>
  </si>
  <si>
    <t>Quadro - Número de afastamentos concedidos para servidores cursarem Pós-graduação - por Titulação.</t>
  </si>
  <si>
    <t>Titulação/Ano</t>
  </si>
  <si>
    <t xml:space="preserve">Doutorado </t>
  </si>
  <si>
    <t xml:space="preserve">Pós-Doutorado </t>
  </si>
  <si>
    <t>Quadro - Número de afastamentos concedidos para servidores (docentes) cursarem Pós-graduação - por Titulação.</t>
  </si>
  <si>
    <t xml:space="preserve">Mestrado </t>
  </si>
  <si>
    <t>Quadro - Número de afastamentos concedidos para servidores (Técnicos-administrativos) cursarem Pós-graduação - por Titulação.</t>
  </si>
  <si>
    <t>Quadro - Número de afastamentos concedidos para servidores  cursarem Pós-graduação - por Lotação.</t>
  </si>
  <si>
    <t>Lotação/Ano</t>
  </si>
  <si>
    <t>ACS</t>
  </si>
  <si>
    <t>BIBLIOTECA CENTRAL</t>
  </si>
  <si>
    <t>BIBLIOTECA FADIR</t>
  </si>
  <si>
    <t>COIN</t>
  </si>
  <si>
    <t>EDITORA</t>
  </si>
  <si>
    <t>ESAI</t>
  </si>
  <si>
    <t>FAECA</t>
  </si>
  <si>
    <t>HU</t>
  </si>
  <si>
    <t>PRAD</t>
  </si>
  <si>
    <t>PROAE</t>
  </si>
  <si>
    <t>PROAP</t>
  </si>
  <si>
    <t>PROEX</t>
  </si>
  <si>
    <t>PROGESP</t>
  </si>
  <si>
    <t>PROGRAD</t>
  </si>
  <si>
    <t>PROPP</t>
  </si>
  <si>
    <t>PU</t>
  </si>
  <si>
    <t>REITORIA</t>
  </si>
  <si>
    <t>Quadro - Número de afastamentos concedidos para servidores (docentes)  cursarem Pós-graduação - por Lotação.</t>
  </si>
  <si>
    <t>Quadro - Número de afastamentos concedidos para servidores (técnicos-administrativos)  cursarem Pós-graduação - por Lotação.</t>
  </si>
  <si>
    <r>
      <rPr>
        <b/>
        <sz val="10"/>
        <color theme="1"/>
        <rFont val="Arial"/>
        <charset val="134"/>
      </rPr>
      <t>Quadro - Número de afastamentos concedidos para servidores cursarem Pós-graduação - por Prazo (meses)</t>
    </r>
    <r>
      <rPr>
        <b/>
        <vertAlign val="superscript"/>
        <sz val="10"/>
        <color theme="1"/>
        <rFont val="Arial"/>
        <charset val="134"/>
      </rPr>
      <t>1</t>
    </r>
    <r>
      <rPr>
        <b/>
        <sz val="10"/>
        <color theme="1"/>
        <rFont val="Arial"/>
        <charset val="134"/>
      </rPr>
      <t>.</t>
    </r>
  </si>
  <si>
    <t>Prazo (meses)</t>
  </si>
  <si>
    <t>Nota: (1) Os prazos mencionados referem-se ao inicialmente concedido (1º período), não estão inclusas as prorrogações.</t>
  </si>
  <si>
    <t>Número de afastamentos concedidos para servidores cursarem curso de Pós-Graduação</t>
  </si>
  <si>
    <t>Número de afastamentos concedidos para servidores cursarem curso de Pós-Graduação - por Titulação</t>
  </si>
  <si>
    <r>
      <rPr>
        <sz val="10"/>
        <color theme="1"/>
        <rFont val="Arial"/>
        <charset val="134"/>
      </rPr>
      <t xml:space="preserve">Nota: Desde junho de 2018 as informações referentes aos afastamentos para Pós-Graduação </t>
    </r>
    <r>
      <rPr>
        <i/>
        <sz val="10"/>
        <color theme="1"/>
        <rFont val="Arial"/>
        <charset val="134"/>
      </rPr>
      <t>Stricto Sensu</t>
    </r>
    <r>
      <rPr>
        <sz val="10"/>
        <color theme="1"/>
        <rFont val="Arial"/>
        <charset val="134"/>
      </rPr>
      <t xml:space="preserve"> são prestadas pela Pró-Reitoria de Gestão de Pessoas (PROGESP), e a partir do relatório de 2021 passarão a compor o relatório da mesma.</t>
    </r>
  </si>
  <si>
    <t>Número de afastamentos concedidos para servidores cursarem curso de Pós-Graduação (2004-2020) - por Período</t>
  </si>
  <si>
    <t>Número de afastamentos concedidos para servidores cursarem curso de Pós-Graduação (2004-2020)- por Lotação</t>
  </si>
  <si>
    <t>Número de afastamentos concedidos para servidores (docentes) cursarem curso de Pós-Graduação (2004-2020)</t>
  </si>
  <si>
    <t>Número de afastamentos concedidos para servidores (técnicos-administrativos) cursarem curso de Pós-Graduação (2004-2020)</t>
  </si>
  <si>
    <t>Número de afastamentos concedidos para servidores docentes cursarem curso de Pós-Graduação (2004-2020), por período</t>
  </si>
  <si>
    <t>Número de afastamentos concedidos para servidores técnicos-administrativos cursarem curso de Pós-Graduação (2004-2020), por período</t>
  </si>
  <si>
    <t>Quadro - Histórico Número de Bolsistas de Pós-Graduação do Programa de Demanda Social CAPES - por Categoria.</t>
  </si>
  <si>
    <t xml:space="preserve">Doutorado                     </t>
  </si>
  <si>
    <t xml:space="preserve">Mestrado                      </t>
  </si>
  <si>
    <t>Fonte: PROPP, com dados do espelho da Folha de Pagamento do mês de dezembro do ano correspondente. Org.: DIPLAN/COPLAN/PROAP.</t>
  </si>
  <si>
    <t>Quadro - Número de Bolsistas de Pós-Graduação do Programa de Demanda Social CAPES em 2020 - por Categoria e mês.</t>
  </si>
  <si>
    <t>Categoria/Mês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</si>
  <si>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</si>
  <si>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</si>
  <si>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</si>
  <si>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</si>
  <si>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</si>
  <si>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</si>
  <si>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</si>
  <si>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</si>
  <si>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</si>
  <si>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</si>
  <si>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</si>
  <si>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</si>
  <si>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Fonte: PROPP. Org.: DIPLAN/COPLAN/PROAP.</t>
  </si>
  <si>
    <t>Nota: O total de três discentes iniciaram no Programa Demanda Social CAPES no mês de março de 2020, entretanto, somente em maio de 2020 o pagamento (março, abril e maio) foi efetivado, deste modo, os mesmos foram contabilizados nos respectivos meses em que iniciaram no Programa Demanda Social CAPES, contudo, o pagamento foi contabilizado no mês que de fato ocorreu (maio).</t>
  </si>
  <si>
    <t>Quadro - Valor Total pago - Bolsas de Pós-Graduação do Programa de Demanda Social CAPES em 2020 - por Categoria e mês.</t>
  </si>
  <si>
    <t>Total mês</t>
  </si>
  <si>
    <t>Total Acumulado</t>
  </si>
  <si>
    <t>Quadro - Número de Bolsistas de Pós-Graduação do Programa de Demanda Social CAPES em 2020 - por Faculdade e mês.</t>
  </si>
  <si>
    <t>Faculdade/mês</t>
  </si>
  <si>
    <t>Quadro - Valor Total Pago - Bolsas de Pós-Graduação do Programa de Demanda Social CAPES em 2020 - por Faculdade e mês.</t>
  </si>
  <si>
    <t>Quadro - Número de Bolsistas de Pós-Graduação do Programa de Demanda Social CAPES (Mestrado) em 2020 - por Curso e mês.</t>
  </si>
  <si>
    <t>Curso/mês</t>
  </si>
  <si>
    <t>Nota: (1) O PPG Biologia Geral/Bioprospecção teve seu nome alterado para Biodiversidade e Meio Ambiente a partir de 01/01/2019.</t>
  </si>
  <si>
    <t xml:space="preserve">         (2) O total de três discentes iniciaram no Programa Demanda Social CAPES no mês de março de 2020, entretanto, somente em maio de 2020 o pagamento (março, abril e maio) foi efetivado, deste modo, os mesmos foram contabilizados nos respectivos meses em que iniciaram no Programa Demanda Social CAPES, contudo, o pagamento foi contabilizado no mês que de fato ocorreu (maio).</t>
  </si>
  <si>
    <t>Quadro - Valor Total Pago -Bolsas de Pós-Graduação do Programa de Demanda Social CAPES (Mestrado) em 2020 - por Curso e mês</t>
  </si>
  <si>
    <t>Quadro - Número de Bolsistas de Pós-Graduação do Programa de Demanda Social CAPES (Doutorado) em 2020 - por Curso e mês.</t>
  </si>
  <si>
    <t>Biotecnologia e Biodiversidade - Rede Pró-Centro-Oeste</t>
  </si>
  <si>
    <t>Quadro - Valor Total Pago - Bolsas de Pós-Graduação do Programa de Demanda Social CAPES (Doutorado) em 2020 - por Curso e mês.</t>
  </si>
  <si>
    <t xml:space="preserve">Histórico Número de Bolsas de Pós-Graduação Demanda Social CAPES </t>
  </si>
  <si>
    <t xml:space="preserve">Número de Bolsas de Pós-Graduação Demanda Social CAPES em dezembro de 2020 - por Faculdade </t>
  </si>
  <si>
    <t>Número de Bolsas de Pós-Graduação Demanda Social CAPES em 2020 - por Categoria e mês</t>
  </si>
  <si>
    <t>Valor Total pago - Bolsas de Pós-Graduação Demanda Social CAPES em 2020 - por  Categoria e mês</t>
  </si>
  <si>
    <t>Quadro - Número de Bolsistas de Pós-Graduação (CNPq e Fundect) ativos em 2020, por mês.</t>
  </si>
  <si>
    <t>Tipo de bolsa</t>
  </si>
  <si>
    <t>CNPq</t>
  </si>
  <si>
    <t>FUNDECT</t>
  </si>
  <si>
    <t>Fonte: PROPP e Unidades Acadêmicas. Org.: DIPLAN/COPLAN/PROAP.</t>
  </si>
  <si>
    <t xml:space="preserve">Nota: </t>
  </si>
  <si>
    <t>(1) Os programas: Engenharia Agrícola e Ensino de Física não enviaram as informações conforme solicitação efetuada nos dias 08/06 e 21/06/2021, através do e-mail da diplancoplan@ufgd.edu.br.</t>
  </si>
  <si>
    <t>Quadro - Número de Bolsistas de Pós-Graduação (CNPq e Fundect) ativos em 2020, por mês e categoria.</t>
  </si>
  <si>
    <r>
      <rPr>
        <b/>
        <sz val="10"/>
        <color theme="1"/>
        <rFont val="Arial"/>
        <charset val="134"/>
      </rPr>
      <t>Quadro - Valor estimado pago aos Bolsistas de Pós-Graduação (CNPq e Fundect) ativos em 2020, por mês</t>
    </r>
    <r>
      <rPr>
        <b/>
        <vertAlign val="superscript"/>
        <sz val="10"/>
        <color theme="1"/>
        <rFont val="Arial"/>
        <charset val="134"/>
      </rPr>
      <t>1</t>
    </r>
    <r>
      <rPr>
        <b/>
        <sz val="10"/>
        <color theme="1"/>
        <rFont val="Arial"/>
        <charset val="134"/>
      </rPr>
      <t>.</t>
    </r>
  </si>
  <si>
    <t xml:space="preserve">Notas: </t>
  </si>
  <si>
    <t>(1) Os valores foram estimados de acordo com a quantitade de bolsas vigentes e seus respectivos valores.</t>
  </si>
  <si>
    <t>(2) Os programas: Engenharia Agrícola e Ensino de Física não enviaram as informações conforme solicitação efetuada nos dias 08/06 e 21/06/2021, através do e-mail da diplancoplan@ufgd.edu.br.</t>
  </si>
  <si>
    <t>Quadro - Número de Bolsistas de Pós-Graduação (CNPq) ativos em 2020, por mês e Faculdade.</t>
  </si>
  <si>
    <t>Faculdade</t>
  </si>
  <si>
    <t>Quadro - Número de Bolsistas de Pós-Graduação (Fundect) ativos em 2020, por mês e Faculdade.</t>
  </si>
  <si>
    <t>Quadro - Número de Bolsistas de Pós-Graduação (CNPq) ativos em 2020, por mês, Faculdade e categoria (mestrado).</t>
  </si>
  <si>
    <t>Quadro - Número de Bolsistas de Pós-Graduação (CNPq) ativos em 2020, por mês, Faculdade e categoria (doutorado).</t>
  </si>
  <si>
    <t>Quadro - Número de Bolsistas de Pós-Graduação (Fundect) ativos em 2020, por mês, Faculdade e categoria (mestrado).</t>
  </si>
  <si>
    <t>Quadro - Número de Bolsistas de Pós-Graduação (Fundect) ativos em 2020, por mês, Faculdade e categoria (doutorado).</t>
  </si>
  <si>
    <t>Quadro - Número de Bolsistas de Pós-Graduação (CNPq e Fundect) ativos em 2020, por mês, Faculdade, Curso e categoria (mestrado).</t>
  </si>
  <si>
    <r>
      <rPr>
        <b/>
        <sz val="10"/>
        <color theme="1"/>
        <rFont val="Arial"/>
        <charset val="134"/>
      </rPr>
      <t xml:space="preserve">Curso </t>
    </r>
    <r>
      <rPr>
        <b/>
        <vertAlign val="superscript"/>
        <sz val="10"/>
        <color theme="1"/>
        <rFont val="Arial"/>
        <charset val="134"/>
      </rPr>
      <t>(1)</t>
    </r>
  </si>
  <si>
    <t>Administração Pública em Rede</t>
  </si>
  <si>
    <t>...</t>
  </si>
  <si>
    <t>Quadro - Número de Bolsistas de Pós-Graduação (CNPq e Fundect) ativos em 2020, por mês, Faculdade, Curso e categoria (doutorado).</t>
  </si>
  <si>
    <r>
      <rPr>
        <b/>
        <sz val="10"/>
        <color theme="1"/>
        <rFont val="Arial"/>
        <charset val="134"/>
      </rPr>
      <t>Quadro - Histórico do Número de Bolsistas de Pós-Graduação (CNPq e Fundect)</t>
    </r>
    <r>
      <rPr>
        <b/>
        <vertAlign val="superscript"/>
        <sz val="10"/>
        <color theme="1"/>
        <rFont val="Arial"/>
        <charset val="134"/>
      </rPr>
      <t>(1)</t>
    </r>
    <r>
      <rPr>
        <b/>
        <sz val="10"/>
        <color theme="1"/>
        <rFont val="Arial"/>
        <charset val="134"/>
      </rPr>
      <t>.</t>
    </r>
  </si>
  <si>
    <r>
      <rPr>
        <b/>
        <sz val="10"/>
        <color theme="1"/>
        <rFont val="Arial"/>
        <charset val="134"/>
      </rPr>
      <t>2019</t>
    </r>
    <r>
      <rPr>
        <b/>
        <vertAlign val="superscript"/>
        <sz val="10"/>
        <color theme="1"/>
        <rFont val="Arial"/>
        <charset val="134"/>
      </rPr>
      <t>(2)</t>
    </r>
  </si>
  <si>
    <r>
      <rPr>
        <b/>
        <sz val="10"/>
        <color theme="1"/>
        <rFont val="Arial"/>
        <charset val="134"/>
      </rPr>
      <t>2020</t>
    </r>
    <r>
      <rPr>
        <b/>
        <vertAlign val="superscript"/>
        <sz val="10"/>
        <color theme="1"/>
        <rFont val="Arial"/>
        <charset val="134"/>
      </rPr>
      <t>(3)</t>
    </r>
  </si>
  <si>
    <t>(1) Bolsas vigentes em 31/12 de cada exercício.</t>
  </si>
  <si>
    <t>(2) Os programas: Ciência e Tecnologia de Alimentos, Educação, Engenharia Agrícola e Química não enviaram as informações conforme solicitação efetuada nos dias 01/06 e 09/06/2020, através do e-mail da diplancoplan@ufgd.edu.br.</t>
  </si>
  <si>
    <t>(3) Os programas: Engenharia Agrícola e Ensino de Física não enviaram as informações conforme solicitação efetuada nos dias 08/06 e 21/06/2021, através do e-mail da diplancoplan@ufgd.edu.br.</t>
  </si>
  <si>
    <r>
      <rPr>
        <b/>
        <sz val="10"/>
        <color theme="1"/>
        <rFont val="Arial"/>
        <charset val="134"/>
      </rPr>
      <t>Quadro - Histórico do Número de Bolsistas de Pós-Graduação (CNPq e Fundect) ativos em 31/12, por mês, Faculdade, Curso e categoria (mestrado)</t>
    </r>
    <r>
      <rPr>
        <b/>
        <vertAlign val="superscript"/>
        <sz val="10"/>
        <color theme="1"/>
        <rFont val="Arial"/>
        <charset val="134"/>
      </rPr>
      <t>(1)</t>
    </r>
    <r>
      <rPr>
        <b/>
        <sz val="10"/>
        <color theme="1"/>
        <rFont val="Arial"/>
        <charset val="134"/>
      </rPr>
      <t>.</t>
    </r>
  </si>
  <si>
    <t>(2) Os programas: Ciência e Tecnologia de Alimentos, Educação, Engenharia Agrícola e Química não enviaram as informações  de 2019 conforme solicitação efetuada nos dias 01/06 e 09/06/2020, através do e-mail da diplancoplan@ufgd.edu.br.</t>
  </si>
  <si>
    <r>
      <rPr>
        <b/>
        <sz val="10"/>
        <rFont val="Arial"/>
        <charset val="134"/>
      </rPr>
      <t>Quadro - Histórico do Número de Bolsistas de Pós-Graduação (CNPq e Fundect) ativos em 31/12, por mês, Faculdade, Curso e categoria (doutorado)</t>
    </r>
    <r>
      <rPr>
        <b/>
        <vertAlign val="superscript"/>
        <sz val="10"/>
        <rFont val="Arial"/>
        <charset val="134"/>
      </rPr>
      <t>(1)</t>
    </r>
    <r>
      <rPr>
        <b/>
        <sz val="10"/>
        <rFont val="Arial"/>
        <charset val="134"/>
      </rPr>
      <t>.</t>
    </r>
  </si>
  <si>
    <t>Número de Bolsistas de Pós-Graduação (CNPq e Fundect) ativos em 2020, por mês.</t>
  </si>
  <si>
    <r>
      <rPr>
        <b/>
        <sz val="12"/>
        <color theme="0"/>
        <rFont val="Arial"/>
        <charset val="134"/>
      </rPr>
      <t>Valor estimado pago aos Bolsistas de Pós-Graduação (CNPq e Fundect) ativos em 2020, por mês</t>
    </r>
    <r>
      <rPr>
        <b/>
        <vertAlign val="superscript"/>
        <sz val="12"/>
        <color theme="0"/>
        <rFont val="Arial"/>
        <charset val="134"/>
      </rPr>
      <t>1</t>
    </r>
    <r>
      <rPr>
        <b/>
        <sz val="12"/>
        <color theme="0"/>
        <rFont val="Arial"/>
        <charset val="134"/>
      </rPr>
      <t>.</t>
    </r>
  </si>
  <si>
    <t>Nota: (1) Os valores foram estimados de acordo com a quantitade de bolsas vigentes e seus respectivos valores.</t>
  </si>
  <si>
    <t>Número de Bolsas de Pós-Graduação (CNPq e Fundect) em 2020 - por Categoria e mês</t>
  </si>
  <si>
    <t>Quadro - Histórico do número de bolsas de produtividade em pesquisa do CNPq, segundo área do conhecimento.</t>
  </si>
  <si>
    <t>Grande Área CNPq</t>
  </si>
  <si>
    <t>Nº de bolsas-ano (BPQ)</t>
  </si>
  <si>
    <t xml:space="preserve">Ciências Agrárias </t>
  </si>
  <si>
    <t xml:space="preserve">Ciências Biológicas </t>
  </si>
  <si>
    <t xml:space="preserve">Ciências da Saúde </t>
  </si>
  <si>
    <t xml:space="preserve">Ciências Exatas e da Terra </t>
  </si>
  <si>
    <t xml:space="preserve">Ciências Humanas </t>
  </si>
  <si>
    <t xml:space="preserve">Ciências Sociais Aplicadas </t>
  </si>
  <si>
    <t xml:space="preserve">Engenharias </t>
  </si>
  <si>
    <t xml:space="preserve">Linguística, Letras e Artes </t>
  </si>
  <si>
    <t>Fonte: COPQ/PROPP. Org.: DIPLAN/COPLAN/PROAP.</t>
  </si>
  <si>
    <t>Quadro - Histórico Grupos de Pesquisa segundo área do conhecimento.</t>
  </si>
  <si>
    <t>Grupos de Pesquisa</t>
  </si>
  <si>
    <t>Quadro - Histórico % Participação dos Grupos de Pesquisa e Recursos humanos segundo área do conhecimento.</t>
  </si>
  <si>
    <t>Quadro - Histórico do número de bolsas de produtividade em pesquisa do CNPq, segundo área do conhecimento, por nível.</t>
  </si>
  <si>
    <t>Nível:</t>
  </si>
  <si>
    <t>1B</t>
  </si>
  <si>
    <t>1C</t>
  </si>
  <si>
    <t>1D</t>
  </si>
  <si>
    <t>Quadro - Histórico do número de bolsas de produtividade em desenvolvimento tecnológico e extensão inovadora do CNPq, de doutores segundo área do conhecimento.</t>
  </si>
  <si>
    <t>Tecnologias</t>
  </si>
  <si>
    <t>Quadro - Relações entre Grupos de Pesquisa e Recursos humanos segundo área do conhecimento em 2020.</t>
  </si>
  <si>
    <t>Grupos de Pesquisa                        (G)</t>
  </si>
  <si>
    <t>Linhas de Pesquisa           (L)</t>
  </si>
  <si>
    <t>Pesquisadores             (P)</t>
  </si>
  <si>
    <t>Estudantes               (E)</t>
  </si>
  <si>
    <t>RELAÇÕES</t>
  </si>
  <si>
    <t>(L)/(G)</t>
  </si>
  <si>
    <t>(P)/(L)</t>
  </si>
  <si>
    <t>(P)/(G)</t>
  </si>
  <si>
    <t>(E)/(G)</t>
  </si>
  <si>
    <t>2020/1</t>
  </si>
  <si>
    <t>2020/2</t>
  </si>
  <si>
    <t>Histórico Número de Bolsas de Produtividade em Pesquisa do CNPq</t>
  </si>
  <si>
    <t>Histórico do número de bolsas de produtividade em pesquisa do CNPq, segundo área do conhecimento, por nível</t>
  </si>
  <si>
    <t>Nota: O CNPq classifica as bolsas de produtividade em pesquisa em dois níveis, 1 e 2, sendo que o nível 1, possui ainda uma gradação: A, B, C e D. O nível 1A  é considerado o nível mais elevado das bolsas de produtividade em pesquisa do CNPq.</t>
  </si>
  <si>
    <t>Histórico Grupos de Pesquisa segundo área do conhecimento</t>
  </si>
  <si>
    <t xml:space="preserve"> Histórico do número de bolsas de produtividade em pesquisa do CNPq, segundo área do conhecimento</t>
  </si>
  <si>
    <t>Quadro - Histórico do número de Projetos de Pesquisa da UFGD.</t>
  </si>
  <si>
    <t>Status Projetos de Pesquisa</t>
  </si>
  <si>
    <t>Iniciados (por exercício)</t>
  </si>
  <si>
    <t>Andamento*</t>
  </si>
  <si>
    <t>Pendentes**</t>
  </si>
  <si>
    <t>Concluídos***</t>
  </si>
  <si>
    <t>Fonte: COPQ/PROPP. Org. DIPLAN/COPLAN/PROAP.</t>
  </si>
  <si>
    <t>Nota: * Nos projetos em andamento foram considerados todos os projetos ativos ao longo de 2020.</t>
  </si>
  <si>
    <t xml:space="preserve">         ** Os projetos pendentes referem-se aqueles cuja vigência terminou no exercício de referência, mas que até 31/12 não havia chegado à PROPP o pedido de prorrogação ou o relatório final de conclusão.</t>
  </si>
  <si>
    <t xml:space="preserve">         *** São considerados projetos concluídos somente aqueles que entregaram o relatório final da execução do projeto (tanto do exercício de 2020 quanto de anos anteriores).</t>
  </si>
  <si>
    <t>Quadro  - Histórico do número de Projetos de Pesquisa (Iniciados) por Unidade Acadêmica.</t>
  </si>
  <si>
    <t>Unidade Acadêmica</t>
  </si>
  <si>
    <t>Projetos Iniciados</t>
  </si>
  <si>
    <t>EaD</t>
  </si>
  <si>
    <t>Quadro  - Histórico do número de Projetos de Pesquisa (Em andamento) por Unidade Acadêmica.</t>
  </si>
  <si>
    <t>Projetos em Andamento</t>
  </si>
  <si>
    <t>Quadro  - Histórico do número de Projetos de Pesquisa (Concluídos) por Unidade Acadêmica.</t>
  </si>
  <si>
    <t>Projetos Concluídos</t>
  </si>
  <si>
    <t>2020*</t>
  </si>
  <si>
    <t>Nota: * Em 2020 um total de 97 projetos tiveram a vigência expirada, entretanto, nem todos entregaram o relatório final de conclusão.</t>
  </si>
  <si>
    <t>Quadro  - Histórico do número de Projetos de Pesquisa (Pendentes) por Unidade Acadêmica.</t>
  </si>
  <si>
    <t>Projetos Pendentes</t>
  </si>
  <si>
    <t>Nota: * Em 2020 um total de 97 projetos tiveram a vigência expirada, entretanto, nem todos entregaram o relatório final de conclusão. Na planilha enviada, não houve a distinção entre os que de fato foram concluídos, e os que estavam pendentes.</t>
  </si>
  <si>
    <t>Quadro  - Número de Projetos de Pesquisa (Iniciados em 2020) por Unidade Acadêmica e por mês.</t>
  </si>
  <si>
    <t>Projetos Iniciados em 2020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</si>
  <si>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</si>
  <si>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</si>
  <si>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</si>
  <si>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</si>
  <si>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</si>
  <si>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</si>
  <si>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</si>
  <si>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</si>
  <si>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</si>
  <si>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</si>
  <si>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</si>
  <si>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</si>
  <si>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Nota: * Ao todo são 125 projetos iniciados em 2020, sendo que 123 têm origem nas Unidades Acadêmicas, 1 Reitoria e 1 FAECA.</t>
  </si>
  <si>
    <t>Histórico de Projetos de Pesquisa Iniciados (em cada exercício)</t>
  </si>
  <si>
    <t>Número de projetos de Pesquisa Iniciados em 2020, por mês</t>
  </si>
  <si>
    <t>Histórico de Projetos de Pesquisa em andamento*</t>
  </si>
  <si>
    <t>Histórico de Projetos de Pesquisa Concluídos*</t>
  </si>
  <si>
    <t>Nota: *São considerados projetos concluídos somente aqueles que entregaram o relatório final da execução do projeto.</t>
  </si>
  <si>
    <t>Quadro - Quantidade de Apoio Financeiro aos projetos de Pesquisa em 2020, por modalidade e programa.</t>
  </si>
  <si>
    <t>Modalidade</t>
  </si>
  <si>
    <t>PAP-UA</t>
  </si>
  <si>
    <t>PAP-UFGD</t>
  </si>
  <si>
    <t>Análises de amostras</t>
  </si>
  <si>
    <t>Combustível</t>
  </si>
  <si>
    <t>Inscrição em evento internacional</t>
  </si>
  <si>
    <t>Inscrição em evento nacional</t>
  </si>
  <si>
    <t>Manutenção de equipamento</t>
  </si>
  <si>
    <t>Materiais de consumo almoxarifado</t>
  </si>
  <si>
    <t>Materiais de consumo externos</t>
  </si>
  <si>
    <t>Publicação de artigo A1</t>
  </si>
  <si>
    <t>Publicação de artigo A2</t>
  </si>
  <si>
    <t>Publicação de artigo B1</t>
  </si>
  <si>
    <t>Publicação de artigo FI</t>
  </si>
  <si>
    <t>Publicação de capítulo de livro</t>
  </si>
  <si>
    <t>Publicação de livro</t>
  </si>
  <si>
    <t>Revisão de artigo A1</t>
  </si>
  <si>
    <t>Revisão de artigo A2</t>
  </si>
  <si>
    <t>Revisão de artigo B1</t>
  </si>
  <si>
    <t>Revisão de capítulo</t>
  </si>
  <si>
    <t>Tradução de artigo A1</t>
  </si>
  <si>
    <t>Tradução de artigo A2</t>
  </si>
  <si>
    <t>Tradução de artigo B1</t>
  </si>
  <si>
    <t>Tradução e revisão de capítulo</t>
  </si>
  <si>
    <t>Nota: * Orçamento referente ao exercício de 2020.</t>
  </si>
  <si>
    <t>Quadro - Valor do Apoio Financeiro aos projetos de Pesquisa em 2020, por modalidade e programa.</t>
  </si>
  <si>
    <t>Quadro - Valor do Apoio Financeiro aos projetos de Pesquisa em 2020 - PAP-UA, por Unidade Acadêmica e modalidade.</t>
  </si>
  <si>
    <t>Unidade Acadêmica/Modalidade</t>
  </si>
  <si>
    <t>Contagem de Pesquisador(a)</t>
  </si>
  <si>
    <t>Quadro - Quantidade de Apoio Financeiro aos projetos de Pesquisa em 2020 - PAP-UA, por Unidade Acadêmica e modalidade.</t>
  </si>
  <si>
    <t>Quadro - Quantidade de Apoio Financeiro aos projetos de Pesquisa em 2020 - PAP-UFGD, por Unidade Acadêmica e modalidade.</t>
  </si>
  <si>
    <t>Quadro - Valor do Apoio Financeiro aos projetos de Pesquisa em 2020 - PAP-UFGD, por Unidade Acadêmica e modalidade.</t>
  </si>
  <si>
    <t>Quantidade de Apoio Financeiro aos Projetos de Pesquisa em 2020, por programa</t>
  </si>
  <si>
    <t>Valor do Apoio Financeiro aos Projetos de Pesquisa em 2020, por programa</t>
  </si>
  <si>
    <t>Quantidade de Apoio Financeiro aos Projetos de Pesquisa em 2020 - PAP-UA, por modalidade</t>
  </si>
  <si>
    <t>Valor do Apoio Financeiro aos Projetos de Pesquisa em 2020 - PAP-UA, por modalidade</t>
  </si>
  <si>
    <t>Quantidade de Apoio Financeiro aos Projetos de Pesquisa em 2020 - PAP-UFGD, por modalidade</t>
  </si>
  <si>
    <t>Valor do Apoio Financeiro aos Projetos de Pesquisa em 2020 - PAP-UFGD, por modalidade</t>
  </si>
  <si>
    <t>DATA</t>
  </si>
  <si>
    <t>Versão</t>
  </si>
  <si>
    <t>ATUALIZAÇÃO/ALTERAÇÃO</t>
  </si>
  <si>
    <t>ATUALIZADO POR:</t>
  </si>
  <si>
    <t>Vesrão 5.1</t>
  </si>
  <si>
    <t>Finalização das correções apontadas no relatório de validação 2020</t>
  </si>
  <si>
    <t>Rozimare Rivas</t>
  </si>
  <si>
    <t>Versão 5.0</t>
  </si>
  <si>
    <t>Relatório 2020 validado pela Pró-Reitora de Ensino de Pós-Graduação e Pesquisa com Ressalvas</t>
  </si>
  <si>
    <t>Finalização da correção dos dados do histórico de vagas e concluintes, e inserção dos dados de 2020</t>
  </si>
  <si>
    <t>Versão 4.0</t>
  </si>
  <si>
    <t xml:space="preserve">Relatório 2019 validado pela Pró-Reitora de Ensino de Pós-Graduação e Pesquisa </t>
  </si>
  <si>
    <t>Relatório 2019 validado pela Pró-Reitora de Ensino de Pós-Graduação e Pesquisa com Ressalvas</t>
  </si>
  <si>
    <t>Finalização da inserção dos dados de 2019</t>
  </si>
  <si>
    <t>Versão 3.0</t>
  </si>
  <si>
    <t>Relatório 2018 validado pelo Pró-Reitor de Ensino de Pós-Graduação e Pesquisa  em exercício</t>
  </si>
  <si>
    <t>Finalização da inserção dos dados de 2018</t>
  </si>
  <si>
    <t>Retificação das informações de monografias, dissertações e teses defendidas</t>
  </si>
  <si>
    <t>Versão 2.0</t>
  </si>
  <si>
    <t>Relatório 2017 validado pelo Pró-Reitor de Ensino de Pós-Graduação e Pesquisa  em exercício</t>
  </si>
  <si>
    <t>Alteração do quadro Histórico do número de Projetos de Pesquisa da UFGD, pois inserida uma nova linha referente aos projetos pendentes.</t>
  </si>
  <si>
    <t>Retificação das informações do número de afastamentos concedidos em 2008, 2010, 2011, 2012, 2015 e 2016, pois foi efetuada a correção de datas de início dos afastamentos, bem como inserção de servidores que não constavam na planilha que havia sido carregada no Moodle.</t>
  </si>
  <si>
    <t>Versão 1.1</t>
  </si>
  <si>
    <r>
      <rPr>
        <sz val="10"/>
        <color rgb="FF009900"/>
        <rFont val="Arial"/>
        <charset val="134"/>
      </rPr>
      <t xml:space="preserve">Alteração </t>
    </r>
    <r>
      <rPr>
        <i/>
        <sz val="10"/>
        <color rgb="FF009900"/>
        <rFont val="Arial"/>
        <charset val="134"/>
      </rPr>
      <t>hiperlinks</t>
    </r>
    <r>
      <rPr>
        <sz val="10"/>
        <color rgb="FF009900"/>
        <rFont val="Arial"/>
        <charset val="134"/>
      </rPr>
      <t xml:space="preserve"> Capa.</t>
    </r>
  </si>
  <si>
    <t>Inserção do número de bolsas de produtividade em desenvolvimento tecnológico e extensão inovadora do CNPq, de doutores segundo área do conhecimento, do ano de 2016.</t>
  </si>
  <si>
    <r>
      <rPr>
        <sz val="10"/>
        <color rgb="FF009900"/>
        <rFont val="Arial"/>
        <charset val="134"/>
      </rPr>
      <t>Retificação das informações do número de monografias/artigos científicos de 2015 (curso de Direito, Educação Intercultural e  Ensino de Matemática - Matemática na Prática) e de 2016 (Educação Intercultural, Docência na Educação Infantil e Saúde Pública), conforme ORLANDO, Gislaine D. Nascimento.</t>
    </r>
    <r>
      <rPr>
        <b/>
        <sz val="10"/>
        <color rgb="FF009900"/>
        <rFont val="Arial"/>
        <charset val="134"/>
      </rPr>
      <t xml:space="preserve"> Dúvidas</t>
    </r>
    <r>
      <rPr>
        <sz val="10"/>
        <color rgb="FF009900"/>
        <rFont val="Arial"/>
        <charset val="134"/>
      </rPr>
      <t>. [mensagem pessoal]. Mensagem recebida por &lt;diplancoplan@ufgd.edu.br&gt; em 20 de junho de 2018.</t>
    </r>
  </si>
  <si>
    <r>
      <rPr>
        <sz val="10"/>
        <color rgb="FF009900"/>
        <rFont val="Arial"/>
        <charset val="134"/>
      </rPr>
      <t xml:space="preserve">Retificação das informações do número de teses (curso Entomomologia e Conservação da Biodiversidade) e dissertações (cursos: Agronomia, Ciencia e Tecnologia Ambiental,  Ensino de Física, Entomomologia e Conservação da Biodiversidade e Letras) do ano de 2016, conforme ORLANDO, Gislaine D. Nascimento. </t>
    </r>
    <r>
      <rPr>
        <b/>
        <sz val="10"/>
        <color rgb="FF009900"/>
        <rFont val="Arial"/>
        <charset val="134"/>
      </rPr>
      <t>Dúvidas</t>
    </r>
    <r>
      <rPr>
        <sz val="10"/>
        <color rgb="FF009900"/>
        <rFont val="Arial"/>
        <charset val="134"/>
      </rPr>
      <t>. [mensagem pessoal]. Mensagem recebida por &lt;diplancoplan@ufgd.edu.br&gt; em 20 de junho de 2018.</t>
    </r>
  </si>
  <si>
    <r>
      <rPr>
        <sz val="10"/>
        <color rgb="FF009900"/>
        <rFont val="Arial"/>
        <charset val="134"/>
      </rPr>
      <t>Retificação do número de Vagas Ofertadas no Mestrado em 2016, do quadro Histórico das Vagas Ofertadas Programas de Pós-Graduação</t>
    </r>
    <r>
      <rPr>
        <i/>
        <sz val="10"/>
        <color rgb="FF009900"/>
        <rFont val="Arial"/>
        <charset val="134"/>
      </rPr>
      <t xml:space="preserve"> Stricto Sensu</t>
    </r>
    <r>
      <rPr>
        <sz val="10"/>
        <color rgb="FF009900"/>
        <rFont val="Arial"/>
        <charset val="134"/>
      </rPr>
      <t>.</t>
    </r>
  </si>
  <si>
    <t>Inserção dos dados de 2016 nos gráficos resumo da Pós-Graduação.</t>
  </si>
  <si>
    <t>Inserção do número de alunos especiais 2015 e 2016 no Quadro - Histórico do número total de Matriculas no 1º  Semestre da Pós-Graduação da UFGD e no Quadro - Histórico do número total de Matriculas no 2º  Semestre da Pós-Graduação da UFGD.</t>
  </si>
  <si>
    <t>Inserção dos dados de 2017 e atualização dos gráficos.</t>
  </si>
  <si>
    <t>Versão 1.0</t>
  </si>
  <si>
    <t>Inclusão de Quadro na planilha "projetos_pesquisa" especificando projetos encerrados com e sem relatório, com atualização de quantidades desde 2006.</t>
  </si>
  <si>
    <t>Carolina Rosa</t>
  </si>
  <si>
    <t>Atualização do nº. total de concluintes da especialização 2014.</t>
  </si>
  <si>
    <t>Correção do nº. total de vagas ofertadas da residência médica 2015.</t>
  </si>
  <si>
    <t>Alteração de Tabelas para Quadros.</t>
  </si>
  <si>
    <t>Alteração do layout e logo da UFGD.</t>
  </si>
  <si>
    <t>Fernanda Langa</t>
  </si>
</sst>
</file>

<file path=xl/styles.xml><?xml version="1.0" encoding="utf-8"?>
<styleSheet xmlns="http://schemas.openxmlformats.org/spreadsheetml/2006/main">
  <numFmts count="11">
    <numFmt numFmtId="176" formatCode="_-* #,##0.00_-;\-* #,##0.00_-;_-* &quot;-&quot;??_-;_-@_-"/>
    <numFmt numFmtId="177" formatCode="_-* #,##0_-;\-* #,##0_-;_-* &quot;-&quot;_-;_-@_-"/>
    <numFmt numFmtId="178" formatCode="&quot; R$ &quot;* #,##0.00\ ;&quot;-R$ &quot;* #,##0.00\ ;&quot; R$ &quot;* \-#\ ;@\ "/>
    <numFmt numFmtId="179" formatCode="&quot; R$ &quot;* #,##0.00\ ;&quot; R$ &quot;* \(#,##0.00\);&quot; R$ &quot;* \-#\ ;@\ "/>
    <numFmt numFmtId="180" formatCode="0_);\(0\)"/>
    <numFmt numFmtId="181" formatCode="_-&quot;R$&quot;\ * #,##0.00_-;\-&quot;R$&quot;\ * #,##0.00_-;_-&quot;R$&quot;\ * &quot;-&quot;??_-;_-@_-"/>
    <numFmt numFmtId="182" formatCode="_-&quot;R$&quot;\ * #,##0_-;\-&quot;R$&quot;\ * #,##0_-;_-&quot;R$&quot;\ * &quot;-&quot;_-;_-@_-"/>
    <numFmt numFmtId="183" formatCode="&quot;R$&quot;\ #,##0.00"/>
    <numFmt numFmtId="184" formatCode="0.0"/>
    <numFmt numFmtId="185" formatCode="&quot;R$&quot;\ #,##0.00;\-&quot;R$&quot;\ #,##0.00"/>
    <numFmt numFmtId="186" formatCode="#,##0.0"/>
  </numFmts>
  <fonts count="97">
    <font>
      <sz val="11"/>
      <color theme="1"/>
      <name val="Calibri"/>
      <charset val="134"/>
      <scheme val="minor"/>
    </font>
    <font>
      <b/>
      <sz val="10"/>
      <color theme="0"/>
      <name val="Arial"/>
      <charset val="134"/>
    </font>
    <font>
      <sz val="10"/>
      <color rgb="FF009900"/>
      <name val="Arial"/>
      <charset val="134"/>
    </font>
    <font>
      <sz val="10"/>
      <color theme="1"/>
      <name val="Century Gothic"/>
      <charset val="134"/>
    </font>
    <font>
      <b/>
      <sz val="12"/>
      <color theme="0"/>
      <name val="Arial"/>
      <charset val="134"/>
    </font>
    <font>
      <sz val="11"/>
      <color theme="1"/>
      <name val="Arial"/>
      <charset val="134"/>
    </font>
    <font>
      <b/>
      <sz val="10"/>
      <name val="Arial"/>
      <charset val="134"/>
    </font>
    <font>
      <sz val="10"/>
      <name val="Arial"/>
      <charset val="134"/>
    </font>
    <font>
      <sz val="10"/>
      <color theme="1"/>
      <name val="Arial"/>
      <charset val="134"/>
    </font>
    <font>
      <b/>
      <sz val="10"/>
      <color theme="1"/>
      <name val="Arial"/>
      <charset val="134"/>
    </font>
    <font>
      <b/>
      <sz val="10"/>
      <color indexed="8"/>
      <name val="Arial"/>
      <charset val="134"/>
    </font>
    <font>
      <b/>
      <sz val="10"/>
      <color rgb="FFFFFF00"/>
      <name val="Arial"/>
      <charset val="134"/>
    </font>
    <font>
      <b/>
      <sz val="10"/>
      <color rgb="FFFFFF00"/>
      <name val="Century Gothic"/>
      <charset val="134"/>
    </font>
    <font>
      <b/>
      <sz val="10"/>
      <color theme="1"/>
      <name val="Century Gothic"/>
      <charset val="134"/>
    </font>
    <font>
      <sz val="10"/>
      <color theme="1"/>
      <name val="Calibri"/>
      <charset val="134"/>
      <scheme val="minor"/>
    </font>
    <font>
      <b/>
      <sz val="10"/>
      <name val="Century Gothic"/>
      <charset val="134"/>
    </font>
    <font>
      <sz val="10"/>
      <color indexed="8"/>
      <name val="Century Gothic"/>
      <charset val="134"/>
    </font>
    <font>
      <b/>
      <sz val="10"/>
      <color rgb="FFFF0000"/>
      <name val="Century Gothic"/>
      <charset val="134"/>
    </font>
    <font>
      <sz val="10"/>
      <color theme="0"/>
      <name val="Arial"/>
      <charset val="134"/>
    </font>
    <font>
      <sz val="11"/>
      <color theme="0"/>
      <name val="Calibri"/>
      <charset val="134"/>
      <scheme val="minor"/>
    </font>
    <font>
      <sz val="10"/>
      <color indexed="8"/>
      <name val="Arial"/>
      <charset val="134"/>
    </font>
    <font>
      <sz val="11"/>
      <name val="Calibri"/>
      <charset val="134"/>
      <scheme val="minor"/>
    </font>
    <font>
      <sz val="10"/>
      <color rgb="FF7030A0"/>
      <name val="Arial"/>
      <charset val="134"/>
    </font>
    <font>
      <b/>
      <sz val="10"/>
      <color rgb="FF7030A0"/>
      <name val="Arial"/>
      <charset val="134"/>
    </font>
    <font>
      <b/>
      <sz val="10"/>
      <color rgb="FFFF0000"/>
      <name val="Arial"/>
      <charset val="134"/>
    </font>
    <font>
      <sz val="11"/>
      <name val="Arial"/>
      <charset val="134"/>
    </font>
    <font>
      <b/>
      <sz val="9.5"/>
      <name val="Arial"/>
      <charset val="134"/>
    </font>
    <font>
      <b/>
      <sz val="10"/>
      <color indexed="8"/>
      <name val="Century Gothic"/>
      <charset val="134"/>
    </font>
    <font>
      <sz val="10"/>
      <name val="Century Gothic"/>
      <charset val="134"/>
    </font>
    <font>
      <sz val="9"/>
      <color theme="1"/>
      <name val="Arial"/>
      <charset val="134"/>
    </font>
    <font>
      <sz val="10"/>
      <color rgb="FFFF0000"/>
      <name val="Arial"/>
      <charset val="134"/>
    </font>
    <font>
      <sz val="10"/>
      <color rgb="FF000000"/>
      <name val="Arial"/>
      <charset val="134"/>
    </font>
    <font>
      <sz val="12"/>
      <name val="Arial"/>
      <charset val="134"/>
    </font>
    <font>
      <sz val="12"/>
      <color theme="1"/>
      <name val="Arial"/>
      <charset val="134"/>
    </font>
    <font>
      <sz val="12"/>
      <color theme="1"/>
      <name val="Tahoma"/>
      <charset val="134"/>
    </font>
    <font>
      <sz val="10"/>
      <color indexed="22"/>
      <name val="Century Gothic"/>
      <charset val="134"/>
    </font>
    <font>
      <sz val="10"/>
      <color indexed="22"/>
      <name val="Arial"/>
      <charset val="134"/>
    </font>
    <font>
      <sz val="12"/>
      <name val="Tahoma"/>
      <charset val="134"/>
    </font>
    <font>
      <sz val="10"/>
      <name val="Tahoma"/>
      <charset val="134"/>
    </font>
    <font>
      <b/>
      <sz val="12"/>
      <color theme="0"/>
      <name val="Century Gothic"/>
      <charset val="134"/>
    </font>
    <font>
      <b/>
      <sz val="18"/>
      <color rgb="FFFFFF00"/>
      <name val="Arial"/>
      <charset val="134"/>
    </font>
    <font>
      <vertAlign val="superscript"/>
      <sz val="10"/>
      <color theme="1"/>
      <name val="Arial"/>
      <charset val="134"/>
    </font>
    <font>
      <b/>
      <sz val="12"/>
      <name val="Arial"/>
      <charset val="134"/>
    </font>
    <font>
      <vertAlign val="subscript"/>
      <sz val="10"/>
      <name val="Arial"/>
      <charset val="134"/>
    </font>
    <font>
      <sz val="10"/>
      <color rgb="FF000000"/>
      <name val="Arial"/>
      <charset val="1"/>
    </font>
    <font>
      <sz val="10"/>
      <name val="Arial"/>
      <charset val="1"/>
    </font>
    <font>
      <b/>
      <sz val="12"/>
      <color rgb="FFFFFF00"/>
      <name val="Arial"/>
      <charset val="134"/>
    </font>
    <font>
      <sz val="11"/>
      <color rgb="FF008000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rgb="FF000000"/>
      <name val="Calibri"/>
      <charset val="1"/>
    </font>
    <font>
      <b/>
      <sz val="10"/>
      <color rgb="FFFFFFFF"/>
      <name val="Calibri"/>
      <charset val="1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b/>
      <sz val="15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b/>
      <sz val="11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3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sz val="10"/>
      <color rgb="FFCC0000"/>
      <name val="Calibri"/>
      <charset val="1"/>
    </font>
    <font>
      <sz val="10"/>
      <color rgb="FF996600"/>
      <name val="Calibri"/>
      <charset val="1"/>
    </font>
    <font>
      <b/>
      <sz val="10"/>
      <color rgb="FF000000"/>
      <name val="Calibri"/>
      <charset val="1"/>
    </font>
    <font>
      <i/>
      <sz val="10"/>
      <color rgb="FF808080"/>
      <name val="Calibri"/>
      <charset val="1"/>
    </font>
    <font>
      <u/>
      <sz val="10"/>
      <color rgb="FF0000EE"/>
      <name val="Calibri"/>
      <charset val="1"/>
    </font>
    <font>
      <sz val="12"/>
      <color rgb="FF000000"/>
      <name val="Calibri"/>
      <charset val="1"/>
    </font>
    <font>
      <sz val="10"/>
      <color rgb="FFFFFFFF"/>
      <name val="Calibri"/>
      <charset val="1"/>
    </font>
    <font>
      <sz val="10"/>
      <color rgb="FF006600"/>
      <name val="Calibri"/>
      <charset val="1"/>
    </font>
    <font>
      <sz val="18"/>
      <color rgb="FF000000"/>
      <name val="Calibri"/>
      <charset val="1"/>
    </font>
    <font>
      <u/>
      <sz val="11"/>
      <color rgb="FF0000FF"/>
      <name val="Calibri"/>
      <charset val="1"/>
    </font>
    <font>
      <sz val="10"/>
      <color rgb="FF333333"/>
      <name val="Calibri"/>
      <charset val="1"/>
    </font>
    <font>
      <i/>
      <sz val="10"/>
      <color rgb="FF009900"/>
      <name val="Arial"/>
      <charset val="134"/>
    </font>
    <font>
      <b/>
      <sz val="10"/>
      <color rgb="FF009900"/>
      <name val="Arial"/>
      <charset val="134"/>
    </font>
    <font>
      <b/>
      <vertAlign val="superscript"/>
      <sz val="12"/>
      <color theme="0"/>
      <name val="Arial"/>
      <charset val="134"/>
    </font>
    <font>
      <b/>
      <vertAlign val="superscript"/>
      <sz val="10"/>
      <color theme="1"/>
      <name val="Arial"/>
      <charset val="134"/>
    </font>
    <font>
      <sz val="10"/>
      <color theme="1"/>
      <name val="Times New Roman"/>
      <charset val="134"/>
    </font>
    <font>
      <b/>
      <vertAlign val="superscript"/>
      <sz val="10"/>
      <name val="Arial"/>
      <charset val="134"/>
    </font>
    <font>
      <i/>
      <sz val="10"/>
      <color theme="1"/>
      <name val="Arial"/>
      <charset val="134"/>
    </font>
    <font>
      <i/>
      <sz val="10"/>
      <name val="Arial"/>
      <charset val="134"/>
    </font>
    <font>
      <b/>
      <i/>
      <sz val="10"/>
      <color theme="1"/>
      <name val="Arial"/>
      <charset val="134"/>
    </font>
    <font>
      <b/>
      <sz val="10"/>
      <color theme="1"/>
      <name val="Times New Roman"/>
      <charset val="134"/>
    </font>
    <font>
      <b/>
      <sz val="10"/>
      <name val="Times New Roman"/>
      <charset val="134"/>
    </font>
    <font>
      <b/>
      <i/>
      <sz val="12"/>
      <color theme="0"/>
      <name val="Arial"/>
      <charset val="134"/>
    </font>
    <font>
      <b/>
      <i/>
      <sz val="10"/>
      <name val="Arial"/>
      <charset val="134"/>
    </font>
    <font>
      <sz val="10"/>
      <name val="Times New Roman"/>
      <charset val="134"/>
    </font>
    <font>
      <vertAlign val="superscript"/>
      <sz val="10"/>
      <name val="Arial"/>
      <charset val="134"/>
    </font>
    <font>
      <sz val="8"/>
      <name val="Tahoma"/>
      <charset val="134"/>
    </font>
    <font>
      <b/>
      <sz val="14"/>
      <name val="Tahoma"/>
      <charset val="134"/>
    </font>
  </fonts>
  <fills count="5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5"/>
        <bgColor indexed="64"/>
      </patternFill>
    </fill>
    <fill>
      <gradientFill>
        <stop position="0">
          <color rgb="FF008000"/>
        </stop>
        <stop position="1">
          <color theme="7"/>
        </stop>
      </gradientFill>
    </fill>
    <fill>
      <gradientFill degree="90">
        <stop position="0">
          <color rgb="FF00B050"/>
        </stop>
        <stop position="1">
          <color theme="7" tint="-0.250984221930601"/>
        </stop>
      </gradientFill>
    </fill>
    <fill>
      <gradientFill degree="90">
        <stop position="0">
          <color theme="7" tint="-0.250984221930601"/>
        </stop>
        <stop position="1">
          <color theme="5" tint="-0.250984221930601"/>
        </stop>
      </gradientFill>
    </fill>
    <fill>
      <gradientFill degree="90">
        <stop position="0">
          <color theme="5" tint="-0.250984221930601"/>
        </stop>
        <stop position="1">
          <color rgb="FFFFC000"/>
        </stop>
      </gradientFill>
    </fill>
    <fill>
      <gradientFill degree="90">
        <stop position="0">
          <color rgb="FFFFC000"/>
        </stop>
        <stop position="1">
          <color rgb="FF00B050"/>
        </stop>
      </gradientFill>
    </fill>
    <fill>
      <gradientFill degree="90">
        <stop position="0">
          <color rgb="FF00B050"/>
        </stop>
        <stop position="1">
          <color rgb="FFFF00FF"/>
        </stop>
      </gradientFill>
    </fill>
    <fill>
      <gradientFill degree="90">
        <stop position="0">
          <color rgb="FFFF00FF"/>
        </stop>
        <stop position="1">
          <color theme="8"/>
        </stop>
      </gradientFill>
    </fill>
    <fill>
      <gradientFill degree="90">
        <stop position="0">
          <color theme="8"/>
        </stop>
        <stop position="1">
          <color rgb="FF99FF66"/>
        </stop>
      </gradientFill>
    </fill>
    <fill>
      <gradientFill degree="90">
        <stop position="0">
          <color rgb="FF99FF66"/>
        </stop>
        <stop position="1">
          <color theme="0" tint="-0.148960844752342"/>
        </stop>
      </gradientFill>
    </fill>
    <fill>
      <patternFill patternType="solid">
        <fgColor rgb="FFFFFF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C0000"/>
        <bgColor rgb="FFC00000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CC"/>
        <bgColor rgb="FFE6B9B8"/>
      </patternFill>
    </fill>
    <fill>
      <patternFill patternType="solid">
        <fgColor rgb="FFFFFFCC"/>
        <bgColor rgb="FFEBF1DE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000000"/>
        <bgColor rgb="FF003600"/>
      </patternFill>
    </fill>
    <fill>
      <patternFill patternType="solid">
        <fgColor rgb="FF808080"/>
        <bgColor rgb="FF878787"/>
      </patternFill>
    </fill>
    <fill>
      <patternFill patternType="solid">
        <fgColor rgb="FFDDDDDD"/>
        <bgColor rgb="FFDCE6F2"/>
      </patternFill>
    </fill>
    <fill>
      <patternFill patternType="solid">
        <fgColor rgb="FFCCFFCC"/>
        <bgColor rgb="FFDBEEF4"/>
      </patternFill>
    </fill>
  </fills>
  <borders count="80">
    <border>
      <left/>
      <right/>
      <top/>
      <bottom/>
      <diagonal/>
    </border>
    <border>
      <left style="thin">
        <color rgb="FF00B050"/>
      </left>
      <right/>
      <top/>
      <bottom/>
      <diagonal/>
    </border>
    <border>
      <left/>
      <right style="thin">
        <color rgb="FF00B050"/>
      </right>
      <top/>
      <bottom/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/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thin">
        <color rgb="FF00B050"/>
      </left>
      <right/>
      <top style="thin">
        <color rgb="FF00B050"/>
      </top>
      <bottom style="thin">
        <color rgb="FF00B050"/>
      </bottom>
      <diagonal/>
    </border>
    <border>
      <left style="medium">
        <color theme="0" tint="-0.249946592608417"/>
      </left>
      <right/>
      <top style="medium">
        <color theme="0" tint="-0.249946592608417"/>
      </top>
      <bottom style="medium">
        <color theme="0" tint="-0.249946592608417"/>
      </bottom>
      <diagonal/>
    </border>
    <border>
      <left/>
      <right/>
      <top style="medium">
        <color theme="0" tint="-0.249946592608417"/>
      </top>
      <bottom style="medium">
        <color theme="0" tint="-0.249946592608417"/>
      </bottom>
      <diagonal/>
    </border>
    <border>
      <left/>
      <right style="medium">
        <color theme="0" tint="-0.249946592608417"/>
      </right>
      <top style="medium">
        <color theme="0" tint="-0.249946592608417"/>
      </top>
      <bottom style="medium">
        <color theme="0" tint="-0.249946592608417"/>
      </bottom>
      <diagonal/>
    </border>
    <border>
      <left style="medium">
        <color theme="0" tint="-0.249946592608417"/>
      </left>
      <right/>
      <top style="medium">
        <color theme="0" tint="-0.249946592608417"/>
      </top>
      <bottom/>
      <diagonal/>
    </border>
    <border>
      <left/>
      <right/>
      <top style="medium">
        <color theme="0" tint="-0.249946592608417"/>
      </top>
      <bottom/>
      <diagonal/>
    </border>
    <border>
      <left/>
      <right style="medium">
        <color theme="0" tint="-0.249946592608417"/>
      </right>
      <top style="medium">
        <color theme="0" tint="-0.249946592608417"/>
      </top>
      <bottom/>
      <diagonal/>
    </border>
    <border>
      <left style="medium">
        <color theme="0" tint="-0.249946592608417"/>
      </left>
      <right/>
      <top/>
      <bottom/>
      <diagonal/>
    </border>
    <border>
      <left/>
      <right style="medium">
        <color theme="0" tint="-0.249946592608417"/>
      </right>
      <top/>
      <bottom/>
      <diagonal/>
    </border>
    <border>
      <left style="medium">
        <color theme="0" tint="-0.249946592608417"/>
      </left>
      <right/>
      <top/>
      <bottom style="medium">
        <color theme="0" tint="-0.249946592608417"/>
      </bottom>
      <diagonal/>
    </border>
    <border>
      <left/>
      <right/>
      <top/>
      <bottom style="medium">
        <color theme="0" tint="-0.249946592608417"/>
      </bottom>
      <diagonal/>
    </border>
    <border>
      <left/>
      <right style="medium">
        <color theme="0" tint="-0.249946592608417"/>
      </right>
      <top/>
      <bottom style="medium">
        <color theme="0" tint="-0.249946592608417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indexed="65"/>
      </top>
      <bottom/>
      <diagonal/>
    </border>
    <border>
      <left style="thin">
        <color theme="1"/>
      </left>
      <right style="thin">
        <color theme="1"/>
      </right>
      <top style="thin">
        <color auto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theme="1"/>
      </left>
      <right/>
      <top style="thin">
        <color auto="1"/>
      </top>
      <bottom/>
      <diagonal/>
    </border>
    <border>
      <left style="thin">
        <color theme="1"/>
      </left>
      <right style="thin">
        <color theme="1"/>
      </right>
      <top style="thin">
        <color auto="1"/>
      </top>
      <bottom/>
      <diagonal/>
    </border>
    <border>
      <left style="thin">
        <color theme="1"/>
      </left>
      <right/>
      <top style="thin">
        <color indexed="65"/>
      </top>
      <bottom/>
      <diagonal/>
    </border>
    <border>
      <left style="thin">
        <color theme="1"/>
      </left>
      <right style="thin">
        <color theme="1"/>
      </right>
      <top style="thin">
        <color indexed="65"/>
      </top>
      <bottom/>
      <diagonal/>
    </border>
    <border>
      <left style="thin">
        <color auto="1"/>
      </left>
      <right style="thin">
        <color auto="1"/>
      </right>
      <top style="thin">
        <color theme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77">
    <xf numFmtId="0" fontId="0" fillId="0" borderId="0"/>
    <xf numFmtId="0" fontId="56" fillId="22" borderId="0" applyBorder="0" applyProtection="0"/>
    <xf numFmtId="176" fontId="0" fillId="0" borderId="0" applyFont="0" applyFill="0" applyBorder="0" applyAlignment="0" applyProtection="0"/>
    <xf numFmtId="177" fontId="14" fillId="0" borderId="0" applyFont="0" applyFill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52" fillId="0" borderId="75" applyNumberFormat="0" applyFill="0" applyAlignment="0" applyProtection="0">
      <alignment vertical="center"/>
    </xf>
    <xf numFmtId="0" fontId="50" fillId="19" borderId="74" applyNumberFormat="0" applyAlignment="0" applyProtection="0">
      <alignment vertical="center"/>
    </xf>
    <xf numFmtId="182" fontId="14" fillId="0" borderId="0" applyFont="0" applyFill="0" applyBorder="0" applyAlignment="0" applyProtection="0">
      <alignment vertical="center"/>
    </xf>
    <xf numFmtId="0" fontId="58" fillId="24" borderId="0" applyNumberFormat="0" applyBorder="0" applyAlignment="0" applyProtection="0">
      <alignment vertical="center"/>
    </xf>
    <xf numFmtId="0" fontId="45" fillId="0" borderId="0"/>
    <xf numFmtId="181" fontId="14" fillId="0" borderId="0" applyFon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14" fillId="18" borderId="73" applyNumberFormat="0" applyFont="0" applyAlignment="0" applyProtection="0">
      <alignment vertical="center"/>
    </xf>
    <xf numFmtId="0" fontId="58" fillId="29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33" borderId="0" applyBorder="0" applyProtection="0"/>
    <xf numFmtId="0" fontId="71" fillId="0" borderId="0" applyBorder="0" applyProtection="0"/>
    <xf numFmtId="0" fontId="62" fillId="0" borderId="77" applyNumberFormat="0" applyFill="0" applyAlignment="0" applyProtection="0">
      <alignment vertical="center"/>
    </xf>
    <xf numFmtId="0" fontId="57" fillId="37" borderId="0" applyNumberFormat="0" applyBorder="0" applyAlignment="0" applyProtection="0">
      <alignment vertical="center"/>
    </xf>
    <xf numFmtId="0" fontId="67" fillId="0" borderId="77" applyNumberFormat="0" applyFill="0" applyAlignment="0" applyProtection="0">
      <alignment vertical="center"/>
    </xf>
    <xf numFmtId="0" fontId="57" fillId="40" borderId="0" applyNumberFormat="0" applyBorder="0" applyAlignment="0" applyProtection="0">
      <alignment vertical="center"/>
    </xf>
    <xf numFmtId="0" fontId="55" fillId="0" borderId="0" applyBorder="0" applyProtection="0"/>
    <xf numFmtId="0" fontId="64" fillId="0" borderId="78" applyNumberFormat="0" applyFill="0" applyAlignment="0" applyProtection="0">
      <alignment vertical="center"/>
    </xf>
    <xf numFmtId="0" fontId="57" fillId="43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57" fillId="42" borderId="0" applyNumberFormat="0" applyBorder="0" applyAlignment="0" applyProtection="0">
      <alignment vertical="center"/>
    </xf>
    <xf numFmtId="0" fontId="72" fillId="0" borderId="0" applyBorder="0" applyProtection="0"/>
    <xf numFmtId="0" fontId="59" fillId="26" borderId="71" applyNumberFormat="0" applyAlignment="0" applyProtection="0">
      <alignment vertical="center"/>
    </xf>
    <xf numFmtId="0" fontId="49" fillId="17" borderId="72" applyNumberFormat="0" applyAlignment="0" applyProtection="0">
      <alignment vertical="center"/>
    </xf>
    <xf numFmtId="0" fontId="48" fillId="17" borderId="71" applyNumberFormat="0" applyAlignment="0" applyProtection="0">
      <alignment vertical="center"/>
    </xf>
    <xf numFmtId="0" fontId="73" fillId="0" borderId="0" applyBorder="0" applyProtection="0"/>
    <xf numFmtId="0" fontId="61" fillId="0" borderId="76" applyNumberFormat="0" applyFill="0" applyAlignment="0" applyProtection="0">
      <alignment vertical="center"/>
    </xf>
    <xf numFmtId="0" fontId="58" fillId="31" borderId="0" applyNumberFormat="0" applyBorder="0" applyAlignment="0" applyProtection="0">
      <alignment vertical="center"/>
    </xf>
    <xf numFmtId="0" fontId="51" fillId="20" borderId="0" applyNumberFormat="0" applyBorder="0" applyAlignment="0" applyProtection="0">
      <alignment vertical="center"/>
    </xf>
    <xf numFmtId="0" fontId="66" fillId="32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178" fontId="55" fillId="0" borderId="0" applyBorder="0" applyProtection="0"/>
    <xf numFmtId="0" fontId="58" fillId="28" borderId="0" applyNumberFormat="0" applyBorder="0" applyAlignment="0" applyProtection="0">
      <alignment vertical="center"/>
    </xf>
    <xf numFmtId="0" fontId="57" fillId="36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7" fillId="46" borderId="0" applyNumberFormat="0" applyBorder="0" applyAlignment="0" applyProtection="0">
      <alignment vertical="center"/>
    </xf>
    <xf numFmtId="179" fontId="55" fillId="0" borderId="0" applyBorder="0" applyProtection="0"/>
    <xf numFmtId="0" fontId="58" fillId="39" borderId="0" applyNumberFormat="0" applyBorder="0" applyAlignment="0" applyProtection="0">
      <alignment vertical="center"/>
    </xf>
    <xf numFmtId="0" fontId="57" fillId="45" borderId="0" applyNumberFormat="0" applyBorder="0" applyAlignment="0" applyProtection="0">
      <alignment vertical="center"/>
    </xf>
    <xf numFmtId="0" fontId="58" fillId="49" borderId="0" applyNumberFormat="0" applyBorder="0" applyAlignment="0" applyProtection="0">
      <alignment vertical="center"/>
    </xf>
    <xf numFmtId="0" fontId="57" fillId="48" borderId="0" applyNumberFormat="0" applyBorder="0" applyAlignment="0" applyProtection="0">
      <alignment vertical="center"/>
    </xf>
    <xf numFmtId="0" fontId="58" fillId="35" borderId="0" applyNumberFormat="0" applyBorder="0" applyAlignment="0" applyProtection="0">
      <alignment vertical="center"/>
    </xf>
    <xf numFmtId="0" fontId="57" fillId="27" borderId="0" applyNumberFormat="0" applyBorder="0" applyAlignment="0" applyProtection="0">
      <alignment vertical="center"/>
    </xf>
    <xf numFmtId="0" fontId="58" fillId="47" borderId="0" applyNumberFormat="0" applyBorder="0" applyAlignment="0" applyProtection="0">
      <alignment vertical="center"/>
    </xf>
    <xf numFmtId="0" fontId="57" fillId="30" borderId="0" applyNumberFormat="0" applyBorder="0" applyAlignment="0" applyProtection="0">
      <alignment vertical="center"/>
    </xf>
    <xf numFmtId="0" fontId="58" fillId="38" borderId="0" applyNumberFormat="0" applyBorder="0" applyAlignment="0" applyProtection="0">
      <alignment vertical="center"/>
    </xf>
    <xf numFmtId="0" fontId="74" fillId="0" borderId="0" applyBorder="0" applyProtection="0"/>
    <xf numFmtId="0" fontId="57" fillId="23" borderId="0" applyNumberFormat="0" applyBorder="0" applyAlignment="0" applyProtection="0">
      <alignment vertical="center"/>
    </xf>
    <xf numFmtId="0" fontId="57" fillId="44" borderId="0" applyNumberFormat="0" applyBorder="0" applyAlignment="0" applyProtection="0">
      <alignment vertical="center"/>
    </xf>
    <xf numFmtId="0" fontId="70" fillId="34" borderId="0" applyBorder="0" applyProtection="0"/>
    <xf numFmtId="0" fontId="75" fillId="50" borderId="0" applyBorder="0" applyProtection="0"/>
    <xf numFmtId="0" fontId="75" fillId="51" borderId="0" applyBorder="0" applyProtection="0"/>
    <xf numFmtId="0" fontId="71" fillId="52" borderId="0" applyBorder="0" applyProtection="0"/>
    <xf numFmtId="0" fontId="55" fillId="0" borderId="0" applyBorder="0" applyProtection="0"/>
    <xf numFmtId="0" fontId="76" fillId="53" borderId="0" applyBorder="0" applyProtection="0"/>
    <xf numFmtId="0" fontId="77" fillId="0" borderId="0" applyBorder="0" applyProtection="0"/>
    <xf numFmtId="0" fontId="78" fillId="0" borderId="0" applyBorder="0" applyProtection="0"/>
    <xf numFmtId="0" fontId="55" fillId="0" borderId="0"/>
    <xf numFmtId="0" fontId="7" fillId="0" borderId="0"/>
    <xf numFmtId="0" fontId="45" fillId="0" borderId="0"/>
    <xf numFmtId="0" fontId="7" fillId="0" borderId="0"/>
    <xf numFmtId="0" fontId="45" fillId="0" borderId="0"/>
    <xf numFmtId="0" fontId="55" fillId="0" borderId="0"/>
    <xf numFmtId="0" fontId="79" fillId="34" borderId="79" applyProtection="0"/>
    <xf numFmtId="9" fontId="55" fillId="0" borderId="0" applyBorder="0" applyProtection="0"/>
    <xf numFmtId="0" fontId="55" fillId="0" borderId="0" applyBorder="0" applyProtection="0"/>
    <xf numFmtId="0" fontId="69" fillId="0" borderId="0" applyBorder="0" applyProtection="0"/>
  </cellStyleXfs>
  <cellXfs count="902">
    <xf numFmtId="0" fontId="0" fillId="0" borderId="0" xfId="0"/>
    <xf numFmtId="0" fontId="0" fillId="0" borderId="0" xfId="0" applyAlignment="1">
      <alignment vertical="center"/>
    </xf>
    <xf numFmtId="0" fontId="0" fillId="2" borderId="0" xfId="0" applyFill="1"/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58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/>
    </xf>
    <xf numFmtId="58" fontId="2" fillId="0" borderId="5" xfId="0" applyNumberFormat="1" applyFont="1" applyBorder="1" applyAlignment="1">
      <alignment horizontal="center" vertical="center"/>
    </xf>
    <xf numFmtId="58" fontId="2" fillId="0" borderId="3" xfId="0" applyNumberFormat="1" applyFont="1" applyBorder="1" applyAlignment="1">
      <alignment horizontal="justify" vertical="center"/>
    </xf>
    <xf numFmtId="0" fontId="2" fillId="0" borderId="3" xfId="0" applyFont="1" applyBorder="1" applyAlignment="1">
      <alignment horizontal="justify" vertical="center"/>
    </xf>
    <xf numFmtId="0" fontId="2" fillId="0" borderId="4" xfId="0" applyFont="1" applyBorder="1" applyAlignment="1">
      <alignment horizontal="justify" vertical="center"/>
    </xf>
    <xf numFmtId="0" fontId="0" fillId="0" borderId="0" xfId="0" applyAlignment="1">
      <alignment horizontal="left" vertical="center"/>
    </xf>
    <xf numFmtId="0" fontId="2" fillId="0" borderId="3" xfId="0" applyFont="1" applyBorder="1" applyAlignment="1">
      <alignment horizontal="justify" vertical="center" wrapText="1"/>
    </xf>
    <xf numFmtId="0" fontId="3" fillId="0" borderId="0" xfId="0" applyFont="1"/>
    <xf numFmtId="0" fontId="0" fillId="3" borderId="0" xfId="0" applyFill="1"/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5" fillId="0" borderId="9" xfId="0" applyFont="1" applyBorder="1"/>
    <xf numFmtId="0" fontId="6" fillId="3" borderId="10" xfId="70" applyFont="1" applyFill="1" applyBorder="1" applyAlignment="1">
      <alignment vertical="center"/>
    </xf>
    <xf numFmtId="0" fontId="5" fillId="0" borderId="10" xfId="0" applyFont="1" applyBorder="1"/>
    <xf numFmtId="0" fontId="5" fillId="0" borderId="11" xfId="0" applyFont="1" applyBorder="1"/>
    <xf numFmtId="0" fontId="5" fillId="0" borderId="12" xfId="0" applyFont="1" applyBorder="1"/>
    <xf numFmtId="0" fontId="6" fillId="3" borderId="0" xfId="70" applyFont="1" applyFill="1" applyBorder="1" applyAlignment="1">
      <alignment vertical="center"/>
    </xf>
    <xf numFmtId="0" fontId="6" fillId="3" borderId="0" xfId="70" applyFont="1" applyFill="1" applyBorder="1" applyAlignment="1">
      <alignment horizontal="center"/>
    </xf>
    <xf numFmtId="0" fontId="5" fillId="0" borderId="0" xfId="0" applyFont="1" applyBorder="1"/>
    <xf numFmtId="0" fontId="5" fillId="0" borderId="13" xfId="0" applyFont="1" applyBorder="1"/>
    <xf numFmtId="0" fontId="6" fillId="3" borderId="0" xfId="70" applyFont="1" applyFill="1" applyBorder="1" applyAlignment="1">
      <alignment horizontal="center" vertical="center"/>
    </xf>
    <xf numFmtId="0" fontId="7" fillId="3" borderId="0" xfId="70" applyFont="1" applyFill="1" applyBorder="1" applyAlignment="1">
      <alignment horizontal="center"/>
    </xf>
    <xf numFmtId="180" fontId="6" fillId="3" borderId="0" xfId="70" applyNumberFormat="1" applyFont="1" applyFill="1" applyBorder="1" applyAlignment="1">
      <alignment horizontal="center"/>
    </xf>
    <xf numFmtId="0" fontId="7" fillId="3" borderId="0" xfId="70" applyFont="1" applyFill="1" applyBorder="1" applyAlignment="1">
      <alignment horizontal="left"/>
    </xf>
    <xf numFmtId="0" fontId="7" fillId="0" borderId="0" xfId="70" applyFont="1" applyBorder="1"/>
    <xf numFmtId="0" fontId="6" fillId="3" borderId="0" xfId="0" applyFont="1" applyFill="1" applyBorder="1"/>
    <xf numFmtId="0" fontId="7" fillId="3" borderId="0" xfId="0" applyFont="1" applyFill="1" applyBorder="1" applyAlignment="1">
      <alignment horizontal="center"/>
    </xf>
    <xf numFmtId="0" fontId="8" fillId="0" borderId="0" xfId="0" applyFont="1" applyBorder="1"/>
    <xf numFmtId="0" fontId="7" fillId="3" borderId="0" xfId="0" applyFont="1" applyFill="1" applyBorder="1"/>
    <xf numFmtId="0" fontId="7" fillId="3" borderId="13" xfId="0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/>
    </xf>
    <xf numFmtId="58" fontId="7" fillId="3" borderId="0" xfId="0" applyNumberFormat="1" applyFont="1" applyFill="1" applyBorder="1"/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2" xfId="0" applyFont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4" xfId="0" applyFont="1" applyBorder="1"/>
    <xf numFmtId="0" fontId="8" fillId="0" borderId="15" xfId="0" applyFont="1" applyBorder="1"/>
    <xf numFmtId="0" fontId="8" fillId="0" borderId="15" xfId="0" applyFont="1" applyBorder="1" applyAlignment="1">
      <alignment horizontal="left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2" xfId="0" applyFont="1" applyBorder="1"/>
    <xf numFmtId="0" fontId="8" fillId="0" borderId="14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0" fontId="5" fillId="0" borderId="15" xfId="0" applyFont="1" applyBorder="1"/>
    <xf numFmtId="0" fontId="5" fillId="0" borderId="16" xfId="0" applyFont="1" applyBorder="1"/>
    <xf numFmtId="0" fontId="8" fillId="0" borderId="16" xfId="0" applyFont="1" applyBorder="1" applyAlignment="1">
      <alignment horizontal="left" wrapText="1"/>
    </xf>
    <xf numFmtId="0" fontId="0" fillId="0" borderId="0" xfId="0" applyBorder="1"/>
    <xf numFmtId="0" fontId="10" fillId="0" borderId="0" xfId="0" applyFont="1" applyAlignment="1"/>
    <xf numFmtId="0" fontId="8" fillId="0" borderId="0" xfId="0" applyFont="1"/>
    <xf numFmtId="0" fontId="11" fillId="0" borderId="0" xfId="0" applyFont="1" applyFill="1" applyAlignment="1"/>
    <xf numFmtId="0" fontId="12" fillId="0" borderId="0" xfId="0" applyFont="1" applyFill="1" applyAlignment="1"/>
    <xf numFmtId="0" fontId="6" fillId="0" borderId="17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7" fillId="0" borderId="19" xfId="0" applyFont="1" applyFill="1" applyBorder="1" applyAlignment="1">
      <alignment vertical="center"/>
    </xf>
    <xf numFmtId="0" fontId="8" fillId="0" borderId="2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21" xfId="0" applyFont="1" applyBorder="1"/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9" fillId="0" borderId="0" xfId="0" applyFont="1" applyFill="1" applyAlignment="1"/>
    <xf numFmtId="0" fontId="13" fillId="0" borderId="0" xfId="0" applyFont="1" applyFill="1" applyAlignment="1"/>
    <xf numFmtId="0" fontId="14" fillId="0" borderId="0" xfId="0" applyFont="1"/>
    <xf numFmtId="183" fontId="8" fillId="0" borderId="20" xfId="0" applyNumberFormat="1" applyFont="1" applyBorder="1" applyAlignment="1">
      <alignment horizontal="center" vertical="center"/>
    </xf>
    <xf numFmtId="183" fontId="8" fillId="0" borderId="19" xfId="0" applyNumberFormat="1" applyFont="1" applyBorder="1" applyAlignment="1">
      <alignment horizontal="center" vertical="center"/>
    </xf>
    <xf numFmtId="183" fontId="9" fillId="0" borderId="19" xfId="0" applyNumberFormat="1" applyFont="1" applyBorder="1" applyAlignment="1">
      <alignment horizontal="center" vertical="center"/>
    </xf>
    <xf numFmtId="183" fontId="9" fillId="0" borderId="22" xfId="0" applyNumberFormat="1" applyFont="1" applyBorder="1" applyAlignment="1">
      <alignment horizontal="center" vertical="center"/>
    </xf>
    <xf numFmtId="183" fontId="9" fillId="0" borderId="23" xfId="0" applyNumberFormat="1" applyFont="1" applyBorder="1" applyAlignment="1">
      <alignment horizontal="center" vertical="center"/>
    </xf>
    <xf numFmtId="0" fontId="0" fillId="0" borderId="0" xfId="0" applyFill="1"/>
    <xf numFmtId="0" fontId="12" fillId="0" borderId="0" xfId="0" applyFont="1" applyFill="1" applyBorder="1" applyAlignment="1"/>
    <xf numFmtId="0" fontId="13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Fill="1" applyBorder="1" applyAlignment="1"/>
    <xf numFmtId="0" fontId="3" fillId="0" borderId="0" xfId="0" applyFont="1" applyBorder="1"/>
    <xf numFmtId="0" fontId="13" fillId="0" borderId="0" xfId="0" applyFont="1" applyFill="1" applyBorder="1" applyAlignment="1"/>
    <xf numFmtId="0" fontId="9" fillId="0" borderId="24" xfId="0" applyFont="1" applyBorder="1" applyAlignment="1">
      <alignment horizontal="left" vertical="center"/>
    </xf>
    <xf numFmtId="0" fontId="6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left" indent="1"/>
    </xf>
    <xf numFmtId="0" fontId="7" fillId="0" borderId="25" xfId="0" applyFont="1" applyBorder="1" applyAlignment="1">
      <alignment horizontal="center" vertical="center"/>
    </xf>
    <xf numFmtId="0" fontId="9" fillId="0" borderId="25" xfId="0" applyFont="1" applyBorder="1" applyAlignment="1">
      <alignment horizontal="left" vertical="center"/>
    </xf>
    <xf numFmtId="0" fontId="6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left" vertical="center"/>
    </xf>
    <xf numFmtId="0" fontId="9" fillId="0" borderId="2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83" fontId="9" fillId="0" borderId="27" xfId="0" applyNumberFormat="1" applyFont="1" applyBorder="1" applyAlignment="1">
      <alignment horizontal="center" vertical="center"/>
    </xf>
    <xf numFmtId="0" fontId="9" fillId="0" borderId="28" xfId="0" applyFont="1" applyBorder="1" applyAlignment="1">
      <alignment horizontal="left"/>
    </xf>
    <xf numFmtId="0" fontId="6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left" indent="1"/>
    </xf>
    <xf numFmtId="0" fontId="7" fillId="0" borderId="31" xfId="0" applyFont="1" applyBorder="1" applyAlignment="1">
      <alignment horizontal="center"/>
    </xf>
    <xf numFmtId="0" fontId="9" fillId="0" borderId="30" xfId="0" applyFont="1" applyBorder="1" applyAlignment="1">
      <alignment horizontal="left"/>
    </xf>
    <xf numFmtId="0" fontId="6" fillId="0" borderId="31" xfId="0" applyFont="1" applyBorder="1" applyAlignment="1">
      <alignment horizontal="center"/>
    </xf>
    <xf numFmtId="0" fontId="8" fillId="0" borderId="30" xfId="0" applyFont="1" applyBorder="1" applyAlignment="1">
      <alignment horizontal="left" indent="1"/>
    </xf>
    <xf numFmtId="0" fontId="9" fillId="0" borderId="32" xfId="0" applyFont="1" applyBorder="1" applyAlignment="1">
      <alignment horizontal="left"/>
    </xf>
    <xf numFmtId="0" fontId="6" fillId="0" borderId="32" xfId="0" applyFont="1" applyBorder="1" applyAlignment="1">
      <alignment horizontal="center"/>
    </xf>
    <xf numFmtId="185" fontId="6" fillId="0" borderId="29" xfId="0" applyNumberFormat="1" applyFont="1" applyBorder="1" applyAlignment="1">
      <alignment horizontal="center"/>
    </xf>
    <xf numFmtId="185" fontId="7" fillId="0" borderId="31" xfId="0" applyNumberFormat="1" applyFont="1" applyBorder="1" applyAlignment="1">
      <alignment horizontal="center"/>
    </xf>
    <xf numFmtId="185" fontId="6" fillId="0" borderId="31" xfId="0" applyNumberFormat="1" applyFont="1" applyBorder="1" applyAlignment="1">
      <alignment horizontal="center"/>
    </xf>
    <xf numFmtId="185" fontId="6" fillId="0" borderId="32" xfId="0" applyNumberFormat="1" applyFont="1" applyBorder="1" applyAlignment="1">
      <alignment horizontal="center"/>
    </xf>
    <xf numFmtId="0" fontId="5" fillId="0" borderId="0" xfId="0" applyFont="1"/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7" fillId="0" borderId="33" xfId="0" applyFont="1" applyFill="1" applyBorder="1" applyAlignment="1">
      <alignment vertical="center"/>
    </xf>
    <xf numFmtId="0" fontId="8" fillId="0" borderId="34" xfId="0" applyFont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left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left" vertical="center"/>
    </xf>
    <xf numFmtId="0" fontId="8" fillId="0" borderId="33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8" fillId="3" borderId="0" xfId="0" applyFont="1" applyFill="1" applyBorder="1" applyAlignment="1"/>
    <xf numFmtId="0" fontId="11" fillId="0" borderId="0" xfId="0" applyFont="1" applyFill="1" applyBorder="1" applyAlignment="1"/>
    <xf numFmtId="0" fontId="9" fillId="0" borderId="17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38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/>
    </xf>
    <xf numFmtId="0" fontId="8" fillId="3" borderId="33" xfId="0" applyFont="1" applyFill="1" applyBorder="1" applyAlignment="1">
      <alignment horizontal="center" vertical="center"/>
    </xf>
    <xf numFmtId="0" fontId="9" fillId="0" borderId="0" xfId="0" applyFont="1" applyFill="1" applyBorder="1" applyAlignment="1"/>
    <xf numFmtId="0" fontId="6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3" fillId="0" borderId="0" xfId="0" applyFont="1" applyFill="1" applyBorder="1"/>
    <xf numFmtId="0" fontId="21" fillId="0" borderId="0" xfId="0" applyFont="1"/>
    <xf numFmtId="0" fontId="6" fillId="0" borderId="0" xfId="0" applyFont="1" applyAlignment="1"/>
    <xf numFmtId="0" fontId="6" fillId="0" borderId="0" xfId="0" applyFont="1" applyFill="1" applyAlignment="1"/>
    <xf numFmtId="0" fontId="6" fillId="0" borderId="35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left" vertical="center"/>
    </xf>
    <xf numFmtId="0" fontId="7" fillId="0" borderId="33" xfId="0" applyFont="1" applyFill="1" applyBorder="1" applyAlignment="1">
      <alignment horizontal="center" vertical="center"/>
    </xf>
    <xf numFmtId="0" fontId="6" fillId="0" borderId="21" xfId="0" applyFont="1" applyBorder="1"/>
    <xf numFmtId="0" fontId="6" fillId="0" borderId="22" xfId="0" applyFont="1" applyFill="1" applyBorder="1" applyAlignment="1">
      <alignment horizontal="center" vertical="center"/>
    </xf>
    <xf numFmtId="0" fontId="22" fillId="0" borderId="0" xfId="0" applyFont="1"/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9" fillId="0" borderId="0" xfId="2" applyNumberFormat="1" applyFont="1" applyFill="1" applyBorder="1" applyAlignment="1">
      <alignment vertical="center"/>
    </xf>
    <xf numFmtId="0" fontId="6" fillId="0" borderId="0" xfId="2" applyNumberFormat="1" applyFont="1" applyFill="1" applyBorder="1" applyAlignment="1">
      <alignment vertical="center"/>
    </xf>
    <xf numFmtId="0" fontId="8" fillId="0" borderId="34" xfId="0" applyFont="1" applyFill="1" applyBorder="1" applyAlignment="1">
      <alignment horizontal="center" vertical="center"/>
    </xf>
    <xf numFmtId="3" fontId="9" fillId="0" borderId="0" xfId="2" applyNumberFormat="1" applyFont="1" applyFill="1" applyBorder="1" applyAlignment="1">
      <alignment horizontal="center" vertical="center"/>
    </xf>
    <xf numFmtId="3" fontId="6" fillId="0" borderId="0" xfId="2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3" fontId="23" fillId="0" borderId="0" xfId="2" applyNumberFormat="1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4" fillId="0" borderId="0" xfId="0" applyFont="1" applyBorder="1"/>
    <xf numFmtId="0" fontId="8" fillId="0" borderId="12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left" vertical="center" wrapText="1"/>
    </xf>
    <xf numFmtId="0" fontId="7" fillId="3" borderId="15" xfId="70" applyFont="1" applyFill="1" applyBorder="1" applyAlignment="1">
      <alignment horizontal="left"/>
    </xf>
    <xf numFmtId="0" fontId="8" fillId="0" borderId="13" xfId="0" applyFont="1" applyBorder="1" applyAlignment="1">
      <alignment horizontal="left" wrapText="1"/>
    </xf>
    <xf numFmtId="0" fontId="6" fillId="0" borderId="24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7" fillId="0" borderId="46" xfId="2" applyNumberFormat="1" applyFont="1" applyFill="1" applyBorder="1" applyAlignment="1">
      <alignment horizontal="center" vertical="center"/>
    </xf>
    <xf numFmtId="0" fontId="7" fillId="0" borderId="24" xfId="0" applyFont="1" applyBorder="1" applyAlignment="1">
      <alignment vertical="center"/>
    </xf>
    <xf numFmtId="3" fontId="7" fillId="0" borderId="47" xfId="0" applyNumberFormat="1" applyFont="1" applyFill="1" applyBorder="1" applyAlignment="1">
      <alignment horizontal="center" wrapText="1"/>
    </xf>
    <xf numFmtId="0" fontId="7" fillId="0" borderId="19" xfId="0" applyFont="1" applyBorder="1" applyAlignment="1">
      <alignment vertical="center"/>
    </xf>
    <xf numFmtId="3" fontId="7" fillId="0" borderId="20" xfId="0" applyNumberFormat="1" applyFont="1" applyFill="1" applyBorder="1" applyAlignment="1">
      <alignment horizontal="center" wrapText="1"/>
    </xf>
    <xf numFmtId="3" fontId="7" fillId="0" borderId="0" xfId="0" applyNumberFormat="1" applyFont="1" applyFill="1" applyBorder="1" applyAlignment="1">
      <alignment horizontal="center" wrapText="1"/>
    </xf>
    <xf numFmtId="0" fontId="7" fillId="0" borderId="20" xfId="0" applyFont="1" applyFill="1" applyBorder="1" applyAlignment="1">
      <alignment vertical="center"/>
    </xf>
    <xf numFmtId="3" fontId="7" fillId="0" borderId="34" xfId="0" applyNumberFormat="1" applyFont="1" applyFill="1" applyBorder="1" applyAlignment="1">
      <alignment horizontal="center" wrapText="1"/>
    </xf>
    <xf numFmtId="3" fontId="7" fillId="0" borderId="40" xfId="0" applyNumberFormat="1" applyFont="1" applyFill="1" applyBorder="1" applyAlignment="1">
      <alignment horizontal="center" wrapText="1"/>
    </xf>
    <xf numFmtId="3" fontId="6" fillId="0" borderId="36" xfId="2" applyNumberFormat="1" applyFont="1" applyFill="1" applyBorder="1" applyAlignment="1">
      <alignment horizontal="left" vertical="center"/>
    </xf>
    <xf numFmtId="3" fontId="6" fillId="0" borderId="36" xfId="2" applyNumberFormat="1" applyFont="1" applyFill="1" applyBorder="1" applyAlignment="1">
      <alignment horizontal="center" vertical="center"/>
    </xf>
    <xf numFmtId="3" fontId="6" fillId="0" borderId="37" xfId="2" applyNumberFormat="1" applyFont="1" applyFill="1" applyBorder="1" applyAlignment="1">
      <alignment horizontal="center" vertical="center"/>
    </xf>
    <xf numFmtId="0" fontId="7" fillId="3" borderId="47" xfId="70" applyFont="1" applyFill="1" applyBorder="1" applyAlignment="1">
      <alignment horizontal="left"/>
    </xf>
    <xf numFmtId="0" fontId="8" fillId="0" borderId="0" xfId="0" applyFont="1" applyFill="1"/>
    <xf numFmtId="0" fontId="7" fillId="0" borderId="0" xfId="0" applyFont="1" applyFill="1" applyAlignment="1"/>
    <xf numFmtId="0" fontId="7" fillId="0" borderId="0" xfId="0" applyFont="1" applyFill="1"/>
    <xf numFmtId="0" fontId="6" fillId="0" borderId="38" xfId="0" applyFont="1" applyFill="1" applyBorder="1" applyAlignment="1">
      <alignment horizontal="center" vertical="center"/>
    </xf>
    <xf numFmtId="0" fontId="7" fillId="0" borderId="38" xfId="0" applyFont="1" applyBorder="1" applyAlignment="1">
      <alignment vertical="center"/>
    </xf>
    <xf numFmtId="3" fontId="7" fillId="0" borderId="38" xfId="0" applyNumberFormat="1" applyFont="1" applyFill="1" applyBorder="1" applyAlignment="1">
      <alignment horizontal="center" vertical="center" wrapText="1"/>
    </xf>
    <xf numFmtId="3" fontId="7" fillId="0" borderId="47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3" fontId="7" fillId="0" borderId="20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3" fontId="7" fillId="0" borderId="34" xfId="0" applyNumberFormat="1" applyFont="1" applyFill="1" applyBorder="1" applyAlignment="1">
      <alignment horizontal="center" vertical="center" wrapText="1"/>
    </xf>
    <xf numFmtId="3" fontId="7" fillId="0" borderId="40" xfId="0" applyNumberFormat="1" applyFont="1" applyBorder="1" applyAlignment="1">
      <alignment horizontal="center" vertical="center"/>
    </xf>
    <xf numFmtId="0" fontId="10" fillId="3" borderId="0" xfId="0" applyFont="1" applyFill="1" applyAlignment="1"/>
    <xf numFmtId="0" fontId="7" fillId="3" borderId="0" xfId="0" applyFont="1" applyFill="1" applyAlignment="1"/>
    <xf numFmtId="0" fontId="7" fillId="3" borderId="0" xfId="0" applyFont="1" applyFill="1"/>
    <xf numFmtId="0" fontId="7" fillId="0" borderId="48" xfId="2" applyNumberFormat="1" applyFont="1" applyFill="1" applyBorder="1" applyAlignment="1">
      <alignment horizontal="center" vertical="center"/>
    </xf>
    <xf numFmtId="4" fontId="7" fillId="0" borderId="47" xfId="0" applyNumberFormat="1" applyFont="1" applyFill="1" applyBorder="1" applyAlignment="1">
      <alignment horizontal="center" vertical="center" wrapText="1"/>
    </xf>
    <xf numFmtId="4" fontId="7" fillId="0" borderId="47" xfId="0" applyNumberFormat="1" applyFont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/>
    </xf>
    <xf numFmtId="4" fontId="7" fillId="0" borderId="40" xfId="0" applyNumberFormat="1" applyFont="1" applyFill="1" applyBorder="1" applyAlignment="1">
      <alignment horizontal="center" vertical="center" wrapText="1"/>
    </xf>
    <xf numFmtId="4" fontId="7" fillId="0" borderId="40" xfId="0" applyNumberFormat="1" applyFont="1" applyBorder="1" applyAlignment="1">
      <alignment horizontal="center" vertical="center"/>
    </xf>
    <xf numFmtId="3" fontId="6" fillId="0" borderId="43" xfId="2" applyNumberFormat="1" applyFont="1" applyFill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6" fillId="0" borderId="34" xfId="2" applyNumberFormat="1" applyFont="1" applyFill="1" applyBorder="1" applyAlignment="1">
      <alignment horizontal="center" vertical="center"/>
    </xf>
    <xf numFmtId="0" fontId="6" fillId="0" borderId="40" xfId="2" applyNumberFormat="1" applyFont="1" applyFill="1" applyBorder="1" applyAlignment="1">
      <alignment horizontal="center" vertical="center"/>
    </xf>
    <xf numFmtId="0" fontId="6" fillId="0" borderId="49" xfId="2" applyNumberFormat="1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vertical="center"/>
    </xf>
    <xf numFmtId="3" fontId="7" fillId="3" borderId="41" xfId="0" applyNumberFormat="1" applyFont="1" applyFill="1" applyBorder="1" applyAlignment="1">
      <alignment horizontal="center" vertical="center" wrapText="1"/>
    </xf>
    <xf numFmtId="0" fontId="7" fillId="0" borderId="36" xfId="2" applyNumberFormat="1" applyFont="1" applyFill="1" applyBorder="1" applyAlignment="1">
      <alignment horizontal="center" vertical="center"/>
    </xf>
    <xf numFmtId="0" fontId="7" fillId="0" borderId="43" xfId="2" applyNumberFormat="1" applyFont="1" applyFill="1" applyBorder="1" applyAlignment="1">
      <alignment horizontal="center" vertical="center"/>
    </xf>
    <xf numFmtId="0" fontId="8" fillId="0" borderId="42" xfId="2" applyNumberFormat="1" applyFont="1" applyFill="1" applyBorder="1" applyAlignment="1">
      <alignment horizontal="center" vertical="center"/>
    </xf>
    <xf numFmtId="3" fontId="7" fillId="3" borderId="47" xfId="0" applyNumberFormat="1" applyFont="1" applyFill="1" applyBorder="1" applyAlignment="1">
      <alignment horizontal="center" wrapText="1"/>
    </xf>
    <xf numFmtId="3" fontId="7" fillId="3" borderId="0" xfId="0" applyNumberFormat="1" applyFont="1" applyFill="1" applyBorder="1" applyAlignment="1">
      <alignment horizontal="center" wrapText="1"/>
    </xf>
    <xf numFmtId="3" fontId="8" fillId="3" borderId="0" xfId="0" applyNumberFormat="1" applyFont="1" applyFill="1" applyBorder="1" applyAlignment="1">
      <alignment horizontal="center" wrapText="1"/>
    </xf>
    <xf numFmtId="3" fontId="8" fillId="3" borderId="47" xfId="0" applyNumberFormat="1" applyFont="1" applyFill="1" applyBorder="1" applyAlignment="1">
      <alignment horizontal="center" wrapText="1"/>
    </xf>
    <xf numFmtId="3" fontId="8" fillId="0" borderId="40" xfId="0" applyNumberFormat="1" applyFont="1" applyFill="1" applyBorder="1" applyAlignment="1">
      <alignment horizontal="center" wrapText="1"/>
    </xf>
    <xf numFmtId="0" fontId="8" fillId="0" borderId="43" xfId="2" applyNumberFormat="1" applyFont="1" applyFill="1" applyBorder="1" applyAlignment="1">
      <alignment horizontal="center" vertical="center"/>
    </xf>
    <xf numFmtId="3" fontId="8" fillId="0" borderId="47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3" fontId="8" fillId="0" borderId="40" xfId="0" applyNumberFormat="1" applyFont="1" applyBorder="1" applyAlignment="1">
      <alignment horizontal="center" vertical="center"/>
    </xf>
    <xf numFmtId="3" fontId="9" fillId="0" borderId="37" xfId="2" applyNumberFormat="1" applyFont="1" applyFill="1" applyBorder="1" applyAlignment="1">
      <alignment horizontal="center" vertical="center"/>
    </xf>
    <xf numFmtId="0" fontId="11" fillId="3" borderId="0" xfId="0" applyFont="1" applyFill="1" applyAlignment="1"/>
    <xf numFmtId="0" fontId="7" fillId="0" borderId="34" xfId="2" applyNumberFormat="1" applyFont="1" applyFill="1" applyBorder="1" applyAlignment="1">
      <alignment horizontal="center" vertical="center"/>
    </xf>
    <xf numFmtId="4" fontId="8" fillId="0" borderId="47" xfId="0" applyNumberFormat="1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4" fontId="8" fillId="0" borderId="40" xfId="0" applyNumberFormat="1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42" xfId="2" applyNumberFormat="1" applyFont="1" applyFill="1" applyBorder="1" applyAlignment="1">
      <alignment horizontal="center" vertical="center"/>
    </xf>
    <xf numFmtId="0" fontId="7" fillId="0" borderId="0" xfId="2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/>
    <xf numFmtId="3" fontId="7" fillId="3" borderId="50" xfId="0" applyNumberFormat="1" applyFont="1" applyFill="1" applyBorder="1" applyAlignment="1">
      <alignment horizontal="center" wrapText="1"/>
    </xf>
    <xf numFmtId="3" fontId="7" fillId="3" borderId="41" xfId="0" applyNumberFormat="1" applyFont="1" applyFill="1" applyBorder="1" applyAlignment="1">
      <alignment horizontal="center" wrapText="1"/>
    </xf>
    <xf numFmtId="3" fontId="7" fillId="0" borderId="49" xfId="0" applyNumberFormat="1" applyFont="1" applyFill="1" applyBorder="1" applyAlignment="1">
      <alignment horizontal="center" wrapText="1"/>
    </xf>
    <xf numFmtId="3" fontId="6" fillId="0" borderId="42" xfId="2" applyNumberFormat="1" applyFont="1" applyFill="1" applyBorder="1" applyAlignment="1">
      <alignment horizontal="center" vertical="center"/>
    </xf>
    <xf numFmtId="3" fontId="8" fillId="0" borderId="50" xfId="0" applyNumberFormat="1" applyFont="1" applyBorder="1" applyAlignment="1">
      <alignment horizontal="center" vertical="center"/>
    </xf>
    <xf numFmtId="3" fontId="8" fillId="0" borderId="41" xfId="0" applyNumberFormat="1" applyFont="1" applyBorder="1" applyAlignment="1">
      <alignment horizontal="center" vertical="center"/>
    </xf>
    <xf numFmtId="3" fontId="8" fillId="0" borderId="49" xfId="0" applyNumberFormat="1" applyFont="1" applyBorder="1" applyAlignment="1">
      <alignment horizontal="center" vertical="center"/>
    </xf>
    <xf numFmtId="3" fontId="9" fillId="0" borderId="42" xfId="2" applyNumberFormat="1" applyFont="1" applyFill="1" applyBorder="1" applyAlignment="1">
      <alignment horizontal="center" vertical="center"/>
    </xf>
    <xf numFmtId="4" fontId="8" fillId="0" borderId="50" xfId="0" applyNumberFormat="1" applyFont="1" applyBorder="1" applyAlignment="1">
      <alignment horizontal="center" vertical="center"/>
    </xf>
    <xf numFmtId="4" fontId="8" fillId="0" borderId="41" xfId="0" applyNumberFormat="1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8" fillId="0" borderId="0" xfId="0" applyFont="1" applyFill="1" applyBorder="1"/>
    <xf numFmtId="4" fontId="8" fillId="0" borderId="49" xfId="0" applyNumberFormat="1" applyFont="1" applyBorder="1" applyAlignment="1">
      <alignment horizontal="center" vertical="center"/>
    </xf>
    <xf numFmtId="0" fontId="25" fillId="0" borderId="0" xfId="0" applyFont="1"/>
    <xf numFmtId="0" fontId="9" fillId="0" borderId="34" xfId="2" applyNumberFormat="1" applyFont="1" applyFill="1" applyBorder="1" applyAlignment="1">
      <alignment horizontal="center" vertical="center"/>
    </xf>
    <xf numFmtId="0" fontId="9" fillId="0" borderId="40" xfId="2" applyNumberFormat="1" applyFont="1" applyFill="1" applyBorder="1" applyAlignment="1">
      <alignment horizontal="center" vertical="center"/>
    </xf>
    <xf numFmtId="0" fontId="9" fillId="0" borderId="49" xfId="2" applyNumberFormat="1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3" fontId="7" fillId="3" borderId="19" xfId="0" applyNumberFormat="1" applyFont="1" applyFill="1" applyBorder="1" applyAlignment="1">
      <alignment horizontal="center" vertical="center" wrapText="1"/>
    </xf>
    <xf numFmtId="3" fontId="8" fillId="3" borderId="41" xfId="0" applyNumberFormat="1" applyFont="1" applyFill="1" applyBorder="1" applyAlignment="1">
      <alignment horizontal="center" vertical="center" wrapText="1"/>
    </xf>
    <xf numFmtId="3" fontId="8" fillId="3" borderId="19" xfId="0" applyNumberFormat="1" applyFont="1" applyFill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3" fontId="7" fillId="3" borderId="49" xfId="0" applyNumberFormat="1" applyFont="1" applyFill="1" applyBorder="1" applyAlignment="1">
      <alignment horizontal="center" vertical="center" wrapText="1"/>
    </xf>
    <xf numFmtId="3" fontId="7" fillId="3" borderId="0" xfId="70" applyNumberFormat="1" applyFont="1" applyFill="1" applyBorder="1" applyAlignment="1">
      <alignment horizontal="left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7" fillId="0" borderId="33" xfId="2" applyNumberFormat="1" applyFont="1" applyFill="1" applyBorder="1" applyAlignment="1">
      <alignment horizontal="center" vertical="center"/>
    </xf>
    <xf numFmtId="0" fontId="8" fillId="0" borderId="33" xfId="2" applyNumberFormat="1" applyFont="1" applyFill="1" applyBorder="1" applyAlignment="1">
      <alignment horizontal="center" vertical="center"/>
    </xf>
    <xf numFmtId="3" fontId="7" fillId="3" borderId="43" xfId="0" applyNumberFormat="1" applyFont="1" applyFill="1" applyBorder="1" applyAlignment="1">
      <alignment horizontal="center" vertical="center" wrapText="1"/>
    </xf>
    <xf numFmtId="3" fontId="7" fillId="3" borderId="50" xfId="0" applyNumberFormat="1" applyFont="1" applyFill="1" applyBorder="1" applyAlignment="1">
      <alignment horizontal="center" vertical="center" wrapText="1"/>
    </xf>
    <xf numFmtId="3" fontId="8" fillId="3" borderId="50" xfId="0" applyNumberFormat="1" applyFont="1" applyFill="1" applyBorder="1" applyAlignment="1">
      <alignment horizontal="center" vertical="center" wrapText="1"/>
    </xf>
    <xf numFmtId="3" fontId="6" fillId="0" borderId="0" xfId="2" applyNumberFormat="1" applyFont="1" applyFill="1" applyBorder="1" applyAlignment="1">
      <alignment horizontal="center"/>
    </xf>
    <xf numFmtId="0" fontId="6" fillId="0" borderId="0" xfId="0" applyFont="1" applyFill="1"/>
    <xf numFmtId="0" fontId="7" fillId="0" borderId="0" xfId="0" applyFont="1"/>
    <xf numFmtId="0" fontId="6" fillId="3" borderId="24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 wrapText="1"/>
    </xf>
    <xf numFmtId="0" fontId="26" fillId="3" borderId="24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/>
    </xf>
    <xf numFmtId="0" fontId="6" fillId="3" borderId="33" xfId="0" applyFont="1" applyFill="1" applyBorder="1" applyAlignment="1">
      <alignment horizontal="center" vertical="center" wrapText="1"/>
    </xf>
    <xf numFmtId="0" fontId="26" fillId="3" borderId="33" xfId="0" applyFont="1" applyFill="1" applyBorder="1" applyAlignment="1">
      <alignment horizontal="center" vertical="center" wrapText="1"/>
    </xf>
    <xf numFmtId="0" fontId="6" fillId="3" borderId="33" xfId="0" applyFont="1" applyFill="1" applyBorder="1" applyAlignment="1">
      <alignment horizontal="center" vertical="center"/>
    </xf>
    <xf numFmtId="0" fontId="6" fillId="3" borderId="43" xfId="0" applyFont="1" applyFill="1" applyBorder="1" applyAlignment="1">
      <alignment horizontal="center" vertical="center" wrapText="1"/>
    </xf>
    <xf numFmtId="3" fontId="7" fillId="0" borderId="24" xfId="0" applyNumberFormat="1" applyFont="1" applyBorder="1" applyAlignment="1">
      <alignment horizontal="center" vertical="center"/>
    </xf>
    <xf numFmtId="3" fontId="7" fillId="0" borderId="19" xfId="0" applyNumberFormat="1" applyFont="1" applyBorder="1" applyAlignment="1">
      <alignment horizontal="center" vertical="center"/>
    </xf>
    <xf numFmtId="3" fontId="6" fillId="0" borderId="43" xfId="2" applyNumberFormat="1" applyFont="1" applyFill="1" applyBorder="1" applyAlignment="1">
      <alignment horizontal="center" vertical="center"/>
    </xf>
    <xf numFmtId="0" fontId="9" fillId="0" borderId="0" xfId="0" applyFont="1" applyBorder="1"/>
    <xf numFmtId="0" fontId="10" fillId="0" borderId="0" xfId="0" applyFont="1" applyBorder="1" applyAlignment="1">
      <alignment vertical="center"/>
    </xf>
    <xf numFmtId="0" fontId="13" fillId="0" borderId="0" xfId="0" applyFont="1" applyBorder="1"/>
    <xf numFmtId="0" fontId="16" fillId="0" borderId="0" xfId="0" applyFont="1" applyBorder="1" applyAlignment="1">
      <alignment horizontal="left" vertical="center"/>
    </xf>
    <xf numFmtId="0" fontId="6" fillId="0" borderId="42" xfId="0" applyFont="1" applyBorder="1" applyAlignment="1">
      <alignment horizontal="center" vertical="center" wrapText="1"/>
    </xf>
    <xf numFmtId="0" fontId="6" fillId="3" borderId="43" xfId="0" applyFont="1" applyFill="1" applyBorder="1" applyAlignment="1">
      <alignment horizontal="center" vertical="center"/>
    </xf>
    <xf numFmtId="4" fontId="7" fillId="0" borderId="24" xfId="0" applyNumberFormat="1" applyFont="1" applyBorder="1" applyAlignment="1">
      <alignment horizontal="center" vertical="center"/>
    </xf>
    <xf numFmtId="4" fontId="7" fillId="0" borderId="19" xfId="0" applyNumberFormat="1" applyFont="1" applyBorder="1" applyAlignment="1">
      <alignment horizontal="center" vertical="center"/>
    </xf>
    <xf numFmtId="4" fontId="7" fillId="0" borderId="33" xfId="0" applyNumberFormat="1" applyFont="1" applyBorder="1" applyAlignment="1">
      <alignment horizontal="center" vertical="center"/>
    </xf>
    <xf numFmtId="3" fontId="7" fillId="3" borderId="33" xfId="0" applyNumberFormat="1" applyFont="1" applyFill="1" applyBorder="1" applyAlignment="1">
      <alignment horizontal="center" vertical="center" wrapText="1"/>
    </xf>
    <xf numFmtId="3" fontId="8" fillId="3" borderId="49" xfId="0" applyNumberFormat="1" applyFont="1" applyFill="1" applyBorder="1" applyAlignment="1">
      <alignment horizontal="center" vertical="center" wrapText="1"/>
    </xf>
    <xf numFmtId="3" fontId="8" fillId="3" borderId="33" xfId="0" applyNumberFormat="1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8" fillId="3" borderId="0" xfId="70" applyFont="1" applyFill="1" applyBorder="1" applyAlignment="1">
      <alignment horizontal="left"/>
    </xf>
    <xf numFmtId="0" fontId="7" fillId="3" borderId="14" xfId="70" applyFont="1" applyFill="1" applyBorder="1" applyAlignment="1">
      <alignment horizontal="left"/>
    </xf>
    <xf numFmtId="0" fontId="0" fillId="0" borderId="0" xfId="0" applyFont="1"/>
    <xf numFmtId="0" fontId="6" fillId="0" borderId="0" xfId="0" applyFont="1"/>
    <xf numFmtId="0" fontId="9" fillId="0" borderId="0" xfId="0" applyFont="1"/>
    <xf numFmtId="0" fontId="9" fillId="0" borderId="18" xfId="0" applyFont="1" applyBorder="1" applyAlignment="1">
      <alignment horizontal="left" vertical="center" wrapText="1"/>
    </xf>
    <xf numFmtId="0" fontId="9" fillId="0" borderId="39" xfId="0" applyFont="1" applyBorder="1" applyAlignment="1">
      <alignment horizontal="center" vertical="center" wrapText="1"/>
    </xf>
    <xf numFmtId="0" fontId="8" fillId="0" borderId="2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47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21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8" fillId="0" borderId="0" xfId="0" applyFont="1" applyAlignment="1"/>
    <xf numFmtId="0" fontId="8" fillId="0" borderId="0" xfId="0" applyFont="1" applyAlignment="1">
      <alignment wrapText="1"/>
    </xf>
    <xf numFmtId="0" fontId="8" fillId="0" borderId="0" xfId="0" applyFont="1" applyFill="1" applyAlignment="1"/>
    <xf numFmtId="183" fontId="8" fillId="0" borderId="0" xfId="0" applyNumberFormat="1" applyFont="1" applyFill="1" applyBorder="1" applyAlignment="1">
      <alignment horizontal="center" vertical="center"/>
    </xf>
    <xf numFmtId="183" fontId="8" fillId="0" borderId="47" xfId="0" applyNumberFormat="1" applyFont="1" applyFill="1" applyBorder="1" applyAlignment="1">
      <alignment horizontal="center" vertical="center"/>
    </xf>
    <xf numFmtId="183" fontId="8" fillId="0" borderId="0" xfId="0" applyNumberFormat="1" applyFont="1" applyAlignment="1">
      <alignment horizontal="center" vertical="center"/>
    </xf>
    <xf numFmtId="183" fontId="8" fillId="0" borderId="40" xfId="0" applyNumberFormat="1" applyFont="1" applyFill="1" applyBorder="1" applyAlignment="1">
      <alignment horizontal="center" vertical="center"/>
    </xf>
    <xf numFmtId="183" fontId="9" fillId="0" borderId="22" xfId="0" applyNumberFormat="1" applyFont="1" applyFill="1" applyBorder="1" applyAlignment="1">
      <alignment horizontal="center" vertical="center"/>
    </xf>
    <xf numFmtId="0" fontId="9" fillId="0" borderId="39" xfId="0" applyFont="1" applyBorder="1" applyAlignment="1">
      <alignment horizontal="left" vertical="center" wrapText="1"/>
    </xf>
    <xf numFmtId="0" fontId="29" fillId="0" borderId="0" xfId="0" applyFont="1"/>
    <xf numFmtId="0" fontId="7" fillId="4" borderId="0" xfId="0" applyFont="1" applyFill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9" fontId="8" fillId="0" borderId="0" xfId="5" applyFont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3" fontId="7" fillId="0" borderId="49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Alignment="1">
      <alignment horizontal="center" vertical="center" wrapText="1"/>
    </xf>
    <xf numFmtId="183" fontId="29" fillId="0" borderId="0" xfId="0" applyNumberFormat="1" applyFont="1" applyAlignment="1">
      <alignment horizontal="center" vertical="center"/>
    </xf>
    <xf numFmtId="183" fontId="7" fillId="0" borderId="50" xfId="0" applyNumberFormat="1" applyFont="1" applyFill="1" applyBorder="1" applyAlignment="1">
      <alignment horizontal="center" vertical="center"/>
    </xf>
    <xf numFmtId="183" fontId="6" fillId="0" borderId="50" xfId="0" applyNumberFormat="1" applyFont="1" applyFill="1" applyBorder="1" applyAlignment="1">
      <alignment horizontal="center" vertical="center"/>
    </xf>
    <xf numFmtId="183" fontId="7" fillId="0" borderId="49" xfId="0" applyNumberFormat="1" applyFont="1" applyFill="1" applyBorder="1" applyAlignment="1">
      <alignment horizontal="center" vertical="center" wrapText="1"/>
    </xf>
    <xf numFmtId="183" fontId="6" fillId="0" borderId="49" xfId="0" applyNumberFormat="1" applyFont="1" applyFill="1" applyBorder="1" applyAlignment="1">
      <alignment horizontal="center" vertical="center" wrapText="1"/>
    </xf>
    <xf numFmtId="183" fontId="9" fillId="0" borderId="23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7" fillId="0" borderId="5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/>
    </xf>
    <xf numFmtId="0" fontId="8" fillId="0" borderId="20" xfId="0" applyFont="1" applyBorder="1" applyAlignment="1">
      <alignment horizontal="left" vertical="center" wrapText="1"/>
    </xf>
    <xf numFmtId="0" fontId="8" fillId="3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8" fillId="0" borderId="4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Fill="1"/>
    <xf numFmtId="0" fontId="9" fillId="0" borderId="18" xfId="0" applyFont="1" applyFill="1" applyBorder="1" applyAlignment="1">
      <alignment horizontal="left" vertical="center" wrapText="1"/>
    </xf>
    <xf numFmtId="0" fontId="9" fillId="0" borderId="39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0" fontId="8" fillId="0" borderId="0" xfId="0" applyFont="1" applyFill="1" applyAlignment="1">
      <alignment wrapText="1"/>
    </xf>
    <xf numFmtId="0" fontId="5" fillId="0" borderId="0" xfId="0" applyFont="1" applyFill="1"/>
    <xf numFmtId="0" fontId="9" fillId="0" borderId="39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30" fillId="0" borderId="0" xfId="0" applyFont="1" applyFill="1" applyAlignment="1"/>
    <xf numFmtId="0" fontId="9" fillId="0" borderId="4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29" fillId="0" borderId="0" xfId="0" applyFont="1" applyFill="1" applyBorder="1"/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/>
    </xf>
    <xf numFmtId="0" fontId="8" fillId="3" borderId="0" xfId="70" applyFont="1" applyFill="1" applyBorder="1" applyAlignment="1">
      <alignment horizontal="left"/>
    </xf>
    <xf numFmtId="0" fontId="8" fillId="0" borderId="0" xfId="0" applyFont="1" applyAlignment="1">
      <alignment horizontal="justify" wrapText="1"/>
    </xf>
    <xf numFmtId="183" fontId="8" fillId="0" borderId="0" xfId="0" applyNumberFormat="1" applyFont="1" applyBorder="1" applyAlignment="1">
      <alignment horizontal="center" vertical="center"/>
    </xf>
    <xf numFmtId="0" fontId="8" fillId="0" borderId="20" xfId="0" applyFont="1" applyFill="1" applyBorder="1" applyAlignment="1">
      <alignment horizontal="left"/>
    </xf>
    <xf numFmtId="183" fontId="8" fillId="0" borderId="0" xfId="0" applyNumberFormat="1" applyFont="1" applyAlignment="1">
      <alignment horizontal="center"/>
    </xf>
    <xf numFmtId="0" fontId="8" fillId="0" borderId="50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/>
    </xf>
    <xf numFmtId="0" fontId="9" fillId="0" borderId="44" xfId="0" applyFont="1" applyBorder="1" applyAlignment="1">
      <alignment horizontal="center" vertical="center" wrapText="1"/>
    </xf>
    <xf numFmtId="183" fontId="8" fillId="0" borderId="41" xfId="0" applyNumberFormat="1" applyFont="1" applyBorder="1" applyAlignment="1">
      <alignment horizontal="center" vertical="center"/>
    </xf>
    <xf numFmtId="183" fontId="8" fillId="0" borderId="41" xfId="0" applyNumberFormat="1" applyFont="1" applyFill="1" applyBorder="1" applyAlignment="1">
      <alignment horizontal="center" vertical="center"/>
    </xf>
    <xf numFmtId="183" fontId="8" fillId="0" borderId="0" xfId="0" applyNumberFormat="1" applyFont="1" applyFill="1" applyAlignment="1">
      <alignment horizontal="center"/>
    </xf>
    <xf numFmtId="183" fontId="8" fillId="3" borderId="0" xfId="0" applyNumberFormat="1" applyFont="1" applyFill="1" applyBorder="1" applyAlignment="1">
      <alignment horizontal="center" vertical="center"/>
    </xf>
    <xf numFmtId="183" fontId="9" fillId="0" borderId="45" xfId="0" applyNumberFormat="1" applyFont="1" applyBorder="1" applyAlignment="1">
      <alignment horizontal="center" vertical="center"/>
    </xf>
    <xf numFmtId="183" fontId="8" fillId="3" borderId="50" xfId="0" applyNumberFormat="1" applyFont="1" applyFill="1" applyBorder="1" applyAlignment="1">
      <alignment horizontal="center" vertical="center"/>
    </xf>
    <xf numFmtId="0" fontId="8" fillId="0" borderId="14" xfId="0" applyFont="1" applyBorder="1" applyAlignment="1">
      <alignment horizontal="justify" wrapText="1"/>
    </xf>
    <xf numFmtId="0" fontId="8" fillId="0" borderId="15" xfId="0" applyFont="1" applyBorder="1" applyAlignment="1">
      <alignment horizontal="justify" wrapText="1"/>
    </xf>
    <xf numFmtId="0" fontId="8" fillId="0" borderId="16" xfId="0" applyFont="1" applyBorder="1" applyAlignment="1">
      <alignment horizontal="justify" wrapText="1"/>
    </xf>
    <xf numFmtId="0" fontId="6" fillId="0" borderId="18" xfId="0" applyFont="1" applyBorder="1" applyAlignment="1">
      <alignment horizontal="center" vertical="center" wrapText="1"/>
    </xf>
    <xf numFmtId="0" fontId="10" fillId="0" borderId="21" xfId="0" applyFont="1" applyBorder="1" applyAlignment="1">
      <alignment vertical="center"/>
    </xf>
    <xf numFmtId="0" fontId="7" fillId="3" borderId="0" xfId="70" applyFont="1" applyFill="1" applyAlignment="1">
      <alignment horizontal="left"/>
    </xf>
    <xf numFmtId="0" fontId="6" fillId="0" borderId="39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6" fillId="0" borderId="23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8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/>
    </xf>
    <xf numFmtId="0" fontId="6" fillId="0" borderId="41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/>
    </xf>
    <xf numFmtId="0" fontId="24" fillId="0" borderId="39" xfId="0" applyFont="1" applyBorder="1" applyAlignment="1">
      <alignment horizontal="center" vertical="center" wrapText="1"/>
    </xf>
    <xf numFmtId="0" fontId="3" fillId="0" borderId="0" xfId="0" applyFont="1" applyFill="1"/>
    <xf numFmtId="0" fontId="14" fillId="0" borderId="0" xfId="0" applyFont="1" applyFill="1"/>
    <xf numFmtId="0" fontId="14" fillId="0" borderId="0" xfId="0" applyFont="1" applyFill="1" applyBorder="1"/>
    <xf numFmtId="0" fontId="9" fillId="0" borderId="0" xfId="0" applyFont="1" applyAlignment="1"/>
    <xf numFmtId="0" fontId="24" fillId="0" borderId="0" xfId="0" applyFont="1" applyFill="1" applyAlignment="1"/>
    <xf numFmtId="0" fontId="8" fillId="0" borderId="20" xfId="0" applyFont="1" applyFill="1" applyBorder="1" applyAlignment="1">
      <alignment horizontal="center"/>
    </xf>
    <xf numFmtId="0" fontId="8" fillId="0" borderId="20" xfId="67" applyFont="1" applyBorder="1" applyAlignment="1">
      <alignment horizontal="center"/>
    </xf>
    <xf numFmtId="0" fontId="8" fillId="0" borderId="51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center"/>
    </xf>
    <xf numFmtId="0" fontId="8" fillId="0" borderId="54" xfId="0" applyFont="1" applyFill="1" applyBorder="1"/>
    <xf numFmtId="0" fontId="8" fillId="0" borderId="54" xfId="0" applyFont="1" applyFill="1" applyBorder="1" applyAlignment="1">
      <alignment horizontal="center"/>
    </xf>
    <xf numFmtId="0" fontId="9" fillId="0" borderId="54" xfId="0" applyFont="1" applyFill="1" applyBorder="1" applyAlignment="1">
      <alignment horizontal="center" vertical="center"/>
    </xf>
    <xf numFmtId="0" fontId="9" fillId="0" borderId="55" xfId="0" applyFont="1" applyFill="1" applyBorder="1" applyAlignment="1">
      <alignment horizontal="center" vertical="center"/>
    </xf>
    <xf numFmtId="0" fontId="31" fillId="0" borderId="0" xfId="0" applyFont="1"/>
    <xf numFmtId="58" fontId="7" fillId="0" borderId="0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1" fontId="6" fillId="3" borderId="0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58" fontId="32" fillId="0" borderId="0" xfId="0" applyNumberFormat="1" applyFont="1" applyFill="1" applyBorder="1" applyAlignment="1">
      <alignment horizontal="center" vertical="center" wrapText="1"/>
    </xf>
    <xf numFmtId="1" fontId="32" fillId="0" borderId="0" xfId="0" applyNumberFormat="1" applyFont="1" applyFill="1" applyBorder="1" applyAlignment="1">
      <alignment horizontal="center" vertical="center" wrapText="1"/>
    </xf>
    <xf numFmtId="3" fontId="32" fillId="0" borderId="0" xfId="0" applyNumberFormat="1" applyFont="1" applyFill="1" applyBorder="1" applyAlignment="1">
      <alignment horizontal="center" vertical="center" wrapText="1"/>
    </xf>
    <xf numFmtId="0" fontId="33" fillId="0" borderId="0" xfId="0" applyFont="1" applyBorder="1"/>
    <xf numFmtId="0" fontId="34" fillId="0" borderId="0" xfId="0" applyFont="1" applyBorder="1"/>
    <xf numFmtId="9" fontId="6" fillId="3" borderId="0" xfId="5" applyFont="1" applyFill="1" applyBorder="1" applyAlignment="1">
      <alignment horizontal="center" vertical="center"/>
    </xf>
    <xf numFmtId="9" fontId="3" fillId="0" borderId="0" xfId="5" applyFont="1" applyBorder="1" applyAlignment="1">
      <alignment horizontal="center" vertical="center"/>
    </xf>
    <xf numFmtId="0" fontId="14" fillId="3" borderId="0" xfId="0" applyFont="1" applyFill="1"/>
    <xf numFmtId="0" fontId="15" fillId="0" borderId="0" xfId="68" applyFont="1" applyFill="1" applyBorder="1" applyAlignment="1">
      <alignment horizontal="left" vertical="center"/>
    </xf>
    <xf numFmtId="0" fontId="35" fillId="4" borderId="0" xfId="0" applyFont="1" applyFill="1" applyBorder="1" applyAlignment="1">
      <alignment horizontal="center" vertical="center" wrapText="1"/>
    </xf>
    <xf numFmtId="0" fontId="28" fillId="4" borderId="0" xfId="0" applyFont="1" applyFill="1" applyBorder="1" applyAlignment="1">
      <alignment horizontal="center" vertical="center" wrapText="1"/>
    </xf>
    <xf numFmtId="9" fontId="3" fillId="0" borderId="0" xfId="5" applyFont="1" applyBorder="1" applyAlignment="1">
      <alignment horizontal="right"/>
    </xf>
    <xf numFmtId="0" fontId="15" fillId="3" borderId="0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vertical="center"/>
    </xf>
    <xf numFmtId="0" fontId="15" fillId="3" borderId="0" xfId="0" applyFont="1" applyFill="1" applyBorder="1" applyAlignment="1">
      <alignment vertical="center"/>
    </xf>
    <xf numFmtId="3" fontId="15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/>
    <xf numFmtId="9" fontId="15" fillId="3" borderId="0" xfId="5" applyFont="1" applyFill="1" applyBorder="1" applyAlignment="1">
      <alignment horizontal="center" vertical="center"/>
    </xf>
    <xf numFmtId="0" fontId="6" fillId="3" borderId="0" xfId="0" applyFont="1" applyFill="1" applyAlignment="1"/>
    <xf numFmtId="0" fontId="6" fillId="0" borderId="18" xfId="0" applyFont="1" applyBorder="1" applyAlignment="1">
      <alignment horizontal="left" vertical="center" wrapText="1"/>
    </xf>
    <xf numFmtId="0" fontId="10" fillId="0" borderId="39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/>
    </xf>
    <xf numFmtId="0" fontId="9" fillId="0" borderId="34" xfId="0" applyFont="1" applyBorder="1" applyAlignment="1">
      <alignment vertical="center"/>
    </xf>
    <xf numFmtId="0" fontId="8" fillId="0" borderId="37" xfId="0" applyFont="1" applyBorder="1" applyAlignment="1">
      <alignment vertical="center"/>
    </xf>
    <xf numFmtId="0" fontId="8" fillId="0" borderId="38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34" xfId="0" applyFont="1" applyBorder="1" applyAlignment="1">
      <alignment vertical="center"/>
    </xf>
    <xf numFmtId="0" fontId="9" fillId="0" borderId="36" xfId="0" applyFont="1" applyBorder="1" applyAlignment="1">
      <alignment vertical="center"/>
    </xf>
    <xf numFmtId="0" fontId="9" fillId="0" borderId="37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20" fillId="3" borderId="0" xfId="0" applyFont="1" applyFill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3" borderId="40" xfId="0" applyFont="1" applyFill="1" applyBorder="1" applyAlignment="1">
      <alignment horizontal="center" vertical="center"/>
    </xf>
    <xf numFmtId="1" fontId="8" fillId="0" borderId="0" xfId="0" applyNumberFormat="1" applyFont="1" applyBorder="1" applyAlignment="1">
      <alignment horizontal="center" vertical="center"/>
    </xf>
    <xf numFmtId="1" fontId="8" fillId="3" borderId="0" xfId="0" applyNumberFormat="1" applyFont="1" applyFill="1" applyBorder="1" applyAlignment="1">
      <alignment horizontal="center" vertical="center"/>
    </xf>
    <xf numFmtId="1" fontId="9" fillId="0" borderId="37" xfId="0" applyNumberFormat="1" applyFont="1" applyBorder="1" applyAlignment="1">
      <alignment horizontal="center" vertical="center"/>
    </xf>
    <xf numFmtId="1" fontId="9" fillId="0" borderId="22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/>
    </xf>
    <xf numFmtId="9" fontId="8" fillId="0" borderId="41" xfId="0" applyNumberFormat="1" applyFont="1" applyBorder="1" applyAlignment="1">
      <alignment horizontal="center" vertical="center"/>
    </xf>
    <xf numFmtId="9" fontId="20" fillId="0" borderId="0" xfId="0" applyNumberFormat="1" applyFont="1" applyBorder="1" applyAlignment="1">
      <alignment horizontal="center"/>
    </xf>
    <xf numFmtId="9" fontId="20" fillId="0" borderId="0" xfId="0" applyNumberFormat="1" applyFont="1" applyBorder="1"/>
    <xf numFmtId="9" fontId="8" fillId="0" borderId="0" xfId="0" applyNumberFormat="1" applyFont="1" applyBorder="1"/>
    <xf numFmtId="9" fontId="9" fillId="0" borderId="23" xfId="0" applyNumberFormat="1" applyFont="1" applyBorder="1" applyAlignment="1">
      <alignment horizontal="center" vertical="center"/>
    </xf>
    <xf numFmtId="9" fontId="9" fillId="0" borderId="0" xfId="0" applyNumberFormat="1" applyFont="1" applyBorder="1" applyAlignment="1">
      <alignment horizontal="center"/>
    </xf>
    <xf numFmtId="0" fontId="10" fillId="0" borderId="44" xfId="0" applyFont="1" applyBorder="1" applyAlignment="1">
      <alignment horizontal="center" vertical="center" wrapText="1"/>
    </xf>
    <xf numFmtId="0" fontId="8" fillId="0" borderId="42" xfId="0" applyFont="1" applyBorder="1" applyAlignment="1">
      <alignment vertical="center"/>
    </xf>
    <xf numFmtId="0" fontId="8" fillId="0" borderId="50" xfId="0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/>
    </xf>
    <xf numFmtId="3" fontId="9" fillId="0" borderId="42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8" fillId="3" borderId="0" xfId="0" applyFont="1" applyFill="1"/>
    <xf numFmtId="3" fontId="9" fillId="0" borderId="23" xfId="0" applyNumberFormat="1" applyFont="1" applyBorder="1" applyAlignment="1">
      <alignment horizontal="center" vertical="center"/>
    </xf>
    <xf numFmtId="0" fontId="6" fillId="0" borderId="0" xfId="68" applyFont="1" applyFill="1" applyBorder="1" applyAlignment="1">
      <alignment horizontal="left" vertical="center"/>
    </xf>
    <xf numFmtId="0" fontId="7" fillId="4" borderId="0" xfId="0" applyFont="1" applyFill="1" applyAlignment="1">
      <alignment horizontal="center" vertical="center" wrapText="1"/>
    </xf>
    <xf numFmtId="0" fontId="36" fillId="4" borderId="0" xfId="0" applyFont="1" applyFill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/>
    </xf>
    <xf numFmtId="0" fontId="6" fillId="3" borderId="39" xfId="0" applyFont="1" applyFill="1" applyBorder="1" applyAlignment="1">
      <alignment horizontal="center" vertical="center"/>
    </xf>
    <xf numFmtId="0" fontId="6" fillId="3" borderId="39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left" vertical="center"/>
    </xf>
    <xf numFmtId="1" fontId="7" fillId="3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 wrapText="1"/>
    </xf>
    <xf numFmtId="58" fontId="8" fillId="0" borderId="0" xfId="0" applyNumberFormat="1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center" vertical="center"/>
    </xf>
    <xf numFmtId="58" fontId="7" fillId="0" borderId="22" xfId="0" applyNumberFormat="1" applyFont="1" applyFill="1" applyBorder="1" applyAlignment="1">
      <alignment horizontal="center" vertical="center" wrapText="1"/>
    </xf>
    <xf numFmtId="0" fontId="7" fillId="4" borderId="0" xfId="0" applyFont="1" applyFill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1" fontId="9" fillId="0" borderId="22" xfId="0" applyNumberFormat="1" applyFont="1" applyFill="1" applyBorder="1" applyAlignment="1">
      <alignment horizontal="center" vertical="center"/>
    </xf>
    <xf numFmtId="1" fontId="7" fillId="3" borderId="0" xfId="0" applyNumberFormat="1" applyFont="1" applyFill="1" applyBorder="1" applyAlignment="1">
      <alignment horizontal="center" vertical="center" wrapText="1"/>
    </xf>
    <xf numFmtId="1" fontId="8" fillId="3" borderId="0" xfId="0" applyNumberFormat="1" applyFont="1" applyFill="1" applyBorder="1" applyAlignment="1">
      <alignment horizontal="center" vertical="center" wrapText="1"/>
    </xf>
    <xf numFmtId="0" fontId="9" fillId="3" borderId="39" xfId="0" applyFont="1" applyFill="1" applyBorder="1" applyAlignment="1">
      <alignment horizontal="center" vertical="center" wrapText="1"/>
    </xf>
    <xf numFmtId="0" fontId="6" fillId="3" borderId="44" xfId="0" applyFont="1" applyFill="1" applyBorder="1" applyAlignment="1">
      <alignment horizontal="center" vertical="center" wrapText="1"/>
    </xf>
    <xf numFmtId="1" fontId="7" fillId="3" borderId="41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3" borderId="0" xfId="0" applyFont="1" applyFill="1" applyBorder="1" applyAlignment="1">
      <alignment horizontal="center" vertical="center" wrapText="1"/>
    </xf>
    <xf numFmtId="9" fontId="8" fillId="0" borderId="0" xfId="5" applyFont="1" applyAlignment="1">
      <alignment horizontal="right"/>
    </xf>
    <xf numFmtId="0" fontId="6" fillId="3" borderId="35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left" vertical="center" wrapText="1"/>
    </xf>
    <xf numFmtId="0" fontId="8" fillId="0" borderId="37" xfId="0" applyFont="1" applyBorder="1"/>
    <xf numFmtId="0" fontId="8" fillId="0" borderId="42" xfId="0" applyFont="1" applyBorder="1"/>
    <xf numFmtId="0" fontId="7" fillId="0" borderId="19" xfId="0" applyFont="1" applyFill="1" applyBorder="1" applyAlignment="1">
      <alignment horizontal="center" vertical="center" wrapText="1"/>
    </xf>
    <xf numFmtId="3" fontId="7" fillId="0" borderId="19" xfId="0" applyNumberFormat="1" applyFont="1" applyFill="1" applyBorder="1" applyAlignment="1">
      <alignment horizontal="center" vertical="center" wrapText="1"/>
    </xf>
    <xf numFmtId="3" fontId="7" fillId="0" borderId="19" xfId="0" applyNumberFormat="1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left" vertical="center"/>
    </xf>
    <xf numFmtId="0" fontId="7" fillId="0" borderId="27" xfId="0" applyFont="1" applyFill="1" applyBorder="1" applyAlignment="1">
      <alignment horizontal="center" vertical="center" wrapText="1"/>
    </xf>
    <xf numFmtId="3" fontId="7" fillId="0" borderId="27" xfId="0" applyNumberFormat="1" applyFont="1" applyFill="1" applyBorder="1" applyAlignment="1">
      <alignment horizontal="center" vertical="center" wrapText="1"/>
    </xf>
    <xf numFmtId="3" fontId="7" fillId="0" borderId="21" xfId="0" applyNumberFormat="1" applyFont="1" applyFill="1" applyBorder="1" applyAlignment="1">
      <alignment horizontal="center" vertical="center" wrapText="1"/>
    </xf>
    <xf numFmtId="3" fontId="7" fillId="0" borderId="27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58" fontId="3" fillId="0" borderId="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58" fontId="28" fillId="0" borderId="0" xfId="0" applyNumberFormat="1" applyFont="1" applyFill="1" applyBorder="1" applyAlignment="1">
      <alignment horizontal="center" vertical="center" wrapText="1"/>
    </xf>
    <xf numFmtId="1" fontId="28" fillId="0" borderId="0" xfId="0" applyNumberFormat="1" applyFont="1" applyFill="1" applyBorder="1" applyAlignment="1">
      <alignment horizontal="center" vertical="center" wrapText="1"/>
    </xf>
    <xf numFmtId="3" fontId="28" fillId="0" borderId="0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28" fillId="3" borderId="0" xfId="0" applyFont="1" applyFill="1" applyBorder="1" applyAlignment="1">
      <alignment vertical="center"/>
    </xf>
    <xf numFmtId="1" fontId="15" fillId="3" borderId="0" xfId="0" applyNumberFormat="1" applyFont="1" applyFill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58" fontId="37" fillId="0" borderId="0" xfId="0" applyNumberFormat="1" applyFont="1" applyFill="1" applyBorder="1" applyAlignment="1">
      <alignment horizontal="center" vertical="center" wrapText="1"/>
    </xf>
    <xf numFmtId="1" fontId="37" fillId="0" borderId="0" xfId="0" applyNumberFormat="1" applyFont="1" applyFill="1" applyBorder="1" applyAlignment="1">
      <alignment horizontal="center" vertical="center" wrapText="1"/>
    </xf>
    <xf numFmtId="3" fontId="37" fillId="0" borderId="0" xfId="0" applyNumberFormat="1" applyFont="1" applyFill="1" applyBorder="1" applyAlignment="1">
      <alignment horizontal="center" vertical="center" wrapText="1"/>
    </xf>
    <xf numFmtId="0" fontId="38" fillId="3" borderId="0" xfId="70" applyFont="1" applyFill="1" applyBorder="1" applyAlignment="1">
      <alignment horizontal="left"/>
    </xf>
    <xf numFmtId="0" fontId="39" fillId="2" borderId="6" xfId="0" applyFont="1" applyFill="1" applyBorder="1" applyAlignment="1">
      <alignment horizontal="center" vertical="center" wrapText="1"/>
    </xf>
    <xf numFmtId="0" fontId="39" fillId="2" borderId="7" xfId="0" applyFont="1" applyFill="1" applyBorder="1" applyAlignment="1">
      <alignment horizontal="center" vertical="center" wrapText="1"/>
    </xf>
    <xf numFmtId="0" fontId="39" fillId="2" borderId="8" xfId="0" applyFont="1" applyFill="1" applyBorder="1" applyAlignment="1">
      <alignment horizontal="center" vertical="center" wrapText="1"/>
    </xf>
    <xf numFmtId="0" fontId="0" fillId="0" borderId="9" xfId="0" applyBorder="1"/>
    <xf numFmtId="0" fontId="15" fillId="3" borderId="10" xfId="70" applyFont="1" applyFill="1" applyBorder="1" applyAlignment="1">
      <alignment vertical="center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5" fillId="3" borderId="0" xfId="70" applyFont="1" applyFill="1" applyBorder="1" applyAlignment="1">
      <alignment vertical="center"/>
    </xf>
    <xf numFmtId="0" fontId="15" fillId="3" borderId="0" xfId="70" applyFont="1" applyFill="1" applyBorder="1" applyAlignment="1">
      <alignment horizontal="center"/>
    </xf>
    <xf numFmtId="0" fontId="0" fillId="0" borderId="13" xfId="0" applyBorder="1"/>
    <xf numFmtId="0" fontId="15" fillId="3" borderId="0" xfId="70" applyFont="1" applyFill="1" applyBorder="1" applyAlignment="1">
      <alignment horizontal="center" vertical="center"/>
    </xf>
    <xf numFmtId="0" fontId="28" fillId="3" borderId="0" xfId="70" applyFont="1" applyFill="1" applyBorder="1" applyAlignment="1">
      <alignment horizontal="center"/>
    </xf>
    <xf numFmtId="180" fontId="15" fillId="3" borderId="0" xfId="70" applyNumberFormat="1" applyFont="1" applyFill="1" applyBorder="1" applyAlignment="1">
      <alignment horizontal="center"/>
    </xf>
    <xf numFmtId="0" fontId="28" fillId="0" borderId="0" xfId="70" applyFont="1" applyBorder="1"/>
    <xf numFmtId="0" fontId="15" fillId="3" borderId="0" xfId="0" applyFont="1" applyFill="1" applyBorder="1"/>
    <xf numFmtId="0" fontId="28" fillId="3" borderId="0" xfId="0" applyFont="1" applyFill="1" applyBorder="1" applyAlignment="1">
      <alignment horizontal="center"/>
    </xf>
    <xf numFmtId="0" fontId="28" fillId="3" borderId="0" xfId="0" applyFont="1" applyFill="1" applyBorder="1"/>
    <xf numFmtId="0" fontId="28" fillId="3" borderId="13" xfId="0" applyFont="1" applyFill="1" applyBorder="1" applyAlignment="1">
      <alignment horizontal="center"/>
    </xf>
    <xf numFmtId="0" fontId="28" fillId="3" borderId="12" xfId="0" applyFont="1" applyFill="1" applyBorder="1" applyAlignment="1">
      <alignment horizontal="center"/>
    </xf>
    <xf numFmtId="58" fontId="28" fillId="3" borderId="0" xfId="0" applyNumberFormat="1" applyFont="1" applyFill="1" applyBorder="1"/>
    <xf numFmtId="0" fontId="13" fillId="0" borderId="0" xfId="0" applyFont="1" applyBorder="1" applyAlignment="1">
      <alignment horizontal="left" vertical="center"/>
    </xf>
    <xf numFmtId="0" fontId="13" fillId="0" borderId="1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14" xfId="0" applyFont="1" applyBorder="1"/>
    <xf numFmtId="0" fontId="3" fillId="0" borderId="15" xfId="0" applyFont="1" applyBorder="1"/>
    <xf numFmtId="0" fontId="3" fillId="0" borderId="15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28" fillId="3" borderId="13" xfId="0" applyFont="1" applyFill="1" applyBorder="1"/>
    <xf numFmtId="0" fontId="40" fillId="0" borderId="0" xfId="0" applyFont="1" applyFill="1" applyAlignment="1"/>
    <xf numFmtId="9" fontId="33" fillId="0" borderId="0" xfId="5" applyFont="1" applyAlignment="1">
      <alignment horizontal="right"/>
    </xf>
    <xf numFmtId="0" fontId="6" fillId="3" borderId="56" xfId="0" applyFont="1" applyFill="1" applyBorder="1" applyAlignment="1">
      <alignment horizontal="center" vertical="center"/>
    </xf>
    <xf numFmtId="0" fontId="6" fillId="3" borderId="56" xfId="0" applyFont="1" applyFill="1" applyBorder="1" applyAlignment="1">
      <alignment horizontal="center" vertical="center" wrapText="1"/>
    </xf>
    <xf numFmtId="0" fontId="9" fillId="3" borderId="56" xfId="0" applyFont="1" applyFill="1" applyBorder="1" applyAlignment="1">
      <alignment horizontal="center" vertical="center" wrapText="1"/>
    </xf>
    <xf numFmtId="1" fontId="8" fillId="0" borderId="19" xfId="0" applyNumberFormat="1" applyFont="1" applyFill="1" applyBorder="1" applyAlignment="1">
      <alignment horizontal="center" vertical="center" wrapText="1"/>
    </xf>
    <xf numFmtId="9" fontId="7" fillId="0" borderId="19" xfId="0" applyNumberFormat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left" vertical="center"/>
    </xf>
    <xf numFmtId="1" fontId="8" fillId="3" borderId="19" xfId="0" applyNumberFormat="1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left" vertical="center"/>
    </xf>
    <xf numFmtId="3" fontId="7" fillId="0" borderId="33" xfId="0" applyNumberFormat="1" applyFont="1" applyFill="1" applyBorder="1" applyAlignment="1">
      <alignment horizontal="center" vertical="center" wrapText="1"/>
    </xf>
    <xf numFmtId="1" fontId="8" fillId="0" borderId="33" xfId="0" applyNumberFormat="1" applyFont="1" applyFill="1" applyBorder="1" applyAlignment="1">
      <alignment horizontal="center" vertical="center" wrapText="1"/>
    </xf>
    <xf numFmtId="9" fontId="7" fillId="0" borderId="33" xfId="0" applyNumberFormat="1" applyFont="1" applyFill="1" applyBorder="1" applyAlignment="1">
      <alignment horizontal="center" vertical="center" wrapText="1"/>
    </xf>
    <xf numFmtId="0" fontId="9" fillId="3" borderId="35" xfId="0" applyFont="1" applyFill="1" applyBorder="1" applyAlignment="1">
      <alignment horizontal="center" vertical="center"/>
    </xf>
    <xf numFmtId="0" fontId="9" fillId="3" borderId="35" xfId="0" applyFont="1" applyFill="1" applyBorder="1" applyAlignment="1">
      <alignment horizontal="center" vertical="center" wrapText="1"/>
    </xf>
    <xf numFmtId="0" fontId="9" fillId="3" borderId="57" xfId="0" applyFont="1" applyFill="1" applyBorder="1" applyAlignment="1">
      <alignment horizontal="center" vertical="center" wrapText="1"/>
    </xf>
    <xf numFmtId="0" fontId="9" fillId="3" borderId="36" xfId="0" applyFont="1" applyFill="1" applyBorder="1" applyAlignment="1">
      <alignment horizontal="left" vertical="center"/>
    </xf>
    <xf numFmtId="0" fontId="9" fillId="3" borderId="37" xfId="0" applyFont="1" applyFill="1" applyBorder="1" applyAlignment="1">
      <alignment vertical="center"/>
    </xf>
    <xf numFmtId="0" fontId="9" fillId="3" borderId="42" xfId="0" applyFont="1" applyFill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3" fontId="8" fillId="0" borderId="19" xfId="0" applyNumberFormat="1" applyFont="1" applyFill="1" applyBorder="1" applyAlignment="1">
      <alignment horizontal="center" vertical="center" wrapText="1"/>
    </xf>
    <xf numFmtId="3" fontId="8" fillId="0" borderId="20" xfId="0" applyNumberFormat="1" applyFont="1" applyFill="1" applyBorder="1" applyAlignment="1">
      <alignment horizontal="center" vertical="center" wrapText="1"/>
    </xf>
    <xf numFmtId="3" fontId="8" fillId="0" borderId="19" xfId="0" applyNumberFormat="1" applyFont="1" applyFill="1" applyBorder="1" applyAlignment="1">
      <alignment horizontal="center" vertical="center"/>
    </xf>
    <xf numFmtId="3" fontId="8" fillId="0" borderId="33" xfId="0" applyNumberFormat="1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vertical="center"/>
    </xf>
    <xf numFmtId="0" fontId="9" fillId="3" borderId="22" xfId="0" applyFont="1" applyFill="1" applyBorder="1" applyAlignment="1">
      <alignment vertical="center"/>
    </xf>
    <xf numFmtId="1" fontId="9" fillId="3" borderId="22" xfId="0" applyNumberFormat="1" applyFont="1" applyFill="1" applyBorder="1" applyAlignment="1">
      <alignment horizontal="center" vertical="center"/>
    </xf>
    <xf numFmtId="1" fontId="9" fillId="3" borderId="23" xfId="0" applyNumberFormat="1" applyFont="1" applyFill="1" applyBorder="1" applyAlignment="1">
      <alignment horizontal="center" vertical="center"/>
    </xf>
    <xf numFmtId="0" fontId="6" fillId="3" borderId="35" xfId="0" applyFont="1" applyFill="1" applyBorder="1" applyAlignment="1">
      <alignment horizontal="center" vertical="center" wrapText="1"/>
    </xf>
    <xf numFmtId="0" fontId="6" fillId="3" borderId="57" xfId="0" applyFont="1" applyFill="1" applyBorder="1" applyAlignment="1">
      <alignment horizontal="center" vertical="center" wrapText="1"/>
    </xf>
    <xf numFmtId="0" fontId="6" fillId="3" borderId="36" xfId="0" applyFont="1" applyFill="1" applyBorder="1" applyAlignment="1">
      <alignment horizontal="left" vertical="center"/>
    </xf>
    <xf numFmtId="0" fontId="6" fillId="3" borderId="37" xfId="0" applyFont="1" applyFill="1" applyBorder="1" applyAlignment="1">
      <alignment vertical="center"/>
    </xf>
    <xf numFmtId="0" fontId="6" fillId="3" borderId="42" xfId="0" applyFont="1" applyFill="1" applyBorder="1" applyAlignment="1">
      <alignment vertical="center"/>
    </xf>
    <xf numFmtId="1" fontId="7" fillId="0" borderId="19" xfId="0" applyNumberFormat="1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vertical="center"/>
    </xf>
    <xf numFmtId="0" fontId="6" fillId="3" borderId="22" xfId="0" applyFont="1" applyFill="1" applyBorder="1" applyAlignment="1">
      <alignment vertical="center"/>
    </xf>
    <xf numFmtId="1" fontId="6" fillId="3" borderId="22" xfId="0" applyNumberFormat="1" applyFont="1" applyFill="1" applyBorder="1" applyAlignment="1">
      <alignment horizontal="center" vertical="center"/>
    </xf>
    <xf numFmtId="1" fontId="6" fillId="3" borderId="23" xfId="0" applyNumberFormat="1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vertical="center"/>
    </xf>
    <xf numFmtId="0" fontId="6" fillId="0" borderId="37" xfId="0" applyFont="1" applyFill="1" applyBorder="1" applyAlignment="1">
      <alignment vertical="center"/>
    </xf>
    <xf numFmtId="3" fontId="6" fillId="3" borderId="22" xfId="0" applyNumberFormat="1" applyFont="1" applyFill="1" applyBorder="1" applyAlignment="1">
      <alignment horizontal="center" vertical="center"/>
    </xf>
    <xf numFmtId="3" fontId="6" fillId="3" borderId="23" xfId="0" applyNumberFormat="1" applyFont="1" applyFill="1" applyBorder="1" applyAlignment="1">
      <alignment horizontal="center" vertical="center"/>
    </xf>
    <xf numFmtId="3" fontId="7" fillId="0" borderId="41" xfId="0" applyNumberFormat="1" applyFont="1" applyFill="1" applyBorder="1" applyAlignment="1">
      <alignment horizontal="center" vertical="center"/>
    </xf>
    <xf numFmtId="3" fontId="7" fillId="0" borderId="24" xfId="0" applyNumberFormat="1" applyFont="1" applyFill="1" applyBorder="1" applyAlignment="1">
      <alignment horizontal="center" vertical="center"/>
    </xf>
    <xf numFmtId="0" fontId="41" fillId="0" borderId="0" xfId="0" applyFont="1" applyBorder="1" applyAlignment="1">
      <alignment horizontal="left" wrapText="1"/>
    </xf>
    <xf numFmtId="0" fontId="41" fillId="3" borderId="0" xfId="0" applyFont="1" applyFill="1"/>
    <xf numFmtId="0" fontId="42" fillId="3" borderId="0" xfId="0" applyFont="1" applyFill="1" applyBorder="1" applyAlignment="1">
      <alignment horizontal="center" vertical="center" wrapText="1"/>
    </xf>
    <xf numFmtId="3" fontId="32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3" fontId="6" fillId="0" borderId="0" xfId="0" applyNumberFormat="1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6" fillId="3" borderId="44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/>
    </xf>
    <xf numFmtId="49" fontId="7" fillId="0" borderId="40" xfId="0" applyNumberFormat="1" applyFont="1" applyFill="1" applyBorder="1" applyAlignment="1">
      <alignment horizontal="center" vertical="center" wrapText="1"/>
    </xf>
    <xf numFmtId="1" fontId="7" fillId="0" borderId="40" xfId="0" applyNumberFormat="1" applyFont="1" applyFill="1" applyBorder="1" applyAlignment="1">
      <alignment horizontal="center" vertical="center" wrapText="1"/>
    </xf>
    <xf numFmtId="3" fontId="7" fillId="0" borderId="40" xfId="0" applyNumberFormat="1" applyFont="1" applyFill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/>
    </xf>
    <xf numFmtId="3" fontId="8" fillId="0" borderId="41" xfId="0" applyNumberFormat="1" applyFont="1" applyFill="1" applyBorder="1" applyAlignment="1">
      <alignment horizontal="center" vertical="center" wrapText="1"/>
    </xf>
    <xf numFmtId="3" fontId="8" fillId="0" borderId="41" xfId="0" applyNumberFormat="1" applyFont="1" applyFill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3" fontId="8" fillId="0" borderId="49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37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3" fontId="15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/>
    <xf numFmtId="0" fontId="8" fillId="0" borderId="37" xfId="0" applyFont="1" applyFill="1" applyBorder="1" applyAlignment="1">
      <alignment horizontal="center" vertical="center"/>
    </xf>
    <xf numFmtId="0" fontId="8" fillId="0" borderId="42" xfId="0" applyFont="1" applyBorder="1" applyAlignment="1">
      <alignment horizontal="right" vertical="center"/>
    </xf>
    <xf numFmtId="9" fontId="9" fillId="0" borderId="42" xfId="5" applyFont="1" applyBorder="1" applyAlignment="1">
      <alignment horizontal="center" vertical="center"/>
    </xf>
    <xf numFmtId="9" fontId="8" fillId="0" borderId="41" xfId="5" applyFont="1" applyBorder="1" applyAlignment="1">
      <alignment horizontal="center" vertical="center"/>
    </xf>
    <xf numFmtId="9" fontId="9" fillId="0" borderId="23" xfId="5" applyFont="1" applyBorder="1" applyAlignment="1">
      <alignment horizontal="center" vertical="center"/>
    </xf>
    <xf numFmtId="0" fontId="28" fillId="4" borderId="0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vertical="center"/>
    </xf>
    <xf numFmtId="3" fontId="6" fillId="3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/>
    <xf numFmtId="0" fontId="9" fillId="0" borderId="18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vertical="center"/>
    </xf>
    <xf numFmtId="0" fontId="30" fillId="0" borderId="37" xfId="0" applyFont="1" applyFill="1" applyBorder="1" applyAlignment="1">
      <alignment vertical="center"/>
    </xf>
    <xf numFmtId="0" fontId="30" fillId="0" borderId="37" xfId="0" applyFont="1" applyFill="1" applyBorder="1" applyAlignment="1">
      <alignment horizontal="center" vertical="center"/>
    </xf>
    <xf numFmtId="0" fontId="8" fillId="3" borderId="47" xfId="0" applyFont="1" applyFill="1" applyBorder="1" applyAlignment="1">
      <alignment horizontal="center" vertical="center"/>
    </xf>
    <xf numFmtId="0" fontId="9" fillId="0" borderId="36" xfId="0" applyFont="1" applyBorder="1"/>
    <xf numFmtId="0" fontId="8" fillId="0" borderId="37" xfId="0" applyFont="1" applyBorder="1" applyAlignment="1">
      <alignment horizontal="center"/>
    </xf>
    <xf numFmtId="0" fontId="8" fillId="0" borderId="38" xfId="0" applyFont="1" applyBorder="1"/>
    <xf numFmtId="0" fontId="8" fillId="0" borderId="0" xfId="0" applyFont="1" applyBorder="1" applyAlignment="1">
      <alignment vertical="center"/>
    </xf>
    <xf numFmtId="0" fontId="8" fillId="0" borderId="37" xfId="0" applyFont="1" applyFill="1" applyBorder="1"/>
    <xf numFmtId="0" fontId="8" fillId="0" borderId="37" xfId="0" applyFont="1" applyFill="1" applyBorder="1" applyAlignment="1">
      <alignment horizontal="center"/>
    </xf>
    <xf numFmtId="1" fontId="8" fillId="0" borderId="40" xfId="0" applyNumberFormat="1" applyFont="1" applyFill="1" applyBorder="1" applyAlignment="1">
      <alignment horizontal="center" vertical="center"/>
    </xf>
    <xf numFmtId="0" fontId="8" fillId="0" borderId="42" xfId="0" applyFont="1" applyBorder="1" applyAlignment="1">
      <alignment horizontal="right"/>
    </xf>
    <xf numFmtId="0" fontId="8" fillId="3" borderId="37" xfId="0" applyFont="1" applyFill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9" fontId="9" fillId="0" borderId="42" xfId="5" applyNumberFormat="1" applyFont="1" applyBorder="1" applyAlignment="1">
      <alignment horizontal="center" vertical="center"/>
    </xf>
    <xf numFmtId="9" fontId="9" fillId="0" borderId="23" xfId="5" applyNumberFormat="1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43" fillId="0" borderId="0" xfId="0" applyFont="1" applyFill="1" applyBorder="1" applyAlignment="1">
      <alignment vertic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wrapText="1"/>
    </xf>
    <xf numFmtId="9" fontId="8" fillId="0" borderId="41" xfId="5" applyFont="1" applyFill="1" applyBorder="1" applyAlignment="1">
      <alignment horizontal="center" vertical="center"/>
    </xf>
    <xf numFmtId="10" fontId="9" fillId="0" borderId="42" xfId="0" applyNumberFormat="1" applyFont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10" fontId="9" fillId="0" borderId="23" xfId="0" applyNumberFormat="1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 wrapText="1"/>
    </xf>
    <xf numFmtId="0" fontId="9" fillId="0" borderId="59" xfId="0" applyFont="1" applyBorder="1" applyAlignment="1">
      <alignment horizontal="center" vertical="center" wrapText="1"/>
    </xf>
    <xf numFmtId="0" fontId="9" fillId="0" borderId="60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8" fillId="0" borderId="62" xfId="0" applyFont="1" applyBorder="1" applyAlignment="1">
      <alignment vertical="center"/>
    </xf>
    <xf numFmtId="0" fontId="8" fillId="0" borderId="63" xfId="0" applyFont="1" applyBorder="1" applyAlignment="1">
      <alignment horizontal="center" vertical="center"/>
    </xf>
    <xf numFmtId="184" fontId="8" fillId="0" borderId="64" xfId="0" applyNumberFormat="1" applyFont="1" applyBorder="1" applyAlignment="1">
      <alignment horizontal="center" vertical="center"/>
    </xf>
    <xf numFmtId="0" fontId="8" fillId="0" borderId="65" xfId="0" applyFont="1" applyBorder="1" applyAlignment="1">
      <alignment vertical="center"/>
    </xf>
    <xf numFmtId="0" fontId="8" fillId="0" borderId="66" xfId="0" applyFont="1" applyBorder="1" applyAlignment="1">
      <alignment horizontal="center" vertical="center"/>
    </xf>
    <xf numFmtId="184" fontId="8" fillId="0" borderId="67" xfId="0" applyNumberFormat="1" applyFont="1" applyBorder="1" applyAlignment="1">
      <alignment horizontal="center" vertical="center"/>
    </xf>
    <xf numFmtId="184" fontId="9" fillId="0" borderId="61" xfId="0" applyNumberFormat="1" applyFont="1" applyBorder="1" applyAlignment="1">
      <alignment horizontal="center" vertical="center"/>
    </xf>
    <xf numFmtId="0" fontId="8" fillId="3" borderId="62" xfId="0" applyFont="1" applyFill="1" applyBorder="1" applyAlignment="1">
      <alignment vertical="center"/>
    </xf>
    <xf numFmtId="0" fontId="9" fillId="0" borderId="68" xfId="0" applyFont="1" applyBorder="1" applyAlignment="1">
      <alignment horizontal="center" vertical="center"/>
    </xf>
    <xf numFmtId="184" fontId="9" fillId="0" borderId="45" xfId="0" applyNumberFormat="1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8" fillId="3" borderId="64" xfId="0" applyFont="1" applyFill="1" applyBorder="1" applyAlignment="1">
      <alignment horizontal="center" vertical="center"/>
    </xf>
    <xf numFmtId="184" fontId="9" fillId="0" borderId="37" xfId="0" applyNumberFormat="1" applyFont="1" applyBorder="1" applyAlignment="1">
      <alignment horizontal="center" vertical="center"/>
    </xf>
    <xf numFmtId="0" fontId="9" fillId="3" borderId="37" xfId="0" applyFont="1" applyFill="1" applyBorder="1" applyAlignment="1">
      <alignment horizontal="center" vertical="center"/>
    </xf>
    <xf numFmtId="184" fontId="8" fillId="0" borderId="0" xfId="0" applyNumberFormat="1" applyFont="1" applyBorder="1" applyAlignment="1">
      <alignment horizontal="center" vertical="center"/>
    </xf>
    <xf numFmtId="0" fontId="8" fillId="0" borderId="69" xfId="0" applyFont="1" applyFill="1" applyBorder="1" applyAlignment="1">
      <alignment horizontal="center" vertical="center"/>
    </xf>
    <xf numFmtId="0" fontId="8" fillId="0" borderId="63" xfId="0" applyFont="1" applyFill="1" applyBorder="1" applyAlignment="1">
      <alignment horizontal="center" vertical="center"/>
    </xf>
    <xf numFmtId="184" fontId="9" fillId="0" borderId="22" xfId="0" applyNumberFormat="1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8" fillId="3" borderId="63" xfId="0" applyFont="1" applyFill="1" applyBorder="1" applyAlignment="1">
      <alignment horizontal="center" vertical="center"/>
    </xf>
    <xf numFmtId="0" fontId="8" fillId="3" borderId="69" xfId="0" applyFont="1" applyFill="1" applyBorder="1" applyAlignment="1">
      <alignment horizontal="center" vertical="center"/>
    </xf>
    <xf numFmtId="3" fontId="9" fillId="0" borderId="68" xfId="0" applyNumberFormat="1" applyFont="1" applyBorder="1" applyAlignment="1">
      <alignment horizontal="center" vertical="center"/>
    </xf>
    <xf numFmtId="3" fontId="9" fillId="0" borderId="45" xfId="0" applyNumberFormat="1" applyFont="1" applyFill="1" applyBorder="1" applyAlignment="1">
      <alignment horizontal="center" vertical="center"/>
    </xf>
    <xf numFmtId="3" fontId="9" fillId="0" borderId="22" xfId="0" applyNumberFormat="1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8" fillId="5" borderId="41" xfId="0" applyFont="1" applyFill="1" applyBorder="1" applyAlignment="1">
      <alignment horizontal="center" vertical="center"/>
    </xf>
    <xf numFmtId="0" fontId="8" fillId="3" borderId="66" xfId="0" applyFont="1" applyFill="1" applyBorder="1" applyAlignment="1">
      <alignment horizontal="center" vertical="center"/>
    </xf>
    <xf numFmtId="0" fontId="24" fillId="0" borderId="60" xfId="0" applyFont="1" applyBorder="1" applyAlignment="1">
      <alignment horizontal="center" vertical="center"/>
    </xf>
    <xf numFmtId="0" fontId="24" fillId="0" borderId="37" xfId="0" applyFont="1" applyFill="1" applyBorder="1" applyAlignment="1">
      <alignment horizontal="center" vertical="center"/>
    </xf>
    <xf numFmtId="0" fontId="24" fillId="5" borderId="42" xfId="0" applyFont="1" applyFill="1" applyBorder="1" applyAlignment="1">
      <alignment horizontal="center" vertical="center"/>
    </xf>
    <xf numFmtId="3" fontId="9" fillId="0" borderId="45" xfId="0" applyNumberFormat="1" applyFont="1" applyBorder="1" applyAlignment="1">
      <alignment horizontal="center" vertical="center"/>
    </xf>
    <xf numFmtId="0" fontId="8" fillId="0" borderId="47" xfId="0" applyFont="1" applyBorder="1" applyAlignment="1">
      <alignment horizontal="center"/>
    </xf>
    <xf numFmtId="0" fontId="8" fillId="0" borderId="47" xfId="0" applyFont="1" applyFill="1" applyBorder="1" applyAlignment="1">
      <alignment horizontal="center"/>
    </xf>
    <xf numFmtId="0" fontId="8" fillId="0" borderId="20" xfId="0" applyFont="1" applyBorder="1"/>
    <xf numFmtId="0" fontId="7" fillId="0" borderId="0" xfId="0" applyFont="1" applyBorder="1" applyAlignment="1">
      <alignment horizontal="center"/>
    </xf>
    <xf numFmtId="0" fontId="8" fillId="0" borderId="20" xfId="0" applyFont="1" applyFill="1" applyBorder="1"/>
    <xf numFmtId="0" fontId="8" fillId="0" borderId="34" xfId="0" applyFont="1" applyBorder="1"/>
    <xf numFmtId="0" fontId="8" fillId="0" borderId="40" xfId="0" applyFont="1" applyBorder="1" applyAlignment="1">
      <alignment horizontal="center"/>
    </xf>
    <xf numFmtId="0" fontId="9" fillId="0" borderId="21" xfId="0" applyFont="1" applyBorder="1"/>
    <xf numFmtId="186" fontId="9" fillId="0" borderId="22" xfId="0" applyNumberFormat="1" applyFont="1" applyBorder="1" applyAlignment="1">
      <alignment horizontal="center" vertical="center"/>
    </xf>
    <xf numFmtId="0" fontId="8" fillId="0" borderId="42" xfId="0" applyFont="1" applyBorder="1" applyAlignment="1">
      <alignment horizontal="center"/>
    </xf>
    <xf numFmtId="0" fontId="8" fillId="0" borderId="5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8" fillId="0" borderId="49" xfId="0" applyFont="1" applyBorder="1" applyAlignment="1">
      <alignment horizontal="center"/>
    </xf>
    <xf numFmtId="0" fontId="44" fillId="0" borderId="0" xfId="0" applyFont="1"/>
    <xf numFmtId="0" fontId="8" fillId="0" borderId="49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3" borderId="47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9" fillId="3" borderId="40" xfId="0" applyFont="1" applyFill="1" applyBorder="1" applyAlignment="1">
      <alignment horizontal="center" vertical="center"/>
    </xf>
    <xf numFmtId="0" fontId="8" fillId="3" borderId="50" xfId="0" applyFont="1" applyFill="1" applyBorder="1" applyAlignment="1">
      <alignment horizontal="center" vertical="center"/>
    </xf>
    <xf numFmtId="0" fontId="8" fillId="3" borderId="41" xfId="0" applyFont="1" applyFill="1" applyBorder="1" applyAlignment="1">
      <alignment horizontal="center" vertical="center"/>
    </xf>
    <xf numFmtId="0" fontId="8" fillId="3" borderId="49" xfId="0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36" xfId="0" applyFont="1" applyBorder="1"/>
    <xf numFmtId="0" fontId="7" fillId="0" borderId="37" xfId="0" applyFont="1" applyBorder="1" applyAlignment="1">
      <alignment horizontal="center"/>
    </xf>
    <xf numFmtId="0" fontId="7" fillId="0" borderId="38" xfId="0" applyFont="1" applyBorder="1"/>
    <xf numFmtId="0" fontId="7" fillId="0" borderId="47" xfId="0" applyFont="1" applyBorder="1" applyAlignment="1">
      <alignment horizontal="center"/>
    </xf>
    <xf numFmtId="0" fontId="7" fillId="0" borderId="20" xfId="0" applyFont="1" applyBorder="1"/>
    <xf numFmtId="0" fontId="7" fillId="0" borderId="34" xfId="0" applyFont="1" applyBorder="1"/>
    <xf numFmtId="0" fontId="6" fillId="3" borderId="37" xfId="0" applyFont="1" applyFill="1" applyBorder="1" applyAlignment="1">
      <alignment horizontal="center" vertical="center"/>
    </xf>
    <xf numFmtId="0" fontId="7" fillId="3" borderId="37" xfId="0" applyFont="1" applyFill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3" borderId="47" xfId="0" applyFont="1" applyFill="1" applyBorder="1" applyAlignment="1">
      <alignment horizontal="center" vertical="center"/>
    </xf>
    <xf numFmtId="0" fontId="6" fillId="3" borderId="47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7" fillId="0" borderId="20" xfId="0" applyFont="1" applyFill="1" applyBorder="1"/>
    <xf numFmtId="0" fontId="7" fillId="3" borderId="40" xfId="0" applyFont="1" applyFill="1" applyBorder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3" fontId="6" fillId="0" borderId="22" xfId="0" applyNumberFormat="1" applyFont="1" applyBorder="1" applyAlignment="1">
      <alignment horizontal="center" vertical="center"/>
    </xf>
    <xf numFmtId="0" fontId="7" fillId="0" borderId="42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7" fillId="3" borderId="41" xfId="0" applyFont="1" applyFill="1" applyBorder="1" applyAlignment="1">
      <alignment horizontal="center" vertical="center"/>
    </xf>
    <xf numFmtId="0" fontId="7" fillId="3" borderId="49" xfId="0" applyFont="1" applyFill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7" fillId="3" borderId="5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34" xfId="0" applyFont="1" applyBorder="1" applyAlignment="1">
      <alignment vertical="center"/>
    </xf>
    <xf numFmtId="0" fontId="6" fillId="0" borderId="36" xfId="0" applyFont="1" applyBorder="1" applyAlignment="1">
      <alignment vertical="center"/>
    </xf>
    <xf numFmtId="0" fontId="7" fillId="0" borderId="50" xfId="0" applyFont="1" applyBorder="1" applyAlignment="1">
      <alignment horizontal="center" vertical="center"/>
    </xf>
    <xf numFmtId="0" fontId="36" fillId="4" borderId="0" xfId="0" applyFont="1" applyFill="1" applyBorder="1" applyAlignment="1">
      <alignment horizontal="center" vertical="center" wrapText="1"/>
    </xf>
    <xf numFmtId="9" fontId="8" fillId="0" borderId="0" xfId="5" applyFont="1" applyBorder="1" applyAlignment="1">
      <alignment horizontal="right"/>
    </xf>
    <xf numFmtId="0" fontId="9" fillId="0" borderId="0" xfId="0" applyFont="1" applyFill="1" applyBorder="1"/>
    <xf numFmtId="0" fontId="3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9" fontId="8" fillId="0" borderId="0" xfId="5" applyFont="1" applyFill="1" applyAlignment="1">
      <alignment horizontal="right"/>
    </xf>
    <xf numFmtId="0" fontId="6" fillId="0" borderId="17" xfId="0" applyFont="1" applyFill="1" applyBorder="1" applyAlignment="1">
      <alignment horizontal="center" vertical="center" wrapText="1"/>
    </xf>
    <xf numFmtId="3" fontId="8" fillId="0" borderId="20" xfId="0" applyNumberFormat="1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vertical="center"/>
    </xf>
    <xf numFmtId="3" fontId="6" fillId="0" borderId="22" xfId="0" applyNumberFormat="1" applyFont="1" applyFill="1" applyBorder="1" applyAlignment="1">
      <alignment horizontal="center" vertical="center"/>
    </xf>
    <xf numFmtId="0" fontId="7" fillId="0" borderId="0" xfId="70" applyFont="1" applyFill="1" applyBorder="1" applyAlignment="1">
      <alignment horizontal="left"/>
    </xf>
    <xf numFmtId="0" fontId="5" fillId="0" borderId="0" xfId="0" applyFont="1" applyFill="1" applyBorder="1"/>
    <xf numFmtId="0" fontId="6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/>
    <xf numFmtId="58" fontId="7" fillId="0" borderId="0" xfId="0" applyNumberFormat="1" applyFont="1" applyFill="1" applyBorder="1"/>
    <xf numFmtId="0" fontId="8" fillId="0" borderId="0" xfId="0" applyFont="1" applyFill="1" applyAlignment="1">
      <alignment horizontal="left" vertical="top" wrapText="1"/>
    </xf>
    <xf numFmtId="0" fontId="9" fillId="0" borderId="17" xfId="0" applyFont="1" applyFill="1" applyBorder="1" applyAlignment="1">
      <alignment horizontal="center" vertical="center" wrapText="1"/>
    </xf>
    <xf numFmtId="3" fontId="9" fillId="0" borderId="22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8" fillId="0" borderId="20" xfId="0" applyNumberFormat="1" applyFont="1" applyFill="1" applyBorder="1" applyAlignment="1">
      <alignment horizontal="center" vertical="center"/>
    </xf>
    <xf numFmtId="9" fontId="8" fillId="0" borderId="19" xfId="5" applyFont="1" applyFill="1" applyBorder="1" applyAlignment="1">
      <alignment horizontal="center" vertical="center"/>
    </xf>
    <xf numFmtId="9" fontId="9" fillId="0" borderId="23" xfId="5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 wrapText="1"/>
    </xf>
    <xf numFmtId="0" fontId="6" fillId="0" borderId="57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vertical="center"/>
    </xf>
    <xf numFmtId="0" fontId="6" fillId="0" borderId="70" xfId="0" applyFont="1" applyFill="1" applyBorder="1" applyAlignment="1">
      <alignment vertical="center"/>
    </xf>
    <xf numFmtId="3" fontId="6" fillId="0" borderId="51" xfId="0" applyNumberFormat="1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 wrapText="1"/>
    </xf>
    <xf numFmtId="9" fontId="8" fillId="0" borderId="20" xfId="5" applyFont="1" applyFill="1" applyBorder="1" applyAlignment="1">
      <alignment horizontal="center" vertical="center"/>
    </xf>
    <xf numFmtId="9" fontId="8" fillId="0" borderId="0" xfId="5" applyFont="1" applyFill="1" applyBorder="1" applyAlignment="1">
      <alignment horizontal="center" vertical="center"/>
    </xf>
    <xf numFmtId="3" fontId="9" fillId="0" borderId="23" xfId="0" applyNumberFormat="1" applyFont="1" applyFill="1" applyBorder="1" applyAlignment="1">
      <alignment horizontal="center" vertical="center"/>
    </xf>
    <xf numFmtId="9" fontId="6" fillId="0" borderId="0" xfId="5" applyFont="1" applyFill="1" applyBorder="1" applyAlignment="1">
      <alignment horizontal="center" vertical="center"/>
    </xf>
    <xf numFmtId="9" fontId="7" fillId="0" borderId="19" xfId="5" applyFont="1" applyFill="1" applyBorder="1" applyAlignment="1">
      <alignment horizontal="center" vertical="center"/>
    </xf>
    <xf numFmtId="0" fontId="9" fillId="3" borderId="0" xfId="70" applyFont="1" applyFill="1" applyAlignment="1"/>
    <xf numFmtId="0" fontId="6" fillId="3" borderId="0" xfId="70" applyFont="1" applyFill="1" applyAlignment="1"/>
    <xf numFmtId="0" fontId="6" fillId="3" borderId="38" xfId="70" applyFont="1" applyFill="1" applyBorder="1" applyAlignment="1">
      <alignment horizontal="center" vertical="center"/>
    </xf>
    <xf numFmtId="0" fontId="6" fillId="3" borderId="43" xfId="70" applyFont="1" applyFill="1" applyBorder="1" applyAlignment="1">
      <alignment horizontal="center" vertical="center"/>
    </xf>
    <xf numFmtId="0" fontId="6" fillId="3" borderId="34" xfId="70" applyFont="1" applyFill="1" applyBorder="1" applyAlignment="1">
      <alignment horizontal="center" vertical="center"/>
    </xf>
    <xf numFmtId="0" fontId="6" fillId="3" borderId="43" xfId="70" applyFont="1" applyFill="1" applyBorder="1" applyAlignment="1">
      <alignment horizontal="center"/>
    </xf>
    <xf numFmtId="0" fontId="6" fillId="3" borderId="20" xfId="70" applyFont="1" applyFill="1" applyBorder="1" applyAlignment="1">
      <alignment horizontal="center" vertical="center"/>
    </xf>
    <xf numFmtId="0" fontId="7" fillId="3" borderId="19" xfId="70" applyFont="1" applyFill="1" applyBorder="1" applyAlignment="1">
      <alignment horizontal="center"/>
    </xf>
    <xf numFmtId="180" fontId="6" fillId="3" borderId="19" xfId="70" applyNumberFormat="1" applyFont="1" applyFill="1" applyBorder="1" applyAlignment="1">
      <alignment horizontal="center" vertical="center"/>
    </xf>
    <xf numFmtId="0" fontId="7" fillId="3" borderId="19" xfId="70" applyFont="1" applyFill="1" applyBorder="1" applyAlignment="1">
      <alignment horizontal="center" vertical="center"/>
    </xf>
    <xf numFmtId="0" fontId="6" fillId="3" borderId="19" xfId="70" applyFont="1" applyFill="1" applyBorder="1" applyAlignment="1">
      <alignment horizontal="center" vertical="center"/>
    </xf>
    <xf numFmtId="0" fontId="6" fillId="3" borderId="27" xfId="70" applyFont="1" applyFill="1" applyBorder="1" applyAlignment="1">
      <alignment horizontal="center" vertical="center"/>
    </xf>
    <xf numFmtId="0" fontId="7" fillId="0" borderId="0" xfId="70" applyFont="1"/>
    <xf numFmtId="0" fontId="9" fillId="3" borderId="0" xfId="0" applyFont="1" applyFill="1"/>
    <xf numFmtId="0" fontId="7" fillId="3" borderId="0" xfId="0" applyFont="1" applyFill="1" applyAlignment="1">
      <alignment horizontal="center"/>
    </xf>
    <xf numFmtId="58" fontId="7" fillId="3" borderId="0" xfId="0" applyNumberFormat="1" applyFont="1" applyFill="1"/>
    <xf numFmtId="0" fontId="6" fillId="0" borderId="36" xfId="0" applyFont="1" applyFill="1" applyBorder="1" applyAlignment="1">
      <alignment horizontal="left" vertical="center"/>
    </xf>
    <xf numFmtId="0" fontId="6" fillId="0" borderId="37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left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45" fillId="0" borderId="0" xfId="0" applyNumberFormat="1" applyFont="1" applyFill="1" applyBorder="1" applyAlignment="1" applyProtection="1">
      <alignment horizontal="left" vertical="center"/>
    </xf>
    <xf numFmtId="0" fontId="7" fillId="0" borderId="70" xfId="0" applyFont="1" applyFill="1" applyBorder="1" applyAlignment="1">
      <alignment vertical="center"/>
    </xf>
    <xf numFmtId="0" fontId="7" fillId="0" borderId="51" xfId="0" applyFont="1" applyFill="1" applyBorder="1" applyAlignment="1">
      <alignment horizontal="left" vertical="center"/>
    </xf>
    <xf numFmtId="0" fontId="7" fillId="0" borderId="51" xfId="0" applyFont="1" applyFill="1" applyBorder="1" applyAlignment="1">
      <alignment horizontal="center" vertical="center"/>
    </xf>
    <xf numFmtId="0" fontId="45" fillId="0" borderId="51" xfId="0" applyNumberFormat="1" applyFont="1" applyFill="1" applyBorder="1" applyAlignment="1" applyProtection="1">
      <alignment horizontal="left" vertical="center"/>
    </xf>
    <xf numFmtId="0" fontId="7" fillId="0" borderId="52" xfId="0" applyFont="1" applyFill="1" applyBorder="1" applyAlignment="1">
      <alignment horizontal="center" vertical="center"/>
    </xf>
    <xf numFmtId="0" fontId="46" fillId="0" borderId="0" xfId="0" applyFont="1"/>
    <xf numFmtId="0" fontId="0" fillId="6" borderId="0" xfId="0" applyFill="1"/>
    <xf numFmtId="0" fontId="0" fillId="7" borderId="0" xfId="0" applyFill="1"/>
    <xf numFmtId="0" fontId="47" fillId="2" borderId="0" xfId="0" applyFont="1" applyFill="1" applyAlignment="1">
      <alignment horizontal="center"/>
    </xf>
    <xf numFmtId="0" fontId="0" fillId="3" borderId="0" xfId="0" applyFill="1" applyAlignment="1"/>
    <xf numFmtId="0" fontId="0" fillId="0" borderId="0" xfId="0" applyFill="1" applyAlignment="1"/>
    <xf numFmtId="0" fontId="0" fillId="2" borderId="0" xfId="0" applyFill="1" applyAlignment="1"/>
    <xf numFmtId="0" fontId="0" fillId="3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0" fillId="1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13" borderId="0" xfId="0" applyFill="1" applyAlignment="1">
      <alignment horizontal="center"/>
    </xf>
    <xf numFmtId="0" fontId="0" fillId="14" borderId="0" xfId="0" applyFill="1" applyAlignment="1">
      <alignment horizontal="center"/>
    </xf>
    <xf numFmtId="0" fontId="0" fillId="15" borderId="0" xfId="0" applyFill="1" applyAlignment="1">
      <alignment horizontal="center"/>
    </xf>
    <xf numFmtId="0" fontId="0" fillId="16" borderId="0" xfId="0" applyFill="1" applyAlignment="1"/>
  </cellXfs>
  <cellStyles count="77">
    <cellStyle name="Normal" xfId="0" builtinId="0"/>
    <cellStyle name="Error 12" xfId="1"/>
    <cellStyle name="Comma" xfId="2" builtinId="3"/>
    <cellStyle name="Comma [0]" xfId="3" builtinId="6"/>
    <cellStyle name="40% - Ênfase 4" xfId="4" builtinId="43"/>
    <cellStyle name="Porcentagem" xfId="5" builtinId="5"/>
    <cellStyle name="Célula Vinculada" xfId="6" builtinId="24"/>
    <cellStyle name="Célula de Verificação" xfId="7" builtinId="23"/>
    <cellStyle name="Moeda [0]" xfId="8" builtinId="7"/>
    <cellStyle name="20% - Ênfase 3" xfId="9" builtinId="38"/>
    <cellStyle name="Normal 3 2" xfId="10"/>
    <cellStyle name="Moeda" xfId="11" builtinId="4"/>
    <cellStyle name="Hyperlink seguido" xfId="12" builtinId="9"/>
    <cellStyle name="Hyperlink" xfId="13" builtinId="8"/>
    <cellStyle name="Observação" xfId="14" builtinId="10"/>
    <cellStyle name="40% - Ênfase 2" xfId="15" builtinId="35"/>
    <cellStyle name="40% - Ênfase 6" xfId="16" builtinId="51"/>
    <cellStyle name="Texto de Aviso" xfId="17" builtinId="11"/>
    <cellStyle name="Título" xfId="18" builtinId="15"/>
    <cellStyle name="Texto Explicativo" xfId="19" builtinId="53"/>
    <cellStyle name="Bad 10" xfId="20"/>
    <cellStyle name="Accent 13" xfId="21"/>
    <cellStyle name="Título 1" xfId="22" builtinId="16"/>
    <cellStyle name="Ênfase 3" xfId="23" builtinId="37"/>
    <cellStyle name="Título 2" xfId="24" builtinId="17"/>
    <cellStyle name="Ênfase 4" xfId="25" builtinId="41"/>
    <cellStyle name="Status 7" xfId="26"/>
    <cellStyle name="Título 3" xfId="27" builtinId="18"/>
    <cellStyle name="Ênfase 5" xfId="28" builtinId="45"/>
    <cellStyle name="Título 4" xfId="29" builtinId="19"/>
    <cellStyle name="Ênfase 6" xfId="30" builtinId="49"/>
    <cellStyle name="Footnote 5" xfId="31"/>
    <cellStyle name="Entrada" xfId="32" builtinId="20"/>
    <cellStyle name="Saída" xfId="33" builtinId="21"/>
    <cellStyle name="Cálculo" xfId="34" builtinId="22"/>
    <cellStyle name="Hyperlink 6" xfId="35"/>
    <cellStyle name="Total" xfId="36" builtinId="25"/>
    <cellStyle name="40% - Ênfase 1" xfId="37" builtinId="31"/>
    <cellStyle name="Bom" xfId="38" builtinId="26"/>
    <cellStyle name="Ruim" xfId="39" builtinId="27"/>
    <cellStyle name="Neutro" xfId="40" builtinId="28"/>
    <cellStyle name="Moeda 2" xfId="41"/>
    <cellStyle name="20% - Ênfase 5" xfId="42" builtinId="46"/>
    <cellStyle name="Ênfase 1" xfId="43" builtinId="29"/>
    <cellStyle name="20% - Ênfase 1" xfId="44" builtinId="30"/>
    <cellStyle name="60% - Ênfase 1" xfId="45" builtinId="32"/>
    <cellStyle name="Moeda 3" xfId="46"/>
    <cellStyle name="20% - Ênfase 6" xfId="47" builtinId="50"/>
    <cellStyle name="Ênfase 2" xfId="48" builtinId="33"/>
    <cellStyle name="20% - Ênfase 2" xfId="49" builtinId="34"/>
    <cellStyle name="60% - Ênfase 2" xfId="50" builtinId="36"/>
    <cellStyle name="40% - Ênfase 3" xfId="51" builtinId="39"/>
    <cellStyle name="60% - Ênfase 3" xfId="52" builtinId="40"/>
    <cellStyle name="20% - Ênfase 4" xfId="53" builtinId="42"/>
    <cellStyle name="60% - Ênfase 4" xfId="54" builtinId="44"/>
    <cellStyle name="40% - Ênfase 5" xfId="55" builtinId="47"/>
    <cellStyle name="Heading 2 2" xfId="56"/>
    <cellStyle name="60% - Ênfase 5" xfId="57" builtinId="48"/>
    <cellStyle name="60% - Ênfase 6" xfId="58" builtinId="52"/>
    <cellStyle name="Neutral 9" xfId="59"/>
    <cellStyle name="Accent 1 14" xfId="60"/>
    <cellStyle name="Accent 2 15" xfId="61"/>
    <cellStyle name="Accent 3 16" xfId="62"/>
    <cellStyle name="Euro" xfId="63"/>
    <cellStyle name="Good 8" xfId="64"/>
    <cellStyle name="Heading 1 1" xfId="65"/>
    <cellStyle name="Hiperlink 2" xfId="66"/>
    <cellStyle name="Normal 2" xfId="67"/>
    <cellStyle name="Normal 2 2" xfId="68"/>
    <cellStyle name="Normal 2 2 2" xfId="69"/>
    <cellStyle name="Normal 3" xfId="70"/>
    <cellStyle name="Normal 4" xfId="71"/>
    <cellStyle name="Normal 5" xfId="72"/>
    <cellStyle name="Note 4" xfId="73"/>
    <cellStyle name="Porcentagem 2" xfId="74"/>
    <cellStyle name="Text 3" xfId="75"/>
    <cellStyle name="Warning 11" xfId="76"/>
  </cellStyles>
  <tableStyles count="0" defaultTableStyle="TableStyleMedium2" defaultPivotStyle="PivotStyleMedium9"/>
  <colors>
    <mruColors>
      <color rgb="00FFCCFF"/>
      <color rgb="0000FF00"/>
      <color rgb="00006600"/>
      <color rgb="0000CC00"/>
      <color rgb="0099FF66"/>
      <color rgb="00763A66"/>
      <color rgb="00FFFF00"/>
      <color rgb="00FFC000"/>
      <color rgb="00008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7" Type="http://schemas.openxmlformats.org/officeDocument/2006/relationships/sharedStrings" Target="sharedStrings.xml"/><Relationship Id="rId46" Type="http://schemas.openxmlformats.org/officeDocument/2006/relationships/styles" Target="styles.xml"/><Relationship Id="rId45" Type="http://schemas.openxmlformats.org/officeDocument/2006/relationships/theme" Target="theme/theme1.xml"/><Relationship Id="rId44" Type="http://schemas.openxmlformats.org/officeDocument/2006/relationships/externalLink" Target="externalLinks/externalLink1.xml"/><Relationship Id="rId43" Type="http://schemas.openxmlformats.org/officeDocument/2006/relationships/worksheet" Target="worksheets/sheet43.xml"/><Relationship Id="rId42" Type="http://schemas.openxmlformats.org/officeDocument/2006/relationships/worksheet" Target="worksheets/sheet42.xml"/><Relationship Id="rId41" Type="http://schemas.openxmlformats.org/officeDocument/2006/relationships/worksheet" Target="worksheets/sheet41.xml"/><Relationship Id="rId40" Type="http://schemas.openxmlformats.org/officeDocument/2006/relationships/worksheet" Target="worksheets/sheet40.xml"/><Relationship Id="rId4" Type="http://schemas.openxmlformats.org/officeDocument/2006/relationships/worksheet" Target="worksheets/sheet4.xml"/><Relationship Id="rId39" Type="http://schemas.openxmlformats.org/officeDocument/2006/relationships/worksheet" Target="worksheets/sheet39.xml"/><Relationship Id="rId38" Type="http://schemas.openxmlformats.org/officeDocument/2006/relationships/worksheet" Target="worksheets/sheet38.xml"/><Relationship Id="rId37" Type="http://schemas.openxmlformats.org/officeDocument/2006/relationships/worksheet" Target="worksheets/sheet37.xml"/><Relationship Id="rId36" Type="http://schemas.openxmlformats.org/officeDocument/2006/relationships/worksheet" Target="worksheets/sheet36.xml"/><Relationship Id="rId35" Type="http://schemas.openxmlformats.org/officeDocument/2006/relationships/worksheet" Target="worksheets/sheet35.xml"/><Relationship Id="rId34" Type="http://schemas.openxmlformats.org/officeDocument/2006/relationships/worksheet" Target="worksheets/sheet34.xml"/><Relationship Id="rId33" Type="http://schemas.openxmlformats.org/officeDocument/2006/relationships/worksheet" Target="worksheets/sheet33.xml"/><Relationship Id="rId32" Type="http://schemas.openxmlformats.org/officeDocument/2006/relationships/worksheet" Target="worksheets/sheet32.xml"/><Relationship Id="rId31" Type="http://schemas.openxmlformats.org/officeDocument/2006/relationships/worksheet" Target="worksheets/sheet3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1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160583941605839"/>
          <c:y val="0.0246913580246914"/>
          <c:w val="0.967883211678832"/>
          <c:h val="0.90373247788470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Quadro_resumo!$B$26</c:f>
              <c:strCache>
                <c:ptCount val="1"/>
                <c:pt idx="0">
                  <c:v>Pós - Graduação UFGD</c:v>
                </c:pt>
              </c:strCache>
            </c:strRef>
          </c:tx>
          <c:spPr>
            <a:solidFill>
              <a:srgbClr val="FFC000"/>
            </a:solidFill>
            <a:effectLst>
              <a:outerShdw blurRad="40000" dist="22860" dir="5400000" rotWithShape="0">
                <a:srgbClr val="000000">
                  <a:alpha val="35000"/>
                </a:srgbClr>
              </a:outerShdw>
            </a:effectLst>
          </c:spPr>
          <c:invertIfNegative val="0"/>
          <c:dPt>
            <c:idx val="2"/>
            <c:invertIfNegative val="0"/>
            <c:bubble3D val="0"/>
            <c:spPr>
              <a:solidFill>
                <a:srgbClr val="FFC000"/>
              </a:solidFill>
              <a:effectLst>
                <a:outerShdw blurRad="40000" dist="22860" dir="5400000" rotWithShape="0">
                  <a:srgbClr val="000000">
                    <a:alpha val="35000"/>
                  </a:srgbClr>
                </a:outerShdw>
              </a:effectLst>
            </c:spPr>
          </c:dPt>
          <c:dLbls>
            <c:dLbl>
              <c:idx val="0"/>
              <c:layout>
                <c:manualLayout>
                  <c:x val="0.0102448637680886"/>
                  <c:y val="-0.0025465226631493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0131719677018281"/>
                  <c:y val="-0.007639567989448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0117084157349583"/>
                  <c:y val="-0.00509304532629878"/>
                </c:manualLayout>
              </c:layout>
              <c:numFmt formatCode="General" sourceLinked="1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pt-BR" sz="1000" b="0" i="0" u="none" strike="noStrike" kern="1200" baseline="0">
                      <a:solidFill>
                        <a:schemeClr val="tx1"/>
                      </a:solidFill>
                      <a:latin typeface="Arial" panose="020B0604020202020204" pitchFamily="7" charset="0"/>
                      <a:ea typeface="Arial" panose="020B0604020202020204" pitchFamily="7" charset="0"/>
                      <a:cs typeface="Arial" panose="020B0604020202020204" pitchFamily="7" charset="0"/>
                      <a:sym typeface="Arial" panose="020B0604020202020204" pitchFamily="7" charset="0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0146355196686979"/>
                  <c:y val="-0.0050930453262987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0117084157349583"/>
                  <c:y val="-0.0025465226631493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0146355196686979"/>
                  <c:y val="-0.0050930453262987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.00878131180121876"/>
                  <c:y val="-0.010186090652597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.00878131180121876"/>
                  <c:y val="-0.007639567989448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0.0131719677018281"/>
                  <c:y val="-0.0025465226631493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0.0131719677018281"/>
                  <c:y val="-0.0025465226631493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numRef>
              <c:f>Quadro_resumo!$C$26:$Q$26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Quadro_resumo!$C$34:$Q$34</c:f>
              <c:numCache>
                <c:formatCode>#,##0</c:formatCode>
                <c:ptCount val="15"/>
                <c:pt idx="0">
                  <c:v>68</c:v>
                </c:pt>
                <c:pt idx="1">
                  <c:v>146</c:v>
                </c:pt>
                <c:pt idx="2">
                  <c:v>185</c:v>
                </c:pt>
                <c:pt idx="3">
                  <c:v>270</c:v>
                </c:pt>
                <c:pt idx="4">
                  <c:v>326</c:v>
                </c:pt>
                <c:pt idx="5">
                  <c:v>373</c:v>
                </c:pt>
                <c:pt idx="6">
                  <c:v>390</c:v>
                </c:pt>
                <c:pt idx="7">
                  <c:v>706</c:v>
                </c:pt>
                <c:pt idx="8">
                  <c:v>875</c:v>
                </c:pt>
                <c:pt idx="9">
                  <c:v>368</c:v>
                </c:pt>
                <c:pt idx="10">
                  <c:v>392</c:v>
                </c:pt>
                <c:pt idx="11">
                  <c:v>868</c:v>
                </c:pt>
                <c:pt idx="12">
                  <c:v>429</c:v>
                </c:pt>
                <c:pt idx="13">
                  <c:v>462</c:v>
                </c:pt>
                <c:pt idx="14">
                  <c:v>434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6644736"/>
        <c:axId val="22552960"/>
      </c:barChart>
      <c:catAx>
        <c:axId val="16644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22552960"/>
        <c:crosses val="autoZero"/>
        <c:auto val="1"/>
        <c:lblAlgn val="ctr"/>
        <c:lblOffset val="100"/>
        <c:noMultiLvlLbl val="0"/>
      </c:catAx>
      <c:valAx>
        <c:axId val="22552960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16644736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/>
      </a:pPr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1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Quadro_resumo!$B$54</c:f>
              <c:strCache>
                <c:ptCount val="1"/>
                <c:pt idx="0">
                  <c:v>Pós - Graduação UFGD</c:v>
                </c:pt>
              </c:strCache>
            </c:strRef>
          </c:tx>
          <c:spPr>
            <a:solidFill>
              <a:srgbClr val="FFC000"/>
            </a:solidFill>
            <a:effectLst>
              <a:outerShdw blurRad="50800" dist="38100" dir="2700000" rotWithShape="0">
                <a:srgbClr val="000000">
                  <a:alpha val="40000"/>
                </a:srgbClr>
              </a:outerShdw>
            </a:effectLst>
          </c:spPr>
          <c:invertIfNegative val="0"/>
          <c:dPt>
            <c:idx val="2"/>
            <c:invertIfNegative val="0"/>
            <c:bubble3D val="0"/>
          </c:dPt>
          <c:dPt>
            <c:idx val="6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>
                <a:outerShdw blurRad="50800" dist="38100" dir="2700000" rotWithShape="0">
                  <a:srgbClr val="000000">
                    <a:alpha val="40000"/>
                  </a:srgbClr>
                </a:outerShdw>
              </a:effectLst>
            </c:spPr>
          </c:dPt>
          <c:dPt>
            <c:idx val="7"/>
            <c:invertIfNegative val="0"/>
            <c:bubble3D val="0"/>
          </c:dPt>
          <c:dPt>
            <c:idx val="8"/>
            <c:invertIfNegative val="0"/>
            <c:bubble3D val="0"/>
            <c:spPr>
              <a:solidFill>
                <a:srgbClr val="00B050"/>
              </a:solidFill>
              <a:effectLst>
                <a:outerShdw blurRad="50800" dist="38100" dir="2700000" rotWithShape="0">
                  <a:srgbClr val="000000">
                    <a:alpha val="40000"/>
                  </a:srgbClr>
                </a:outerShdw>
              </a:effectLst>
            </c:spPr>
          </c:dPt>
          <c:dLbls>
            <c:dLbl>
              <c:idx val="6"/>
              <c:layout/>
              <c:numFmt formatCode="General" sourceLinked="1"/>
              <c:spPr>
                <a:solidFill>
                  <a:schemeClr val="bg1"/>
                </a:solidFill>
                <a:ln>
                  <a:noFill/>
                </a:ln>
                <a:effectLst>
                  <a:outerShdw dist="38100" sx="1000" sy="1000" algn="ctr" rotWithShape="0">
                    <a:srgbClr val="000000"/>
                  </a:outerShdw>
                </a:effectLst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pt-BR" sz="1000" b="0" i="0" u="none" strike="noStrike" kern="1200" baseline="0">
                      <a:solidFill>
                        <a:schemeClr val="tx1"/>
                      </a:solidFill>
                      <a:latin typeface="Arial" panose="020B0604020202020204" pitchFamily="7" charset="0"/>
                      <a:ea typeface="Arial" panose="020B0604020202020204" pitchFamily="7" charset="0"/>
                      <a:cs typeface="Arial" panose="020B0604020202020204" pitchFamily="7" charset="0"/>
                      <a:sym typeface="Arial" panose="020B0604020202020204" pitchFamily="7" charset="0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Quadro_resumo!$B$55:$B$63</c:f>
              <c:strCache>
                <c:ptCount val="9"/>
                <c:pt idx="0">
                  <c:v>Doutorado</c:v>
                </c:pt>
                <c:pt idx="1">
                  <c:v>Mestrado</c:v>
                </c:pt>
                <c:pt idx="2">
                  <c:v>Especialização</c:v>
                </c:pt>
                <c:pt idx="3">
                  <c:v>Aperfeiçoamento</c:v>
                </c:pt>
                <c:pt idx="4">
                  <c:v>Residência Médica</c:v>
                </c:pt>
                <c:pt idx="5">
                  <c:v>Residência Multiprofissional</c:v>
                </c:pt>
                <c:pt idx="6">
                  <c:v>Residência Uniprofissional</c:v>
                </c:pt>
                <c:pt idx="7">
                  <c:v>Alunos Especiais</c:v>
                </c:pt>
                <c:pt idx="8">
                  <c:v>Total</c:v>
                </c:pt>
              </c:strCache>
            </c:strRef>
          </c:cat>
          <c:val>
            <c:numRef>
              <c:f>Quadro_resumo!$Q$55:$Q$63</c:f>
              <c:numCache>
                <c:formatCode>General</c:formatCode>
                <c:ptCount val="9"/>
                <c:pt idx="0">
                  <c:v>387</c:v>
                </c:pt>
                <c:pt idx="1">
                  <c:v>815</c:v>
                </c:pt>
                <c:pt idx="2">
                  <c:v>0</c:v>
                </c:pt>
                <c:pt idx="3">
                  <c:v>0</c:v>
                </c:pt>
                <c:pt idx="4">
                  <c:v>41</c:v>
                </c:pt>
                <c:pt idx="5">
                  <c:v>41</c:v>
                </c:pt>
                <c:pt idx="6">
                  <c:v>12</c:v>
                </c:pt>
                <c:pt idx="7">
                  <c:v>24</c:v>
                </c:pt>
                <c:pt idx="8" c:formatCode="#,##0">
                  <c:v>1320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8224896"/>
        <c:axId val="28247168"/>
      </c:barChart>
      <c:catAx>
        <c:axId val="28224896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28247168"/>
        <c:crosses val="autoZero"/>
        <c:auto val="1"/>
        <c:lblAlgn val="ctr"/>
        <c:lblOffset val="100"/>
        <c:noMultiLvlLbl val="0"/>
      </c:catAx>
      <c:valAx>
        <c:axId val="282471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28224896"/>
        <c:crosses val="autoZero"/>
        <c:crossBetween val="between"/>
      </c:valAx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/>
      </a:pPr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1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48761904761905"/>
          <c:y val="0.0154966682163335"/>
          <c:w val="0.548380952380952"/>
          <c:h val="0.971951030528436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'Pós-graduação_strictosensu_2017'!$B$13</c:f>
              <c:strCache>
                <c:ptCount val="1"/>
                <c:pt idx="0">
                  <c:v>Curso</c:v>
                </c:pt>
              </c:strCache>
            </c:strRef>
          </c:tx>
          <c:spPr>
            <a:solidFill>
              <a:srgbClr val="FFC000"/>
            </a:solidFill>
            <a:effectLst>
              <a:outerShdw blurRad="40000" dist="22860" dir="5400000" rotWithShape="0">
                <a:srgbClr val="000000">
                  <a:alpha val="35000"/>
                </a:srgbClr>
              </a:outerShdw>
            </a:effectLst>
          </c:spPr>
          <c:invertIfNegative val="0"/>
          <c:dPt>
            <c:idx val="2"/>
            <c:invertIfNegative val="0"/>
            <c:bubble3D val="0"/>
          </c:dPt>
          <c:dLbls>
            <c:dLbl>
              <c:idx val="0"/>
              <c:layout>
                <c:manualLayout>
                  <c:x val="0.0102448637680886"/>
                  <c:y val="-0.0025465226631493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0131719677018281"/>
                  <c:y val="-0.007639567989448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0117084157349583"/>
                  <c:y val="-0.00509304532629878"/>
                </c:manualLayout>
              </c:layout>
              <c:numFmt formatCode="General" sourceLinked="1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pt-BR" sz="1000" b="0" i="0" u="none" strike="noStrike" kern="1200" baseline="0">
                      <a:solidFill>
                        <a:schemeClr val="tx1"/>
                      </a:solidFill>
                      <a:latin typeface="Arial" panose="020B0604020202020204" pitchFamily="7" charset="0"/>
                      <a:ea typeface="Arial" panose="020B0604020202020204" pitchFamily="7" charset="0"/>
                      <a:cs typeface="Arial" panose="020B0604020202020204" pitchFamily="7" charset="0"/>
                      <a:sym typeface="Arial" panose="020B0604020202020204" pitchFamily="7" charset="0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0146355196686979"/>
                  <c:y val="-0.0050930453262987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0117084157349583"/>
                  <c:y val="-0.0025465226631493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0146355196686979"/>
                  <c:y val="-0.0050930453262987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.00878131180121876"/>
                  <c:y val="-0.010186090652597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.00878131180121876"/>
                  <c:y val="-0.007639567989448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'Pós-graduação_strictosensu_2018'!$C$13:$J$13</c:f>
              <c:strCache>
                <c:ptCount val="8"/>
                <c:pt idx="0">
                  <c:v>Vagas (Edital)</c:v>
                </c:pt>
                <c:pt idx="1">
                  <c:v>Ingressos</c:v>
                </c:pt>
                <c:pt idx="2">
                  <c:v>Matrículas 1º Semestre</c:v>
                </c:pt>
                <c:pt idx="3">
                  <c:v>Matrículas 2º Semestre</c:v>
                </c:pt>
                <c:pt idx="4">
                  <c:v>APG=Total de alunos efetivamente matriculados na pós-graduação</c:v>
                </c:pt>
                <c:pt idx="5">
                  <c:v>Exclusões</c:v>
                </c:pt>
                <c:pt idx="6">
                  <c:v>Titulados</c:v>
                </c:pt>
                <c:pt idx="7">
                  <c:v>Total de Alunos ao Final do Ano Base</c:v>
                </c:pt>
              </c:strCache>
            </c:strRef>
          </c:cat>
          <c:val>
            <c:numRef>
              <c:f>'Pós-graduação_strictosensu_2020'!$C$26:$J$26</c:f>
              <c:numCache>
                <c:formatCode>General</c:formatCode>
                <c:ptCount val="8"/>
                <c:pt idx="0">
                  <c:v>116</c:v>
                </c:pt>
                <c:pt idx="1">
                  <c:v>100</c:v>
                </c:pt>
                <c:pt idx="2">
                  <c:v>387</c:v>
                </c:pt>
                <c:pt idx="3">
                  <c:v>338</c:v>
                </c:pt>
                <c:pt idx="4">
                  <c:v>362.5</c:v>
                </c:pt>
                <c:pt idx="5">
                  <c:v>7</c:v>
                </c:pt>
                <c:pt idx="6">
                  <c:v>50</c:v>
                </c:pt>
                <c:pt idx="7">
                  <c:v>320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0"/>
        <c:axId val="16644736"/>
        <c:axId val="22552960"/>
      </c:barChart>
      <c:catAx>
        <c:axId val="166447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22552960"/>
        <c:crosses val="autoZero"/>
        <c:auto val="1"/>
        <c:lblAlgn val="ctr"/>
        <c:lblOffset val="100"/>
        <c:noMultiLvlLbl val="0"/>
      </c:catAx>
      <c:valAx>
        <c:axId val="225529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16644736"/>
        <c:crosses val="autoZero"/>
        <c:crossBetween val="between"/>
      </c:valAx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/>
      </a:pPr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1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54850819996048"/>
          <c:y val="0.00464828013634955"/>
          <c:w val="0.542185338865837"/>
          <c:h val="0.971955376510691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'Pós-graduação_strictosensu_2017'!$B$13</c:f>
              <c:strCache>
                <c:ptCount val="1"/>
                <c:pt idx="0">
                  <c:v>Curso</c:v>
                </c:pt>
              </c:strCache>
            </c:strRef>
          </c:tx>
          <c:spPr>
            <a:solidFill>
              <a:srgbClr val="FFC000"/>
            </a:solidFill>
            <a:effectLst>
              <a:outerShdw blurRad="40000" dist="22860" dir="5400000" rotWithShape="0">
                <a:srgbClr val="000000">
                  <a:alpha val="35000"/>
                </a:srgbClr>
              </a:outerShdw>
            </a:effectLst>
          </c:spPr>
          <c:invertIfNegative val="0"/>
          <c:dPt>
            <c:idx val="2"/>
            <c:invertIfNegative val="0"/>
            <c:bubble3D val="0"/>
          </c:dPt>
          <c:dLbls>
            <c:dLbl>
              <c:idx val="0"/>
              <c:layout>
                <c:manualLayout>
                  <c:x val="0.0102448637680886"/>
                  <c:y val="-0.0025465226631493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0131719677018281"/>
                  <c:y val="-0.007639567989448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0117084157349583"/>
                  <c:y val="-0.00509304532629878"/>
                </c:manualLayout>
              </c:layout>
              <c:numFmt formatCode="General" sourceLinked="1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pt-BR" sz="1000" b="0" i="0" u="none" strike="noStrike" kern="1200" baseline="0">
                      <a:solidFill>
                        <a:schemeClr val="tx1"/>
                      </a:solidFill>
                      <a:latin typeface="Arial" panose="020B0604020202020204" pitchFamily="7" charset="0"/>
                      <a:ea typeface="Arial" panose="020B0604020202020204" pitchFamily="7" charset="0"/>
                      <a:cs typeface="Arial" panose="020B0604020202020204" pitchFamily="7" charset="0"/>
                      <a:sym typeface="Arial" panose="020B0604020202020204" pitchFamily="7" charset="0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0146355196686979"/>
                  <c:y val="-0.0050930453262987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0117084157349583"/>
                  <c:y val="-0.0025465226631493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0146355196686979"/>
                  <c:y val="-0.0050930453262987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.00878131180121876"/>
                  <c:y val="-0.010186090652597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.00878131180121876"/>
                  <c:y val="-0.007639567989448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'Pós-graduação_strictosensu_2018'!$C$13:$J$13</c:f>
              <c:strCache>
                <c:ptCount val="8"/>
                <c:pt idx="0">
                  <c:v>Vagas (Edital)</c:v>
                </c:pt>
                <c:pt idx="1">
                  <c:v>Ingressos</c:v>
                </c:pt>
                <c:pt idx="2">
                  <c:v>Matrículas 1º Semestre</c:v>
                </c:pt>
                <c:pt idx="3">
                  <c:v>Matrículas 2º Semestre</c:v>
                </c:pt>
                <c:pt idx="4">
                  <c:v>APG=Total de alunos efetivamente matriculados na pós-graduação</c:v>
                </c:pt>
                <c:pt idx="5">
                  <c:v>Exclusões</c:v>
                </c:pt>
                <c:pt idx="6">
                  <c:v>Titulados</c:v>
                </c:pt>
                <c:pt idx="7">
                  <c:v>Total de Alunos ao Final do Ano Base</c:v>
                </c:pt>
              </c:strCache>
            </c:strRef>
          </c:cat>
          <c:val>
            <c:numRef>
              <c:f>'Pós-graduação_strictosensu_2020'!$C$51:$J$51</c:f>
              <c:numCache>
                <c:formatCode>General</c:formatCode>
                <c:ptCount val="8"/>
                <c:pt idx="0">
                  <c:v>397</c:v>
                </c:pt>
                <c:pt idx="1">
                  <c:v>288</c:v>
                </c:pt>
                <c:pt idx="2">
                  <c:v>815</c:v>
                </c:pt>
                <c:pt idx="3">
                  <c:v>619</c:v>
                </c:pt>
                <c:pt idx="4">
                  <c:v>717</c:v>
                </c:pt>
                <c:pt idx="5">
                  <c:v>31</c:v>
                </c:pt>
                <c:pt idx="6">
                  <c:v>208</c:v>
                </c:pt>
                <c:pt idx="7">
                  <c:v>530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0"/>
        <c:axId val="16644736"/>
        <c:axId val="22552960"/>
      </c:barChart>
      <c:catAx>
        <c:axId val="166447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22552960"/>
        <c:crosses val="autoZero"/>
        <c:auto val="1"/>
        <c:lblAlgn val="ctr"/>
        <c:lblOffset val="100"/>
        <c:noMultiLvlLbl val="0"/>
      </c:catAx>
      <c:valAx>
        <c:axId val="225529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16644736"/>
        <c:crosses val="autoZero"/>
        <c:crossBetween val="between"/>
      </c:valAx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/>
      </a:pPr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1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70425903780701"/>
          <c:y val="0.00464900046490005"/>
          <c:w val="0.526814460491215"/>
          <c:h val="0.971951030528436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'Pós-graduação_strictosensu_2017'!$B$13</c:f>
              <c:strCache>
                <c:ptCount val="1"/>
                <c:pt idx="0">
                  <c:v>Curso</c:v>
                </c:pt>
              </c:strCache>
            </c:strRef>
          </c:tx>
          <c:spPr>
            <a:solidFill>
              <a:srgbClr val="FFC000"/>
            </a:solidFill>
            <a:effectLst>
              <a:outerShdw blurRad="40000" dist="22860" dir="5400000" rotWithShape="0">
                <a:srgbClr val="000000">
                  <a:alpha val="35000"/>
                </a:srgbClr>
              </a:outerShdw>
            </a:effectLst>
          </c:spPr>
          <c:invertIfNegative val="0"/>
          <c:dPt>
            <c:idx val="2"/>
            <c:invertIfNegative val="0"/>
            <c:bubble3D val="0"/>
          </c:dPt>
          <c:dLbls>
            <c:dLbl>
              <c:idx val="0"/>
              <c:layout>
                <c:manualLayout>
                  <c:x val="0.0102448637680886"/>
                  <c:y val="-0.0025465226631493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0131719677018281"/>
                  <c:y val="-0.007639567989448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0117084157349583"/>
                  <c:y val="-0.00509304532629878"/>
                </c:manualLayout>
              </c:layout>
              <c:numFmt formatCode="General" sourceLinked="1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pt-BR" sz="1000" b="0" i="0" u="none" strike="noStrike" kern="1200" baseline="0">
                      <a:solidFill>
                        <a:schemeClr val="tx1"/>
                      </a:solidFill>
                      <a:latin typeface="Arial" panose="020B0604020202020204" pitchFamily="7" charset="0"/>
                      <a:ea typeface="Arial" panose="020B0604020202020204" pitchFamily="7" charset="0"/>
                      <a:cs typeface="Arial" panose="020B0604020202020204" pitchFamily="7" charset="0"/>
                      <a:sym typeface="Arial" panose="020B0604020202020204" pitchFamily="7" charset="0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0146355196686979"/>
                  <c:y val="-0.0050930453262987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0117084157349583"/>
                  <c:y val="-0.0025465226631493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0146355196686979"/>
                  <c:y val="-0.0050930453262987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.00878131180121876"/>
                  <c:y val="-0.010186090652597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.00878131180121876"/>
                  <c:y val="-0.007639567989448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'Pós-graduação_strictosensu_2018'!$C$13:$J$13</c:f>
              <c:strCache>
                <c:ptCount val="8"/>
                <c:pt idx="0">
                  <c:v>Vagas (Edital)</c:v>
                </c:pt>
                <c:pt idx="1">
                  <c:v>Ingressos</c:v>
                </c:pt>
                <c:pt idx="2">
                  <c:v>Matrículas 1º Semestre</c:v>
                </c:pt>
                <c:pt idx="3">
                  <c:v>Matrículas 2º Semestre</c:v>
                </c:pt>
                <c:pt idx="4">
                  <c:v>APG=Total de alunos efetivamente matriculados na pós-graduação</c:v>
                </c:pt>
                <c:pt idx="5">
                  <c:v>Exclusões</c:v>
                </c:pt>
                <c:pt idx="6">
                  <c:v>Titulados</c:v>
                </c:pt>
                <c:pt idx="7">
                  <c:v>Total de Alunos ao Final do Ano Base</c:v>
                </c:pt>
              </c:strCache>
            </c:strRef>
          </c:cat>
          <c:val>
            <c:numRef>
              <c:f>'Pós-graduação_strictosensu_2020'!$C$52:$J$52</c:f>
              <c:numCache>
                <c:formatCode>General</c:formatCode>
                <c:ptCount val="8"/>
                <c:pt idx="0">
                  <c:v>513</c:v>
                </c:pt>
                <c:pt idx="1">
                  <c:v>388</c:v>
                </c:pt>
                <c:pt idx="2" c:formatCode="#,##0">
                  <c:v>1202</c:v>
                </c:pt>
                <c:pt idx="3" c:formatCode="#,##0">
                  <c:v>957</c:v>
                </c:pt>
                <c:pt idx="4" c:formatCode="#,##0">
                  <c:v>1079.5</c:v>
                </c:pt>
                <c:pt idx="5">
                  <c:v>38</c:v>
                </c:pt>
                <c:pt idx="6">
                  <c:v>258</c:v>
                </c:pt>
                <c:pt idx="7">
                  <c:v>850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0"/>
        <c:axId val="16644736"/>
        <c:axId val="22552960"/>
      </c:barChart>
      <c:catAx>
        <c:axId val="166447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22552960"/>
        <c:crosses val="autoZero"/>
        <c:auto val="1"/>
        <c:lblAlgn val="ctr"/>
        <c:lblOffset val="100"/>
        <c:noMultiLvlLbl val="0"/>
      </c:catAx>
      <c:valAx>
        <c:axId val="225529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16644736"/>
        <c:crosses val="autoZero"/>
        <c:crossBetween val="between"/>
      </c:valAx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/>
      </a:pPr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1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160583941605839"/>
          <c:y val="0.0246913580246914"/>
          <c:w val="0.967883211678832"/>
          <c:h val="0.90373247788470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'Qd_histórico_sensu_vaga edital'!$B$13</c:f>
              <c:strCache>
                <c:ptCount val="1"/>
                <c:pt idx="0">
                  <c:v>Programa</c:v>
                </c:pt>
              </c:strCache>
            </c:strRef>
          </c:tx>
          <c:spPr>
            <a:solidFill>
              <a:srgbClr val="FFC000"/>
            </a:solidFill>
            <a:effectLst>
              <a:outerShdw blurRad="40000" dist="22860" dir="5400000" rotWithShape="0">
                <a:srgbClr val="000000">
                  <a:alpha val="35000"/>
                </a:srgbClr>
              </a:outerShdw>
            </a:effectLst>
          </c:spPr>
          <c:invertIfNegative val="0"/>
          <c:dPt>
            <c:idx val="2"/>
            <c:invertIfNegative val="0"/>
            <c:bubble3D val="0"/>
            <c:spPr>
              <a:solidFill>
                <a:srgbClr val="FFC000"/>
              </a:solidFill>
              <a:effectLst>
                <a:outerShdw blurRad="40000" dist="22860" dir="5400000" rotWithShape="0">
                  <a:srgbClr val="000000">
                    <a:alpha val="35000"/>
                  </a:srgbClr>
                </a:outerShdw>
              </a:effectLst>
            </c:spPr>
          </c:dPt>
          <c:dLbls>
            <c:dLbl>
              <c:idx val="0"/>
              <c:layout>
                <c:manualLayout>
                  <c:x val="0.0102448637680886"/>
                  <c:y val="-0.0025465226631493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0131719677018281"/>
                  <c:y val="-0.007639567989448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0117084157349583"/>
                  <c:y val="-0.00509304532629878"/>
                </c:manualLayout>
              </c:layout>
              <c:numFmt formatCode="General" sourceLinked="1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pt-BR" sz="1000" b="0" i="0" u="none" strike="noStrike" kern="1200" baseline="0">
                      <a:solidFill>
                        <a:schemeClr val="tx1"/>
                      </a:solidFill>
                      <a:latin typeface="Arial" panose="020B0604020202020204" pitchFamily="7" charset="0"/>
                      <a:ea typeface="Arial" panose="020B0604020202020204" pitchFamily="7" charset="0"/>
                      <a:cs typeface="Arial" panose="020B0604020202020204" pitchFamily="7" charset="0"/>
                      <a:sym typeface="Arial" panose="020B0604020202020204" pitchFamily="7" charset="0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0146355196686979"/>
                  <c:y val="-0.0050930453262987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0117084157349583"/>
                  <c:y val="-0.0025465226631493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0146355196686979"/>
                  <c:y val="-0.0050930453262987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.00878131180121876"/>
                  <c:y val="-0.010186090652597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.00878131180121876"/>
                  <c:y val="-0.007639567989448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0.0131719677018281"/>
                  <c:y val="-0.0025465226631493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0.0131719677018281"/>
                  <c:y val="-0.0025465226631493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numRef>
              <c:f>Quadro_resumo!$C$13:$Q$13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'Qd_histórico_sensu_vaga edital'!$C$51:$Q$51</c:f>
              <c:numCache>
                <c:formatCode>General</c:formatCode>
                <c:ptCount val="15"/>
                <c:pt idx="0">
                  <c:v>47</c:v>
                </c:pt>
                <c:pt idx="1">
                  <c:v>70</c:v>
                </c:pt>
                <c:pt idx="2">
                  <c:v>88</c:v>
                </c:pt>
                <c:pt idx="3">
                  <c:v>151</c:v>
                </c:pt>
                <c:pt idx="4">
                  <c:v>165</c:v>
                </c:pt>
                <c:pt idx="5">
                  <c:v>256</c:v>
                </c:pt>
                <c:pt idx="6">
                  <c:v>280</c:v>
                </c:pt>
                <c:pt idx="7">
                  <c:v>291</c:v>
                </c:pt>
                <c:pt idx="8">
                  <c:v>324</c:v>
                </c:pt>
                <c:pt idx="9">
                  <c:v>305</c:v>
                </c:pt>
                <c:pt idx="10">
                  <c:v>378</c:v>
                </c:pt>
                <c:pt idx="11">
                  <c:v>379</c:v>
                </c:pt>
                <c:pt idx="12">
                  <c:v>359</c:v>
                </c:pt>
                <c:pt idx="13">
                  <c:v>397</c:v>
                </c:pt>
                <c:pt idx="14">
                  <c:v>397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6644736"/>
        <c:axId val="22552960"/>
      </c:barChart>
      <c:catAx>
        <c:axId val="16644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22552960"/>
        <c:crosses val="autoZero"/>
        <c:auto val="1"/>
        <c:lblAlgn val="ctr"/>
        <c:lblOffset val="100"/>
        <c:noMultiLvlLbl val="0"/>
      </c:catAx>
      <c:valAx>
        <c:axId val="2255296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16644736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/>
      </a:pPr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1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160583427071616"/>
          <c:y val="0.00299588687866951"/>
          <c:w val="0.967883211678832"/>
          <c:h val="0.90373247788470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'Qd_histórico_sensu_vaga edital'!$B$13</c:f>
              <c:strCache>
                <c:ptCount val="1"/>
                <c:pt idx="0">
                  <c:v>Programa</c:v>
                </c:pt>
              </c:strCache>
            </c:strRef>
          </c:tx>
          <c:spPr>
            <a:solidFill>
              <a:srgbClr val="FFC000"/>
            </a:solidFill>
            <a:effectLst>
              <a:outerShdw blurRad="40000" dist="22860" dir="5400000" rotWithShape="0">
                <a:srgbClr val="000000">
                  <a:alpha val="35000"/>
                </a:srgbClr>
              </a:outerShdw>
            </a:effectLst>
          </c:spPr>
          <c:invertIfNegative val="0"/>
          <c:dPt>
            <c:idx val="2"/>
            <c:invertIfNegative val="0"/>
            <c:bubble3D val="0"/>
            <c:spPr>
              <a:solidFill>
                <a:srgbClr val="FFC000"/>
              </a:solidFill>
              <a:effectLst>
                <a:outerShdw blurRad="40000" dist="22860" dir="5400000" rotWithShape="0">
                  <a:srgbClr val="000000">
                    <a:alpha val="35000"/>
                  </a:srgbClr>
                </a:outerShdw>
              </a:effectLst>
            </c:spPr>
          </c:dPt>
          <c:dLbls>
            <c:dLbl>
              <c:idx val="0"/>
              <c:layout>
                <c:manualLayout>
                  <c:x val="0.0102448637680886"/>
                  <c:y val="-0.0025465226631493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0131719677018281"/>
                  <c:y val="-0.007639567989448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0117084157349583"/>
                  <c:y val="-0.00509304532629878"/>
                </c:manualLayout>
              </c:layout>
              <c:numFmt formatCode="General" sourceLinked="1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pt-BR" sz="1000" b="0" i="0" u="none" strike="noStrike" kern="1200" baseline="0">
                      <a:solidFill>
                        <a:schemeClr val="tx1"/>
                      </a:solidFill>
                      <a:latin typeface="Arial" panose="020B0604020202020204" pitchFamily="7" charset="0"/>
                      <a:ea typeface="Arial" panose="020B0604020202020204" pitchFamily="7" charset="0"/>
                      <a:cs typeface="Arial" panose="020B0604020202020204" pitchFamily="7" charset="0"/>
                      <a:sym typeface="Arial" panose="020B0604020202020204" pitchFamily="7" charset="0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0146355196686979"/>
                  <c:y val="-0.0050930453262987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0117084157349583"/>
                  <c:y val="-0.0025465226631493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0146355196686979"/>
                  <c:y val="-0.0050930453262987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.00878131180121876"/>
                  <c:y val="-0.010186090652597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.00878131180121876"/>
                  <c:y val="-0.007639567989448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0.0131719677018281"/>
                  <c:y val="-0.0025465226631493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0.0131719677018281"/>
                  <c:y val="-0.0025465226631493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numRef>
              <c:f>Quadro_resumo!$C$13:$Q$13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'Qd_histórico_sensu_vaga edital'!$C$26:$Q$26</c:f>
              <c:numCache>
                <c:formatCode>General</c:formatCode>
                <c:ptCount val="15"/>
                <c:pt idx="0">
                  <c:v>8</c:v>
                </c:pt>
                <c:pt idx="1">
                  <c:v>8</c:v>
                </c:pt>
                <c:pt idx="2">
                  <c:v>12</c:v>
                </c:pt>
                <c:pt idx="3">
                  <c:v>15</c:v>
                </c:pt>
                <c:pt idx="4">
                  <c:v>33</c:v>
                </c:pt>
                <c:pt idx="5">
                  <c:v>45</c:v>
                </c:pt>
                <c:pt idx="6">
                  <c:v>35</c:v>
                </c:pt>
                <c:pt idx="7">
                  <c:v>54</c:v>
                </c:pt>
                <c:pt idx="8">
                  <c:v>77</c:v>
                </c:pt>
                <c:pt idx="9">
                  <c:v>90</c:v>
                </c:pt>
                <c:pt idx="10">
                  <c:v>87</c:v>
                </c:pt>
                <c:pt idx="11">
                  <c:v>93</c:v>
                </c:pt>
                <c:pt idx="12">
                  <c:v>81</c:v>
                </c:pt>
                <c:pt idx="13">
                  <c:v>114</c:v>
                </c:pt>
                <c:pt idx="14">
                  <c:v>116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6644736"/>
        <c:axId val="22552960"/>
      </c:barChart>
      <c:catAx>
        <c:axId val="16644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22552960"/>
        <c:crosses val="autoZero"/>
        <c:auto val="1"/>
        <c:lblAlgn val="ctr"/>
        <c:lblOffset val="100"/>
        <c:noMultiLvlLbl val="0"/>
      </c:catAx>
      <c:valAx>
        <c:axId val="2255296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16644736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/>
      </a:pPr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1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160583427071616"/>
          <c:y val="0.00299588687866951"/>
          <c:w val="0.967883211678832"/>
          <c:h val="0.90373247788470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'Qd_histórico_sensu_vaga edital'!$B$13</c:f>
              <c:strCache>
                <c:ptCount val="1"/>
                <c:pt idx="0">
                  <c:v>Programa</c:v>
                </c:pt>
              </c:strCache>
            </c:strRef>
          </c:tx>
          <c:spPr>
            <a:solidFill>
              <a:srgbClr val="FFC000"/>
            </a:solidFill>
            <a:effectLst>
              <a:outerShdw blurRad="40000" dist="22860" dir="5400000" rotWithShape="0">
                <a:srgbClr val="000000">
                  <a:alpha val="35000"/>
                </a:srgbClr>
              </a:outerShdw>
            </a:effectLst>
          </c:spPr>
          <c:invertIfNegative val="0"/>
          <c:dPt>
            <c:idx val="2"/>
            <c:invertIfNegative val="0"/>
            <c:bubble3D val="0"/>
            <c:spPr>
              <a:solidFill>
                <a:srgbClr val="FFC000"/>
              </a:solidFill>
              <a:effectLst>
                <a:outerShdw blurRad="40000" dist="22860" dir="5400000" rotWithShape="0">
                  <a:srgbClr val="000000">
                    <a:alpha val="35000"/>
                  </a:srgbClr>
                </a:outerShdw>
              </a:effectLst>
            </c:spPr>
          </c:dPt>
          <c:dLbls>
            <c:dLbl>
              <c:idx val="0"/>
              <c:layout>
                <c:manualLayout>
                  <c:x val="0.0102448637680886"/>
                  <c:y val="-0.0025465226631493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0131719677018281"/>
                  <c:y val="-0.007639567989448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0117084157349583"/>
                  <c:y val="-0.00509304532629878"/>
                </c:manualLayout>
              </c:layout>
              <c:numFmt formatCode="General" sourceLinked="1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pt-BR" sz="1000" b="0" i="0" u="none" strike="noStrike" kern="1200" baseline="0">
                      <a:solidFill>
                        <a:schemeClr val="tx1"/>
                      </a:solidFill>
                      <a:latin typeface="Arial" panose="020B0604020202020204" pitchFamily="7" charset="0"/>
                      <a:ea typeface="Arial" panose="020B0604020202020204" pitchFamily="7" charset="0"/>
                      <a:cs typeface="Arial" panose="020B0604020202020204" pitchFamily="7" charset="0"/>
                      <a:sym typeface="Arial" panose="020B0604020202020204" pitchFamily="7" charset="0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0146355196686979"/>
                  <c:y val="-0.0050930453262987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0117084157349583"/>
                  <c:y val="-0.0025465226631493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0146355196686979"/>
                  <c:y val="-0.0050930453262987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.00878131180121876"/>
                  <c:y val="-0.010186090652597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.00878131180121876"/>
                  <c:y val="-0.007639567989448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0.0131719677018281"/>
                  <c:y val="-0.0025465226631493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0.0131719677018281"/>
                  <c:y val="-0.0025465226631493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numRef>
              <c:f>Quadro_resumo!$C$13:$Q$13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'Qd_histórico_sensu_vaga edital'!$C$52:$Q$52</c:f>
              <c:numCache>
                <c:formatCode>General</c:formatCode>
                <c:ptCount val="15"/>
                <c:pt idx="0">
                  <c:v>55</c:v>
                </c:pt>
                <c:pt idx="1">
                  <c:v>78</c:v>
                </c:pt>
                <c:pt idx="2">
                  <c:v>100</c:v>
                </c:pt>
                <c:pt idx="3">
                  <c:v>166</c:v>
                </c:pt>
                <c:pt idx="4">
                  <c:v>198</c:v>
                </c:pt>
                <c:pt idx="5">
                  <c:v>301</c:v>
                </c:pt>
                <c:pt idx="6">
                  <c:v>315</c:v>
                </c:pt>
                <c:pt idx="7">
                  <c:v>345</c:v>
                </c:pt>
                <c:pt idx="8">
                  <c:v>401</c:v>
                </c:pt>
                <c:pt idx="9">
                  <c:v>395</c:v>
                </c:pt>
                <c:pt idx="10">
                  <c:v>465</c:v>
                </c:pt>
                <c:pt idx="11">
                  <c:v>472</c:v>
                </c:pt>
                <c:pt idx="12">
                  <c:v>440</c:v>
                </c:pt>
                <c:pt idx="13">
                  <c:v>511</c:v>
                </c:pt>
                <c:pt idx="14">
                  <c:v>513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6644736"/>
        <c:axId val="22552960"/>
      </c:barChart>
      <c:catAx>
        <c:axId val="16644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22552960"/>
        <c:crosses val="autoZero"/>
        <c:auto val="1"/>
        <c:lblAlgn val="ctr"/>
        <c:lblOffset val="100"/>
        <c:noMultiLvlLbl val="0"/>
      </c:catAx>
      <c:valAx>
        <c:axId val="2255296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16644736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/>
      </a:pPr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1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160583941605839"/>
          <c:y val="0.0246913580246914"/>
          <c:w val="0.967883211678832"/>
          <c:h val="0.90373247788470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Qd_histórico_sensu_ingressante!$B$13</c:f>
              <c:strCache>
                <c:ptCount val="1"/>
                <c:pt idx="0">
                  <c:v>Programa</c:v>
                </c:pt>
              </c:strCache>
            </c:strRef>
          </c:tx>
          <c:spPr>
            <a:solidFill>
              <a:srgbClr val="FFC000"/>
            </a:solidFill>
            <a:effectLst>
              <a:outerShdw blurRad="40000" dist="22860" dir="5400000" rotWithShape="0">
                <a:srgbClr val="000000">
                  <a:alpha val="35000"/>
                </a:srgbClr>
              </a:outerShdw>
            </a:effectLst>
          </c:spPr>
          <c:invertIfNegative val="0"/>
          <c:dPt>
            <c:idx val="2"/>
            <c:invertIfNegative val="0"/>
            <c:bubble3D val="0"/>
            <c:spPr>
              <a:solidFill>
                <a:srgbClr val="FFC000"/>
              </a:solidFill>
              <a:effectLst>
                <a:outerShdw blurRad="40000" dist="22860" dir="5400000" rotWithShape="0">
                  <a:srgbClr val="000000">
                    <a:alpha val="35000"/>
                  </a:srgbClr>
                </a:outerShdw>
              </a:effectLst>
            </c:spPr>
          </c:dPt>
          <c:dLbls>
            <c:dLbl>
              <c:idx val="0"/>
              <c:layout>
                <c:manualLayout>
                  <c:x val="0.0102448637680886"/>
                  <c:y val="-0.0025465226631493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0131719677018281"/>
                  <c:y val="-0.007639567989448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0117084157349583"/>
                  <c:y val="-0.00509304532629878"/>
                </c:manualLayout>
              </c:layout>
              <c:numFmt formatCode="General" sourceLinked="1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pt-BR" sz="1000" b="0" i="0" u="none" strike="noStrike" kern="1200" baseline="0">
                      <a:solidFill>
                        <a:schemeClr val="tx1"/>
                      </a:solidFill>
                      <a:latin typeface="Arial" panose="020B0604020202020204" pitchFamily="7" charset="0"/>
                      <a:ea typeface="Arial" panose="020B0604020202020204" pitchFamily="7" charset="0"/>
                      <a:cs typeface="Arial" panose="020B0604020202020204" pitchFamily="7" charset="0"/>
                      <a:sym typeface="Arial" panose="020B0604020202020204" pitchFamily="7" charset="0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0146355196686979"/>
                  <c:y val="-0.0050930453262987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0117084157349583"/>
                  <c:y val="-0.0025465226631493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0146355196686979"/>
                  <c:y val="-0.0050930453262987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.00878131180121876"/>
                  <c:y val="-0.010186090652597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.00878131180121876"/>
                  <c:y val="-0.007639567989448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0.0131719677018281"/>
                  <c:y val="-0.0025465226631493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0.0131719677018281"/>
                  <c:y val="-0.0025465226631493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numRef>
              <c:f>Quadro_resumo!$C$13:$Q$13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Qd_histórico_sensu_ingressante!$C$51:$Q$51</c:f>
              <c:numCache>
                <c:formatCode>General</c:formatCode>
                <c:ptCount val="15"/>
                <c:pt idx="0">
                  <c:v>46</c:v>
                </c:pt>
                <c:pt idx="1">
                  <c:v>68</c:v>
                </c:pt>
                <c:pt idx="2">
                  <c:v>83</c:v>
                </c:pt>
                <c:pt idx="3">
                  <c:v>150</c:v>
                </c:pt>
                <c:pt idx="4">
                  <c:v>160</c:v>
                </c:pt>
                <c:pt idx="5">
                  <c:v>252</c:v>
                </c:pt>
                <c:pt idx="6">
                  <c:v>259</c:v>
                </c:pt>
                <c:pt idx="7">
                  <c:v>255</c:v>
                </c:pt>
                <c:pt idx="8">
                  <c:v>291</c:v>
                </c:pt>
                <c:pt idx="9">
                  <c:v>263</c:v>
                </c:pt>
                <c:pt idx="10">
                  <c:v>291</c:v>
                </c:pt>
                <c:pt idx="11">
                  <c:v>354</c:v>
                </c:pt>
                <c:pt idx="12">
                  <c:v>294</c:v>
                </c:pt>
                <c:pt idx="13">
                  <c:v>322</c:v>
                </c:pt>
                <c:pt idx="14">
                  <c:v>288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6644736"/>
        <c:axId val="22552960"/>
      </c:barChart>
      <c:catAx>
        <c:axId val="16644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22552960"/>
        <c:crosses val="autoZero"/>
        <c:auto val="1"/>
        <c:lblAlgn val="ctr"/>
        <c:lblOffset val="100"/>
        <c:noMultiLvlLbl val="0"/>
      </c:catAx>
      <c:valAx>
        <c:axId val="2255296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16644736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/>
      </a:pPr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1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160583427071616"/>
          <c:y val="0.00299588687866951"/>
          <c:w val="0.967883211678832"/>
          <c:h val="0.90373247788470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Qd_histórico_sensu_ingressante!$B$13</c:f>
              <c:strCache>
                <c:ptCount val="1"/>
                <c:pt idx="0">
                  <c:v>Programa</c:v>
                </c:pt>
              </c:strCache>
            </c:strRef>
          </c:tx>
          <c:spPr>
            <a:solidFill>
              <a:srgbClr val="FFC000"/>
            </a:solidFill>
            <a:effectLst>
              <a:outerShdw blurRad="40000" dist="22860" dir="5400000" rotWithShape="0">
                <a:srgbClr val="000000">
                  <a:alpha val="35000"/>
                </a:srgbClr>
              </a:outerShdw>
            </a:effectLst>
          </c:spPr>
          <c:invertIfNegative val="0"/>
          <c:dPt>
            <c:idx val="2"/>
            <c:invertIfNegative val="0"/>
            <c:bubble3D val="0"/>
            <c:spPr>
              <a:solidFill>
                <a:srgbClr val="FFC000"/>
              </a:solidFill>
              <a:effectLst>
                <a:outerShdw blurRad="40000" dist="22860" dir="5400000" rotWithShape="0">
                  <a:srgbClr val="000000">
                    <a:alpha val="35000"/>
                  </a:srgbClr>
                </a:outerShdw>
              </a:effectLst>
            </c:spPr>
          </c:dPt>
          <c:dLbls>
            <c:dLbl>
              <c:idx val="0"/>
              <c:layout>
                <c:manualLayout>
                  <c:x val="0.0102448637680886"/>
                  <c:y val="-0.0025465226631493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0131719677018281"/>
                  <c:y val="-0.007639567989448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0117084157349583"/>
                  <c:y val="-0.00509304532629878"/>
                </c:manualLayout>
              </c:layout>
              <c:numFmt formatCode="General" sourceLinked="1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pt-BR" sz="1000" b="0" i="0" u="none" strike="noStrike" kern="1200" baseline="0">
                      <a:solidFill>
                        <a:schemeClr val="tx1"/>
                      </a:solidFill>
                      <a:latin typeface="Arial" panose="020B0604020202020204" pitchFamily="7" charset="0"/>
                      <a:ea typeface="Arial" panose="020B0604020202020204" pitchFamily="7" charset="0"/>
                      <a:cs typeface="Arial" panose="020B0604020202020204" pitchFamily="7" charset="0"/>
                      <a:sym typeface="Arial" panose="020B0604020202020204" pitchFamily="7" charset="0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0146355196686979"/>
                  <c:y val="-0.0050930453262987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0117084157349583"/>
                  <c:y val="-0.0025465226631493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0146355196686979"/>
                  <c:y val="-0.0050930453262987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.00878131180121876"/>
                  <c:y val="-0.010186090652597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.00878131180121876"/>
                  <c:y val="-0.007639567989448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0.0131719677018281"/>
                  <c:y val="-0.0025465226631493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0.0131719677018281"/>
                  <c:y val="-0.0025465226631493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numRef>
              <c:f>Quadro_resumo!$C$13:$Q$13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Qd_histórico_sensu_ingressante!$C$26:$Q$26</c:f>
              <c:numCache>
                <c:formatCode>General</c:formatCode>
                <c:ptCount val="15"/>
                <c:pt idx="0">
                  <c:v>8</c:v>
                </c:pt>
                <c:pt idx="1">
                  <c:v>8</c:v>
                </c:pt>
                <c:pt idx="2">
                  <c:v>12</c:v>
                </c:pt>
                <c:pt idx="3">
                  <c:v>15</c:v>
                </c:pt>
                <c:pt idx="4">
                  <c:v>29</c:v>
                </c:pt>
                <c:pt idx="5">
                  <c:v>34</c:v>
                </c:pt>
                <c:pt idx="6">
                  <c:v>35</c:v>
                </c:pt>
                <c:pt idx="7">
                  <c:v>53</c:v>
                </c:pt>
                <c:pt idx="8">
                  <c:v>74</c:v>
                </c:pt>
                <c:pt idx="9">
                  <c:v>81</c:v>
                </c:pt>
                <c:pt idx="10">
                  <c:v>70</c:v>
                </c:pt>
                <c:pt idx="11">
                  <c:v>83</c:v>
                </c:pt>
                <c:pt idx="12">
                  <c:v>68</c:v>
                </c:pt>
                <c:pt idx="13">
                  <c:v>95</c:v>
                </c:pt>
                <c:pt idx="14">
                  <c:v>100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6644736"/>
        <c:axId val="22552960"/>
      </c:barChart>
      <c:catAx>
        <c:axId val="16644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22552960"/>
        <c:crosses val="autoZero"/>
        <c:auto val="1"/>
        <c:lblAlgn val="ctr"/>
        <c:lblOffset val="100"/>
        <c:noMultiLvlLbl val="0"/>
      </c:catAx>
      <c:valAx>
        <c:axId val="2255296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16644736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/>
      </a:pPr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1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160583427071616"/>
          <c:y val="0.00299588687866951"/>
          <c:w val="0.967883211678832"/>
          <c:h val="0.90373247788470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Qd_histórico_sensu_ingressante!$B$13</c:f>
              <c:strCache>
                <c:ptCount val="1"/>
                <c:pt idx="0">
                  <c:v>Programa</c:v>
                </c:pt>
              </c:strCache>
            </c:strRef>
          </c:tx>
          <c:spPr>
            <a:solidFill>
              <a:srgbClr val="FFC000"/>
            </a:solidFill>
            <a:effectLst>
              <a:outerShdw blurRad="40000" dist="22860" dir="5400000" rotWithShape="0">
                <a:srgbClr val="000000">
                  <a:alpha val="35000"/>
                </a:srgbClr>
              </a:outerShdw>
            </a:effectLst>
          </c:spPr>
          <c:invertIfNegative val="0"/>
          <c:dPt>
            <c:idx val="2"/>
            <c:invertIfNegative val="0"/>
            <c:bubble3D val="0"/>
            <c:spPr>
              <a:solidFill>
                <a:srgbClr val="FFC000"/>
              </a:solidFill>
              <a:effectLst>
                <a:outerShdw blurRad="40000" dist="22860" dir="5400000" rotWithShape="0">
                  <a:srgbClr val="000000">
                    <a:alpha val="35000"/>
                  </a:srgbClr>
                </a:outerShdw>
              </a:effectLst>
            </c:spPr>
          </c:dPt>
          <c:dLbls>
            <c:dLbl>
              <c:idx val="0"/>
              <c:layout>
                <c:manualLayout>
                  <c:x val="0.0102448637680886"/>
                  <c:y val="-0.0025465226631493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0131719677018281"/>
                  <c:y val="-0.007639567989448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0117084157349583"/>
                  <c:y val="-0.00509304532629878"/>
                </c:manualLayout>
              </c:layout>
              <c:numFmt formatCode="General" sourceLinked="1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pt-BR" sz="1000" b="0" i="0" u="none" strike="noStrike" kern="1200" baseline="0">
                      <a:solidFill>
                        <a:schemeClr val="tx1"/>
                      </a:solidFill>
                      <a:latin typeface="Arial" panose="020B0604020202020204" pitchFamily="7" charset="0"/>
                      <a:ea typeface="Arial" panose="020B0604020202020204" pitchFamily="7" charset="0"/>
                      <a:cs typeface="Arial" panose="020B0604020202020204" pitchFamily="7" charset="0"/>
                      <a:sym typeface="Arial" panose="020B0604020202020204" pitchFamily="7" charset="0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0146355196686979"/>
                  <c:y val="-0.0050930453262987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0117084157349583"/>
                  <c:y val="-0.0025465226631493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0146355196686979"/>
                  <c:y val="-0.0050930453262987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.00878131180121876"/>
                  <c:y val="-0.010186090652597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.00878131180121876"/>
                  <c:y val="-0.007639567989448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0.0131719677018281"/>
                  <c:y val="-0.0025465226631493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0.0131719677018281"/>
                  <c:y val="-0.0025465226631493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numRef>
              <c:f>Quadro_resumo!$C$13:$Q$13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Qd_histórico_sensu_ingressante!$C$52:$Q$52</c:f>
              <c:numCache>
                <c:formatCode>General</c:formatCode>
                <c:ptCount val="15"/>
                <c:pt idx="0">
                  <c:v>54</c:v>
                </c:pt>
                <c:pt idx="1">
                  <c:v>76</c:v>
                </c:pt>
                <c:pt idx="2">
                  <c:v>95</c:v>
                </c:pt>
                <c:pt idx="3">
                  <c:v>165</c:v>
                </c:pt>
                <c:pt idx="4">
                  <c:v>189</c:v>
                </c:pt>
                <c:pt idx="5">
                  <c:v>286</c:v>
                </c:pt>
                <c:pt idx="6">
                  <c:v>294</c:v>
                </c:pt>
                <c:pt idx="7">
                  <c:v>308</c:v>
                </c:pt>
                <c:pt idx="8">
                  <c:v>365</c:v>
                </c:pt>
                <c:pt idx="9">
                  <c:v>344</c:v>
                </c:pt>
                <c:pt idx="10">
                  <c:v>361</c:v>
                </c:pt>
                <c:pt idx="11">
                  <c:v>437</c:v>
                </c:pt>
                <c:pt idx="12">
                  <c:v>362</c:v>
                </c:pt>
                <c:pt idx="13">
                  <c:v>417</c:v>
                </c:pt>
                <c:pt idx="14">
                  <c:v>388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6644736"/>
        <c:axId val="22552960"/>
      </c:barChart>
      <c:catAx>
        <c:axId val="16644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22552960"/>
        <c:crosses val="autoZero"/>
        <c:auto val="1"/>
        <c:lblAlgn val="ctr"/>
        <c:lblOffset val="100"/>
        <c:noMultiLvlLbl val="0"/>
      </c:catAx>
      <c:valAx>
        <c:axId val="2255296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16644736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/>
      </a:pPr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1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160583427071616"/>
          <c:y val="0.00299588687866951"/>
          <c:w val="0.967883211678832"/>
          <c:h val="0.90373247788470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Quadro_resumo!$B$13</c:f>
              <c:strCache>
                <c:ptCount val="1"/>
                <c:pt idx="0">
                  <c:v>Pós - Graduação UFGD</c:v>
                </c:pt>
              </c:strCache>
            </c:strRef>
          </c:tx>
          <c:spPr>
            <a:solidFill>
              <a:srgbClr val="FFC000"/>
            </a:solidFill>
            <a:effectLst>
              <a:outerShdw blurRad="40000" dist="22860" dir="5400000" rotWithShape="0">
                <a:srgbClr val="000000">
                  <a:alpha val="35000"/>
                </a:srgbClr>
              </a:outerShdw>
            </a:effectLst>
          </c:spPr>
          <c:invertIfNegative val="0"/>
          <c:dPt>
            <c:idx val="2"/>
            <c:invertIfNegative val="0"/>
            <c:bubble3D val="0"/>
            <c:spPr>
              <a:solidFill>
                <a:srgbClr val="FFC000"/>
              </a:solidFill>
              <a:effectLst>
                <a:outerShdw blurRad="40000" dist="22860" dir="5400000" rotWithShape="0">
                  <a:srgbClr val="000000">
                    <a:alpha val="35000"/>
                  </a:srgbClr>
                </a:outerShdw>
              </a:effectLst>
            </c:spPr>
          </c:dPt>
          <c:dLbls>
            <c:dLbl>
              <c:idx val="0"/>
              <c:layout>
                <c:manualLayout>
                  <c:x val="0.0102448637680886"/>
                  <c:y val="-0.0025465226631493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0131719677018281"/>
                  <c:y val="-0.007639567989448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0117084157349583"/>
                  <c:y val="-0.00509304532629878"/>
                </c:manualLayout>
              </c:layout>
              <c:numFmt formatCode="General" sourceLinked="1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pt-BR" sz="1000" b="0" i="0" u="none" strike="noStrike" kern="1200" baseline="0">
                      <a:solidFill>
                        <a:schemeClr val="tx1"/>
                      </a:solidFill>
                      <a:latin typeface="Arial" panose="020B0604020202020204" pitchFamily="7" charset="0"/>
                      <a:ea typeface="Arial" panose="020B0604020202020204" pitchFamily="7" charset="0"/>
                      <a:cs typeface="Arial" panose="020B0604020202020204" pitchFamily="7" charset="0"/>
                      <a:sym typeface="Arial" panose="020B0604020202020204" pitchFamily="7" charset="0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0146355196686979"/>
                  <c:y val="-0.0050930453262987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0117084157349583"/>
                  <c:y val="-0.0025465226631493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0146355196686979"/>
                  <c:y val="-0.0050930453262987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.00878131180121876"/>
                  <c:y val="-0.010186090652597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.00878131180121876"/>
                  <c:y val="-0.007639567989448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0.0131719677018281"/>
                  <c:y val="-0.0025465226631493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0.0131719677018281"/>
                  <c:y val="-0.0025465226631493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numRef>
              <c:f>Quadro_resumo!$C$13:$Q$13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Quadro_resumo!$C$21:$Q$21</c:f>
              <c:numCache>
                <c:formatCode>#,##0</c:formatCode>
                <c:ptCount val="15"/>
                <c:pt idx="0">
                  <c:v>69</c:v>
                </c:pt>
                <c:pt idx="1">
                  <c:v>148</c:v>
                </c:pt>
                <c:pt idx="2">
                  <c:v>190</c:v>
                </c:pt>
                <c:pt idx="3">
                  <c:v>281</c:v>
                </c:pt>
                <c:pt idx="4">
                  <c:v>364</c:v>
                </c:pt>
                <c:pt idx="5">
                  <c:v>399</c:v>
                </c:pt>
                <c:pt idx="6">
                  <c:v>411</c:v>
                </c:pt>
                <c:pt idx="7">
                  <c:v>769</c:v>
                </c:pt>
                <c:pt idx="8">
                  <c:v>955</c:v>
                </c:pt>
                <c:pt idx="9">
                  <c:v>419</c:v>
                </c:pt>
                <c:pt idx="10">
                  <c:v>497</c:v>
                </c:pt>
                <c:pt idx="11">
                  <c:v>922</c:v>
                </c:pt>
                <c:pt idx="12">
                  <c:v>506</c:v>
                </c:pt>
                <c:pt idx="13">
                  <c:v>555</c:v>
                </c:pt>
                <c:pt idx="14">
                  <c:v>557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6644736"/>
        <c:axId val="22552960"/>
      </c:barChart>
      <c:catAx>
        <c:axId val="16644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22552960"/>
        <c:crosses val="autoZero"/>
        <c:auto val="1"/>
        <c:lblAlgn val="ctr"/>
        <c:lblOffset val="100"/>
        <c:noMultiLvlLbl val="0"/>
      </c:catAx>
      <c:valAx>
        <c:axId val="22552960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16644736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/>
      </a:pPr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1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160583941605839"/>
          <c:y val="0.0246913580246914"/>
          <c:w val="0.967883211678832"/>
          <c:h val="0.90373247788470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Qd_histórico_sensu_titulados!$B$13</c:f>
              <c:strCache>
                <c:ptCount val="1"/>
                <c:pt idx="0">
                  <c:v>Programa</c:v>
                </c:pt>
              </c:strCache>
            </c:strRef>
          </c:tx>
          <c:spPr>
            <a:solidFill>
              <a:srgbClr val="FFC000"/>
            </a:solidFill>
            <a:effectLst>
              <a:outerShdw blurRad="40000" dist="22860" dir="5400000" rotWithShape="0">
                <a:srgbClr val="000000">
                  <a:alpha val="35000"/>
                </a:srgbClr>
              </a:outerShdw>
            </a:effectLst>
          </c:spPr>
          <c:invertIfNegative val="0"/>
          <c:dPt>
            <c:idx val="2"/>
            <c:invertIfNegative val="0"/>
            <c:bubble3D val="0"/>
            <c:spPr>
              <a:solidFill>
                <a:srgbClr val="FFC000"/>
              </a:solidFill>
              <a:effectLst>
                <a:outerShdw blurRad="40000" dist="22860" dir="5400000" rotWithShape="0">
                  <a:srgbClr val="000000">
                    <a:alpha val="35000"/>
                  </a:srgbClr>
                </a:outerShdw>
              </a:effectLst>
            </c:spPr>
          </c:dPt>
          <c:dLbls>
            <c:dLbl>
              <c:idx val="0"/>
              <c:layout>
                <c:manualLayout>
                  <c:x val="0.0102448637680886"/>
                  <c:y val="-0.0025465226631493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00307769096627911"/>
                  <c:y val="-0.0076395679894481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00323303243812942"/>
                  <c:y val="0.000329948166108976"/>
                </c:manualLayout>
              </c:layout>
              <c:numFmt formatCode="General" sourceLinked="1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pt-BR" sz="1000" b="0" i="0" u="none" strike="noStrike" kern="1200" baseline="0">
                      <a:solidFill>
                        <a:schemeClr val="tx1"/>
                      </a:solidFill>
                      <a:latin typeface="Arial" panose="020B0604020202020204" pitchFamily="7" charset="0"/>
                      <a:ea typeface="Arial" panose="020B0604020202020204" pitchFamily="7" charset="0"/>
                      <a:cs typeface="Arial" panose="020B0604020202020204" pitchFamily="7" charset="0"/>
                      <a:sym typeface="Arial" panose="020B0604020202020204" pitchFamily="7" charset="0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00282712046862171"/>
                  <c:y val="-0.0050930453262988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0117084157349583"/>
                  <c:y val="-0.0025465226631493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0.00222001789915279"/>
                  <c:y val="0.00032994816610904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.00040115753019693"/>
                  <c:y val="-0.0073971225707878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.00878131180121876"/>
                  <c:y val="-0.007639567989448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0.0131719677018281"/>
                  <c:y val="-0.0025465226631493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0.0131719677018281"/>
                  <c:y val="-0.0025465226631493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numRef>
              <c:f>Quadro_resumo!$C$13:$Q$13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Qd_histórico_sensu_titulados!$C$51:$Q$51</c:f>
              <c:numCache>
                <c:formatCode>General</c:formatCode>
                <c:ptCount val="15"/>
                <c:pt idx="0">
                  <c:v>35</c:v>
                </c:pt>
                <c:pt idx="1">
                  <c:v>33</c:v>
                </c:pt>
                <c:pt idx="2">
                  <c:v>45</c:v>
                </c:pt>
                <c:pt idx="3">
                  <c:v>60</c:v>
                </c:pt>
                <c:pt idx="4">
                  <c:v>79</c:v>
                </c:pt>
                <c:pt idx="5">
                  <c:v>145</c:v>
                </c:pt>
                <c:pt idx="6">
                  <c:v>148</c:v>
                </c:pt>
                <c:pt idx="7">
                  <c:v>219</c:v>
                </c:pt>
                <c:pt idx="8">
                  <c:v>211</c:v>
                </c:pt>
                <c:pt idx="9">
                  <c:v>209</c:v>
                </c:pt>
                <c:pt idx="10">
                  <c:v>236</c:v>
                </c:pt>
                <c:pt idx="11">
                  <c:v>205</c:v>
                </c:pt>
                <c:pt idx="12">
                  <c:v>254</c:v>
                </c:pt>
                <c:pt idx="13">
                  <c:v>280</c:v>
                </c:pt>
                <c:pt idx="14">
                  <c:v>208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6644736"/>
        <c:axId val="22552960"/>
      </c:barChart>
      <c:catAx>
        <c:axId val="16644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22552960"/>
        <c:crosses val="autoZero"/>
        <c:auto val="1"/>
        <c:lblAlgn val="ctr"/>
        <c:lblOffset val="100"/>
        <c:noMultiLvlLbl val="0"/>
      </c:catAx>
      <c:valAx>
        <c:axId val="2255296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16644736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/>
      </a:pPr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1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160583427071616"/>
          <c:y val="0.00299588687866951"/>
          <c:w val="0.967883211678832"/>
          <c:h val="0.90373247788470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Qd_histórico_sensu_titulados!$B$13</c:f>
              <c:strCache>
                <c:ptCount val="1"/>
                <c:pt idx="0">
                  <c:v>Programa</c:v>
                </c:pt>
              </c:strCache>
            </c:strRef>
          </c:tx>
          <c:spPr>
            <a:solidFill>
              <a:srgbClr val="FFC000"/>
            </a:solidFill>
            <a:effectLst>
              <a:outerShdw blurRad="40000" dist="22860" dir="5400000" rotWithShape="0">
                <a:srgbClr val="000000">
                  <a:alpha val="35000"/>
                </a:srgbClr>
              </a:outerShdw>
            </a:effectLst>
          </c:spPr>
          <c:invertIfNegative val="0"/>
          <c:dPt>
            <c:idx val="2"/>
            <c:invertIfNegative val="0"/>
            <c:bubble3D val="0"/>
            <c:spPr>
              <a:solidFill>
                <a:srgbClr val="FFC000"/>
              </a:solidFill>
              <a:effectLst>
                <a:outerShdw blurRad="40000" dist="22860" dir="5400000" rotWithShape="0">
                  <a:srgbClr val="000000">
                    <a:alpha val="35000"/>
                  </a:srgbClr>
                </a:outerShdw>
              </a:effectLst>
            </c:spPr>
          </c:dPt>
          <c:dLbls>
            <c:dLbl>
              <c:idx val="0"/>
              <c:layout>
                <c:manualLayout>
                  <c:x val="0.0102448637680886"/>
                  <c:y val="-0.0025465226631493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0131719677018281"/>
                  <c:y val="-0.007639567989448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0117084157349583"/>
                  <c:y val="-0.00509304532629878"/>
                </c:manualLayout>
              </c:layout>
              <c:numFmt formatCode="General" sourceLinked="1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pt-BR" sz="1000" b="0" i="0" u="none" strike="noStrike" kern="1200" baseline="0">
                      <a:solidFill>
                        <a:schemeClr val="tx1"/>
                      </a:solidFill>
                      <a:latin typeface="Arial" panose="020B0604020202020204" pitchFamily="7" charset="0"/>
                      <a:ea typeface="Arial" panose="020B0604020202020204" pitchFamily="7" charset="0"/>
                      <a:cs typeface="Arial" panose="020B0604020202020204" pitchFamily="7" charset="0"/>
                      <a:sym typeface="Arial" panose="020B0604020202020204" pitchFamily="7" charset="0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0146355196686979"/>
                  <c:y val="-0.0050930453262987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0117084157349583"/>
                  <c:y val="-0.0025465226631493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0146355196686979"/>
                  <c:y val="-0.0050930453262987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.00878131180121876"/>
                  <c:y val="-0.010186090652597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.00878131180121876"/>
                  <c:y val="-0.007639567989448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0.0131719677018281"/>
                  <c:y val="-0.0025465226631493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0.0131719677018281"/>
                  <c:y val="-0.0025465226631493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numRef>
              <c:f>Quadro_resumo!$C$13:$Q$13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Qd_histórico_sensu_titulados!$C$26:$Q$26</c:f>
              <c:numCache>
                <c:formatCode>General</c:formatCode>
                <c:ptCount val="15"/>
                <c:pt idx="0">
                  <c:v>2</c:v>
                </c:pt>
                <c:pt idx="1">
                  <c:v>6</c:v>
                </c:pt>
                <c:pt idx="2">
                  <c:v>6</c:v>
                </c:pt>
                <c:pt idx="3">
                  <c:v>1</c:v>
                </c:pt>
                <c:pt idx="4">
                  <c:v>9</c:v>
                </c:pt>
                <c:pt idx="5">
                  <c:v>11</c:v>
                </c:pt>
                <c:pt idx="6">
                  <c:v>15</c:v>
                </c:pt>
                <c:pt idx="7">
                  <c:v>18</c:v>
                </c:pt>
                <c:pt idx="8">
                  <c:v>24</c:v>
                </c:pt>
                <c:pt idx="9">
                  <c:v>33</c:v>
                </c:pt>
                <c:pt idx="10">
                  <c:v>36</c:v>
                </c:pt>
                <c:pt idx="11">
                  <c:v>54</c:v>
                </c:pt>
                <c:pt idx="12">
                  <c:v>58</c:v>
                </c:pt>
                <c:pt idx="13">
                  <c:v>66</c:v>
                </c:pt>
                <c:pt idx="14">
                  <c:v>50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6644736"/>
        <c:axId val="22552960"/>
      </c:barChart>
      <c:catAx>
        <c:axId val="16644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22552960"/>
        <c:crosses val="autoZero"/>
        <c:auto val="1"/>
        <c:lblAlgn val="ctr"/>
        <c:lblOffset val="100"/>
        <c:noMultiLvlLbl val="0"/>
      </c:catAx>
      <c:valAx>
        <c:axId val="2255296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16644736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/>
      </a:pPr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1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160583427071616"/>
          <c:y val="0.00299588687866951"/>
          <c:w val="0.967883211678832"/>
          <c:h val="0.90373247788470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Qd_histórico_sensu_titulados!$B$13</c:f>
              <c:strCache>
                <c:ptCount val="1"/>
                <c:pt idx="0">
                  <c:v>Programa</c:v>
                </c:pt>
              </c:strCache>
            </c:strRef>
          </c:tx>
          <c:spPr>
            <a:solidFill>
              <a:srgbClr val="FFC000"/>
            </a:solidFill>
            <a:effectLst>
              <a:outerShdw blurRad="40000" dist="22860" dir="5400000" rotWithShape="0">
                <a:srgbClr val="000000">
                  <a:alpha val="35000"/>
                </a:srgbClr>
              </a:outerShdw>
            </a:effectLst>
          </c:spPr>
          <c:invertIfNegative val="0"/>
          <c:dPt>
            <c:idx val="2"/>
            <c:invertIfNegative val="0"/>
            <c:bubble3D val="0"/>
            <c:spPr>
              <a:solidFill>
                <a:srgbClr val="FFC000"/>
              </a:solidFill>
              <a:effectLst>
                <a:outerShdw blurRad="40000" dist="22860" dir="5400000" rotWithShape="0">
                  <a:srgbClr val="000000">
                    <a:alpha val="35000"/>
                  </a:srgbClr>
                </a:outerShdw>
              </a:effectLst>
            </c:spPr>
          </c:dPt>
          <c:dLbls>
            <c:dLbl>
              <c:idx val="0"/>
              <c:layout>
                <c:manualLayout>
                  <c:x val="0.0102448637680886"/>
                  <c:y val="-0.0025465226631493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0131719677018281"/>
                  <c:y val="-0.007639567989448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0117084157349583"/>
                  <c:y val="-0.00509304532629878"/>
                </c:manualLayout>
              </c:layout>
              <c:numFmt formatCode="General" sourceLinked="1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pt-BR" sz="1000" b="0" i="0" u="none" strike="noStrike" kern="1200" baseline="0">
                      <a:solidFill>
                        <a:schemeClr val="tx1"/>
                      </a:solidFill>
                      <a:latin typeface="Arial" panose="020B0604020202020204" pitchFamily="7" charset="0"/>
                      <a:ea typeface="Arial" panose="020B0604020202020204" pitchFamily="7" charset="0"/>
                      <a:cs typeface="Arial" panose="020B0604020202020204" pitchFamily="7" charset="0"/>
                      <a:sym typeface="Arial" panose="020B0604020202020204" pitchFamily="7" charset="0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0146355196686979"/>
                  <c:y val="-0.0050930453262987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0117084157349583"/>
                  <c:y val="-0.0025465226631493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0146355196686979"/>
                  <c:y val="-0.0050930453262987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.00878131180121876"/>
                  <c:y val="-0.010186090652597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.00878131180121876"/>
                  <c:y val="-0.007639567989448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0.0131719677018281"/>
                  <c:y val="-0.0025465226631493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0.0131719677018281"/>
                  <c:y val="-0.0025465226631493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numRef>
              <c:f>Quadro_resumo!$C$13:$Q$13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Qd_histórico_sensu_titulados!$C$52:$Q$52</c:f>
              <c:numCache>
                <c:formatCode>General</c:formatCode>
                <c:ptCount val="15"/>
                <c:pt idx="0">
                  <c:v>37</c:v>
                </c:pt>
                <c:pt idx="1">
                  <c:v>39</c:v>
                </c:pt>
                <c:pt idx="2">
                  <c:v>51</c:v>
                </c:pt>
                <c:pt idx="3">
                  <c:v>61</c:v>
                </c:pt>
                <c:pt idx="4">
                  <c:v>88</c:v>
                </c:pt>
                <c:pt idx="5">
                  <c:v>156</c:v>
                </c:pt>
                <c:pt idx="6">
                  <c:v>163</c:v>
                </c:pt>
                <c:pt idx="7">
                  <c:v>237</c:v>
                </c:pt>
                <c:pt idx="8">
                  <c:v>235</c:v>
                </c:pt>
                <c:pt idx="9">
                  <c:v>242</c:v>
                </c:pt>
                <c:pt idx="10">
                  <c:v>272</c:v>
                </c:pt>
                <c:pt idx="11" c:formatCode="0">
                  <c:v>259</c:v>
                </c:pt>
                <c:pt idx="12" c:formatCode="0">
                  <c:v>312</c:v>
                </c:pt>
                <c:pt idx="13" c:formatCode="0">
                  <c:v>346</c:v>
                </c:pt>
                <c:pt idx="14" c:formatCode="0">
                  <c:v>258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6644736"/>
        <c:axId val="22552960"/>
      </c:barChart>
      <c:catAx>
        <c:axId val="16644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22552960"/>
        <c:crosses val="autoZero"/>
        <c:auto val="1"/>
        <c:lblAlgn val="ctr"/>
        <c:lblOffset val="100"/>
        <c:noMultiLvlLbl val="0"/>
      </c:catAx>
      <c:valAx>
        <c:axId val="2255296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16644736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/>
      </a:pPr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1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160583941605839"/>
          <c:y val="0.0246913580246914"/>
          <c:w val="0.967883211678832"/>
          <c:h val="0.90373247788470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Qd_histórico_sensu_anobase!$B$13</c:f>
              <c:strCache>
                <c:ptCount val="1"/>
                <c:pt idx="0">
                  <c:v>Programa</c:v>
                </c:pt>
              </c:strCache>
            </c:strRef>
          </c:tx>
          <c:spPr>
            <a:solidFill>
              <a:srgbClr val="FFC000"/>
            </a:solidFill>
            <a:effectLst>
              <a:outerShdw blurRad="40000" dist="22860" dir="5400000" rotWithShape="0">
                <a:srgbClr val="000000">
                  <a:alpha val="35000"/>
                </a:srgbClr>
              </a:outerShdw>
            </a:effectLst>
          </c:spPr>
          <c:invertIfNegative val="0"/>
          <c:dPt>
            <c:idx val="2"/>
            <c:invertIfNegative val="0"/>
            <c:bubble3D val="0"/>
            <c:spPr>
              <a:solidFill>
                <a:srgbClr val="FFC000"/>
              </a:solidFill>
              <a:effectLst>
                <a:outerShdw blurRad="40000" dist="22860" dir="5400000" rotWithShape="0">
                  <a:srgbClr val="000000">
                    <a:alpha val="35000"/>
                  </a:srgbClr>
                </a:outerShdw>
              </a:effectLst>
            </c:spPr>
          </c:dPt>
          <c:dLbls>
            <c:dLbl>
              <c:idx val="0"/>
              <c:layout>
                <c:manualLayout>
                  <c:x val="0.0102448637680886"/>
                  <c:y val="-0.0025465226631493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0131719677018281"/>
                  <c:y val="-0.007639567989448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0117084157349583"/>
                  <c:y val="-0.00509304532629878"/>
                </c:manualLayout>
              </c:layout>
              <c:numFmt formatCode="General" sourceLinked="1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pt-BR" sz="1000" b="0" i="0" u="none" strike="noStrike" kern="1200" baseline="0">
                      <a:solidFill>
                        <a:schemeClr val="tx1"/>
                      </a:solidFill>
                      <a:latin typeface="Arial" panose="020B0604020202020204" pitchFamily="7" charset="0"/>
                      <a:ea typeface="Arial" panose="020B0604020202020204" pitchFamily="7" charset="0"/>
                      <a:cs typeface="Arial" panose="020B0604020202020204" pitchFamily="7" charset="0"/>
                      <a:sym typeface="Arial" panose="020B0604020202020204" pitchFamily="7" charset="0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0146355196686979"/>
                  <c:y val="-0.0050930453262987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0117084157349583"/>
                  <c:y val="-0.0025465226631493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0146355196686979"/>
                  <c:y val="-0.0050930453262987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.00878131180121876"/>
                  <c:y val="-0.010186090652597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.00878131180121876"/>
                  <c:y val="-0.007639567989448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0.0131719677018281"/>
                  <c:y val="-0.0025465226631493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0.0131719677018281"/>
                  <c:y val="-0.0025465226631493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numRef>
              <c:f>Quadro_resumo!$C$13:$Q$13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Qd_histórico_sensu_anobase!$C$51:$Q$51</c:f>
              <c:numCache>
                <c:formatCode>General</c:formatCode>
                <c:ptCount val="15"/>
                <c:pt idx="0">
                  <c:v>82</c:v>
                </c:pt>
                <c:pt idx="1">
                  <c:v>114</c:v>
                </c:pt>
                <c:pt idx="2">
                  <c:v>145</c:v>
                </c:pt>
                <c:pt idx="3">
                  <c:v>226</c:v>
                </c:pt>
                <c:pt idx="4">
                  <c:v>296</c:v>
                </c:pt>
                <c:pt idx="5">
                  <c:v>391</c:v>
                </c:pt>
                <c:pt idx="6">
                  <c:v>476</c:v>
                </c:pt>
                <c:pt idx="7">
                  <c:v>474</c:v>
                </c:pt>
                <c:pt idx="8">
                  <c:v>506</c:v>
                </c:pt>
                <c:pt idx="9">
                  <c:v>502</c:v>
                </c:pt>
                <c:pt idx="10">
                  <c:v>511</c:v>
                </c:pt>
                <c:pt idx="11">
                  <c:v>631</c:v>
                </c:pt>
                <c:pt idx="12">
                  <c:v>589</c:v>
                </c:pt>
                <c:pt idx="13">
                  <c:v>561</c:v>
                </c:pt>
                <c:pt idx="14">
                  <c:v>530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6644736"/>
        <c:axId val="22552960"/>
      </c:barChart>
      <c:catAx>
        <c:axId val="16644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22552960"/>
        <c:crosses val="autoZero"/>
        <c:auto val="1"/>
        <c:lblAlgn val="ctr"/>
        <c:lblOffset val="100"/>
        <c:noMultiLvlLbl val="0"/>
      </c:catAx>
      <c:valAx>
        <c:axId val="2255296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16644736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/>
      </a:pPr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1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160583427071616"/>
          <c:y val="0.00299588687866951"/>
          <c:w val="0.967883211678832"/>
          <c:h val="0.90373247788470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Qd_histórico_sensu_anobase!$B$13</c:f>
              <c:strCache>
                <c:ptCount val="1"/>
                <c:pt idx="0">
                  <c:v>Programa</c:v>
                </c:pt>
              </c:strCache>
            </c:strRef>
          </c:tx>
          <c:spPr>
            <a:solidFill>
              <a:srgbClr val="FFC000"/>
            </a:solidFill>
            <a:effectLst>
              <a:outerShdw blurRad="40000" dist="22860" dir="5400000" rotWithShape="0">
                <a:srgbClr val="000000">
                  <a:alpha val="35000"/>
                </a:srgbClr>
              </a:outerShdw>
            </a:effectLst>
          </c:spPr>
          <c:invertIfNegative val="0"/>
          <c:dPt>
            <c:idx val="2"/>
            <c:invertIfNegative val="0"/>
            <c:bubble3D val="0"/>
            <c:spPr>
              <a:solidFill>
                <a:srgbClr val="FFC000"/>
              </a:solidFill>
              <a:effectLst>
                <a:outerShdw blurRad="40000" dist="22860" dir="5400000" rotWithShape="0">
                  <a:srgbClr val="000000">
                    <a:alpha val="35000"/>
                  </a:srgbClr>
                </a:outerShdw>
              </a:effectLst>
            </c:spPr>
          </c:dPt>
          <c:dLbls>
            <c:dLbl>
              <c:idx val="0"/>
              <c:layout>
                <c:manualLayout>
                  <c:x val="0.0102448637680886"/>
                  <c:y val="-0.0025465226631493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0131719677018281"/>
                  <c:y val="-0.007639567989448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0117084157349583"/>
                  <c:y val="-0.00509304532629878"/>
                </c:manualLayout>
              </c:layout>
              <c:numFmt formatCode="General" sourceLinked="1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pt-BR" sz="1000" b="0" i="0" u="none" strike="noStrike" kern="1200" baseline="0">
                      <a:solidFill>
                        <a:schemeClr val="tx1"/>
                      </a:solidFill>
                      <a:latin typeface="Arial" panose="020B0604020202020204" pitchFamily="7" charset="0"/>
                      <a:ea typeface="Arial" panose="020B0604020202020204" pitchFamily="7" charset="0"/>
                      <a:cs typeface="Arial" panose="020B0604020202020204" pitchFamily="7" charset="0"/>
                      <a:sym typeface="Arial" panose="020B0604020202020204" pitchFamily="7" charset="0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0146355196686979"/>
                  <c:y val="-0.0050930453262987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0117084157349583"/>
                  <c:y val="-0.0025465226631493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0146355196686979"/>
                  <c:y val="-0.0050930453262987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.00878131180121876"/>
                  <c:y val="-0.010186090652597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.00878131180121876"/>
                  <c:y val="-0.007639567989448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0.0131719677018281"/>
                  <c:y val="-0.0025465226631493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0.0131719677018281"/>
                  <c:y val="-0.0025465226631493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numRef>
              <c:f>Quadro_resumo!$C$13:$Q$13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Qd_histórico_sensu_anobase!$C$26:$Q$26</c:f>
              <c:numCache>
                <c:formatCode>General</c:formatCode>
                <c:ptCount val="15"/>
                <c:pt idx="0">
                  <c:v>22</c:v>
                </c:pt>
                <c:pt idx="1">
                  <c:v>24</c:v>
                </c:pt>
                <c:pt idx="2">
                  <c:v>29</c:v>
                </c:pt>
                <c:pt idx="3">
                  <c:v>42</c:v>
                </c:pt>
                <c:pt idx="4">
                  <c:v>60</c:v>
                </c:pt>
                <c:pt idx="5">
                  <c:v>82</c:v>
                </c:pt>
                <c:pt idx="6">
                  <c:v>100</c:v>
                </c:pt>
                <c:pt idx="7">
                  <c:v>131</c:v>
                </c:pt>
                <c:pt idx="8">
                  <c:v>176</c:v>
                </c:pt>
                <c:pt idx="9">
                  <c:v>219</c:v>
                </c:pt>
                <c:pt idx="10">
                  <c:v>247</c:v>
                </c:pt>
                <c:pt idx="11">
                  <c:v>272</c:v>
                </c:pt>
                <c:pt idx="12">
                  <c:v>270</c:v>
                </c:pt>
                <c:pt idx="13">
                  <c:v>291</c:v>
                </c:pt>
                <c:pt idx="14">
                  <c:v>320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6644736"/>
        <c:axId val="22552960"/>
      </c:barChart>
      <c:catAx>
        <c:axId val="16644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22552960"/>
        <c:crosses val="autoZero"/>
        <c:auto val="1"/>
        <c:lblAlgn val="ctr"/>
        <c:lblOffset val="100"/>
        <c:noMultiLvlLbl val="0"/>
      </c:catAx>
      <c:valAx>
        <c:axId val="2255296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16644736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/>
      </a:pPr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1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160583427071616"/>
          <c:y val="0.00299588687866951"/>
          <c:w val="0.967883211678832"/>
          <c:h val="0.90373247788470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Qd_histórico_sensu_anobase!$B$13</c:f>
              <c:strCache>
                <c:ptCount val="1"/>
                <c:pt idx="0">
                  <c:v>Programa</c:v>
                </c:pt>
              </c:strCache>
            </c:strRef>
          </c:tx>
          <c:spPr>
            <a:solidFill>
              <a:srgbClr val="FFC000"/>
            </a:solidFill>
            <a:effectLst>
              <a:outerShdw blurRad="40000" dist="22860" dir="5400000" rotWithShape="0">
                <a:srgbClr val="000000">
                  <a:alpha val="35000"/>
                </a:srgbClr>
              </a:outerShdw>
            </a:effectLst>
          </c:spPr>
          <c:invertIfNegative val="0"/>
          <c:dPt>
            <c:idx val="2"/>
            <c:invertIfNegative val="0"/>
            <c:bubble3D val="0"/>
            <c:spPr>
              <a:solidFill>
                <a:srgbClr val="FFC000"/>
              </a:solidFill>
              <a:effectLst>
                <a:outerShdw blurRad="40000" dist="22860" dir="5400000" rotWithShape="0">
                  <a:srgbClr val="000000">
                    <a:alpha val="35000"/>
                  </a:srgbClr>
                </a:outerShdw>
              </a:effectLst>
            </c:spPr>
          </c:dPt>
          <c:dLbls>
            <c:dLbl>
              <c:idx val="0"/>
              <c:layout>
                <c:manualLayout>
                  <c:x val="0.0102448637680886"/>
                  <c:y val="-0.0025465226631493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0131719677018281"/>
                  <c:y val="-0.007639567989448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0117084157349583"/>
                  <c:y val="-0.00509304532629878"/>
                </c:manualLayout>
              </c:layout>
              <c:numFmt formatCode="General" sourceLinked="1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pt-BR" sz="1000" b="0" i="0" u="none" strike="noStrike" kern="1200" baseline="0">
                      <a:solidFill>
                        <a:schemeClr val="tx1"/>
                      </a:solidFill>
                      <a:latin typeface="Arial" panose="020B0604020202020204" pitchFamily="7" charset="0"/>
                      <a:ea typeface="Arial" panose="020B0604020202020204" pitchFamily="7" charset="0"/>
                      <a:cs typeface="Arial" panose="020B0604020202020204" pitchFamily="7" charset="0"/>
                      <a:sym typeface="Arial" panose="020B0604020202020204" pitchFamily="7" charset="0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0146355196686979"/>
                  <c:y val="-0.0050930453262987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0117084157349583"/>
                  <c:y val="-0.0025465226631493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0146355196686979"/>
                  <c:y val="-0.0050930453262987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.00878131180121876"/>
                  <c:y val="-0.010186090652597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.00878131180121876"/>
                  <c:y val="-0.007639567989448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0.0131719677018281"/>
                  <c:y val="-0.0025465226631493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0.0131719677018281"/>
                  <c:y val="-0.0025465226631493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numRef>
              <c:f>Quadro_resumo!$C$13:$Q$13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Qd_histórico_sensu_anobase!$C$52:$Q$52</c:f>
              <c:numCache>
                <c:formatCode>General</c:formatCode>
                <c:ptCount val="15"/>
                <c:pt idx="0">
                  <c:v>104</c:v>
                </c:pt>
                <c:pt idx="1">
                  <c:v>138</c:v>
                </c:pt>
                <c:pt idx="2">
                  <c:v>174</c:v>
                </c:pt>
                <c:pt idx="3">
                  <c:v>268</c:v>
                </c:pt>
                <c:pt idx="4">
                  <c:v>356</c:v>
                </c:pt>
                <c:pt idx="5">
                  <c:v>473</c:v>
                </c:pt>
                <c:pt idx="6">
                  <c:v>576</c:v>
                </c:pt>
                <c:pt idx="7">
                  <c:v>605</c:v>
                </c:pt>
                <c:pt idx="8">
                  <c:v>682</c:v>
                </c:pt>
                <c:pt idx="9">
                  <c:v>721</c:v>
                </c:pt>
                <c:pt idx="10">
                  <c:v>758</c:v>
                </c:pt>
                <c:pt idx="11">
                  <c:v>903</c:v>
                </c:pt>
                <c:pt idx="12">
                  <c:v>859</c:v>
                </c:pt>
                <c:pt idx="13">
                  <c:v>852</c:v>
                </c:pt>
                <c:pt idx="14">
                  <c:v>850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6644736"/>
        <c:axId val="22552960"/>
      </c:barChart>
      <c:catAx>
        <c:axId val="16644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22552960"/>
        <c:crosses val="autoZero"/>
        <c:auto val="1"/>
        <c:lblAlgn val="ctr"/>
        <c:lblOffset val="100"/>
        <c:noMultiLvlLbl val="0"/>
      </c:catAx>
      <c:valAx>
        <c:axId val="2255296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16644736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/>
      </a:pPr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8402775356708"/>
          <c:y val="0.103764720293586"/>
          <c:w val="0.657385540065012"/>
          <c:h val="0.77422571032842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Residência!$B$13</c:f>
              <c:strCache>
                <c:ptCount val="1"/>
                <c:pt idx="0">
                  <c:v>Evolução Residência</c:v>
                </c:pt>
              </c:strCache>
            </c:strRef>
          </c:tx>
          <c:spPr>
            <a:solidFill>
              <a:srgbClr val="FFC000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dPt>
            <c:idx val="2"/>
            <c:invertIfNegative val="0"/>
            <c:bubble3D val="0"/>
            <c:spPr>
              <a:noFill/>
              <a:effectLst/>
            </c:spPr>
          </c:dPt>
          <c:dLbls>
            <c:dLbl>
              <c:idx val="2"/>
              <c:layout/>
              <c:numFmt formatCode="General" sourceLinked="1"/>
              <c:spPr>
                <a:solidFill>
                  <a:schemeClr val="bg1">
                    <a:lumMod val="75000"/>
                  </a:schemeClr>
                </a:solidFill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pt-BR" sz="1000" b="0" i="0" u="none" strike="noStrike" kern="1200" baseline="0">
                      <a:solidFill>
                        <a:schemeClr val="tx1"/>
                      </a:solidFill>
                      <a:latin typeface="Arial" panose="020B0604020202020204" pitchFamily="7" charset="0"/>
                      <a:ea typeface="Arial" panose="020B0604020202020204" pitchFamily="7" charset="0"/>
                      <a:cs typeface="Arial" panose="020B0604020202020204" pitchFamily="7" charset="0"/>
                      <a:sym typeface="Arial" panose="020B0604020202020204" pitchFamily="7" charset="0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Residência!$C$13:$E$13</c:f>
              <c:strCache>
                <c:ptCount val="3"/>
                <c:pt idx="0">
                  <c:v>2010</c:v>
                </c:pt>
                <c:pt idx="1">
                  <c:v>2020</c:v>
                </c:pt>
                <c:pt idx="2">
                  <c:v>Evolução</c:v>
                </c:pt>
              </c:strCache>
            </c:strRef>
          </c:cat>
          <c:val>
            <c:numRef>
              <c:f>Residência!$C$18:$E$18</c:f>
              <c:numCache>
                <c:formatCode>#,##0</c:formatCode>
                <c:ptCount val="3"/>
                <c:pt idx="0">
                  <c:v>4</c:v>
                </c:pt>
                <c:pt idx="1" c:formatCode="0">
                  <c:v>8</c:v>
                </c:pt>
                <c:pt idx="2" c:formatCode="0%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112555904"/>
        <c:axId val="112557440"/>
      </c:barChart>
      <c:catAx>
        <c:axId val="11255590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112557440"/>
        <c:crosses val="autoZero"/>
        <c:auto val="1"/>
        <c:lblAlgn val="ctr"/>
        <c:lblOffset val="100"/>
        <c:noMultiLvlLbl val="0"/>
      </c:catAx>
      <c:valAx>
        <c:axId val="112557440"/>
        <c:scaling>
          <c:orientation val="minMax"/>
        </c:scaling>
        <c:delete val="1"/>
        <c:axPos val="b"/>
        <c:numFmt formatCode="#,##0" sourceLinked="1"/>
        <c:majorTickMark val="out"/>
        <c:minorTickMark val="none"/>
        <c:tickLblPos val="none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</a:p>
        </c:txPr>
        <c:crossAx val="112555904"/>
        <c:crosses val="autoZero"/>
        <c:crossBetween val="between"/>
      </c:valAx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 sz="1000">
          <a:latin typeface="Century Gothic" panose="020B0502020202020204" pitchFamily="34" charset="0"/>
          <a:ea typeface="Tahoma" panose="020B0604030504040204" pitchFamily="34" charset="0"/>
          <a:cs typeface="Tahoma" panose="020B0604030504040204" pitchFamily="34" charset="0"/>
        </a:defRPr>
      </a:pPr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8402775356708"/>
          <c:y val="0.103764720293586"/>
          <c:w val="0.657385540065012"/>
          <c:h val="0.77422571032842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Residência!$B$14</c:f>
              <c:strCache>
                <c:ptCount val="1"/>
                <c:pt idx="0">
                  <c:v>Evolução Vagas Ofertadas</c:v>
                </c:pt>
              </c:strCache>
            </c:strRef>
          </c:tx>
          <c:spPr>
            <a:solidFill>
              <a:srgbClr val="FFC000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dPt>
            <c:idx val="2"/>
            <c:invertIfNegative val="0"/>
            <c:bubble3D val="0"/>
            <c:spPr>
              <a:noFill/>
              <a:effectLst/>
            </c:spPr>
          </c:dPt>
          <c:dLbls>
            <c:dLbl>
              <c:idx val="2"/>
              <c:layout/>
              <c:numFmt formatCode="General" sourceLinked="1"/>
              <c:spPr>
                <a:solidFill>
                  <a:schemeClr val="bg1">
                    <a:lumMod val="75000"/>
                  </a:schemeClr>
                </a:solidFill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pt-BR" sz="1000" b="0" i="0" u="none" strike="noStrike" kern="1200" baseline="0">
                      <a:solidFill>
                        <a:schemeClr val="tx1"/>
                      </a:solidFill>
                      <a:latin typeface="Arial" panose="020B0604020202020204" pitchFamily="7" charset="0"/>
                      <a:ea typeface="Arial" panose="020B0604020202020204" pitchFamily="7" charset="0"/>
                      <a:cs typeface="Arial" panose="020B0604020202020204" pitchFamily="7" charset="0"/>
                      <a:sym typeface="Arial" panose="020B0604020202020204" pitchFamily="7" charset="0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Residência!$C$13:$E$13</c:f>
              <c:strCache>
                <c:ptCount val="3"/>
                <c:pt idx="0">
                  <c:v>2010</c:v>
                </c:pt>
                <c:pt idx="1">
                  <c:v>2020</c:v>
                </c:pt>
                <c:pt idx="2">
                  <c:v>Evolução</c:v>
                </c:pt>
              </c:strCache>
            </c:strRef>
          </c:cat>
          <c:val>
            <c:numRef>
              <c:f>Residência!$C$14:$E$14</c:f>
              <c:numCache>
                <c:formatCode>#,##0</c:formatCode>
                <c:ptCount val="3"/>
                <c:pt idx="0">
                  <c:v>18</c:v>
                </c:pt>
                <c:pt idx="1" c:formatCode="0">
                  <c:v>44</c:v>
                </c:pt>
                <c:pt idx="2" c:formatCode="0%">
                  <c:v>1.44444444444444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112555904"/>
        <c:axId val="112557440"/>
      </c:barChart>
      <c:catAx>
        <c:axId val="11255590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112557440"/>
        <c:crosses val="autoZero"/>
        <c:auto val="1"/>
        <c:lblAlgn val="ctr"/>
        <c:lblOffset val="100"/>
        <c:noMultiLvlLbl val="0"/>
      </c:catAx>
      <c:valAx>
        <c:axId val="112557440"/>
        <c:scaling>
          <c:orientation val="minMax"/>
        </c:scaling>
        <c:delete val="1"/>
        <c:axPos val="b"/>
        <c:numFmt formatCode="#,##0" sourceLinked="1"/>
        <c:majorTickMark val="out"/>
        <c:minorTickMark val="none"/>
        <c:tickLblPos val="none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</a:p>
        </c:txPr>
        <c:crossAx val="112555904"/>
        <c:crosses val="autoZero"/>
        <c:crossBetween val="between"/>
      </c:valAx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 sz="1000">
          <a:latin typeface="Century Gothic" panose="020B0502020202020204" pitchFamily="34" charset="0"/>
          <a:ea typeface="Tahoma" panose="020B0604030504040204" pitchFamily="34" charset="0"/>
          <a:cs typeface="Tahoma" panose="020B0604030504040204" pitchFamily="34" charset="0"/>
        </a:defRPr>
      </a:pPr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8402775356708"/>
          <c:y val="0.103764720293586"/>
          <c:w val="0.657385540065012"/>
          <c:h val="0.77422571032842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Residência!$B$15</c:f>
              <c:strCache>
                <c:ptCount val="1"/>
                <c:pt idx="0">
                  <c:v>Evolução Ingressantes</c:v>
                </c:pt>
              </c:strCache>
            </c:strRef>
          </c:tx>
          <c:spPr>
            <a:solidFill>
              <a:srgbClr val="FFC000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dPt>
            <c:idx val="2"/>
            <c:invertIfNegative val="0"/>
            <c:bubble3D val="0"/>
            <c:spPr>
              <a:noFill/>
              <a:effectLst/>
            </c:spPr>
          </c:dPt>
          <c:dLbls>
            <c:dLbl>
              <c:idx val="2"/>
              <c:layout/>
              <c:numFmt formatCode="General" sourceLinked="1"/>
              <c:spPr>
                <a:solidFill>
                  <a:schemeClr val="bg1">
                    <a:lumMod val="75000"/>
                  </a:schemeClr>
                </a:solidFill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pt-BR" sz="1000" b="0" i="0" u="none" strike="noStrike" kern="1200" baseline="0">
                      <a:solidFill>
                        <a:schemeClr val="tx1"/>
                      </a:solidFill>
                      <a:latin typeface="Arial" panose="020B0604020202020204" pitchFamily="7" charset="0"/>
                      <a:ea typeface="Arial" panose="020B0604020202020204" pitchFamily="7" charset="0"/>
                      <a:cs typeface="Arial" panose="020B0604020202020204" pitchFamily="7" charset="0"/>
                      <a:sym typeface="Arial" panose="020B0604020202020204" pitchFamily="7" charset="0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Residência!$C$13:$E$13</c:f>
              <c:strCache>
                <c:ptCount val="3"/>
                <c:pt idx="0">
                  <c:v>2010</c:v>
                </c:pt>
                <c:pt idx="1">
                  <c:v>2020</c:v>
                </c:pt>
                <c:pt idx="2">
                  <c:v>Evolução</c:v>
                </c:pt>
              </c:strCache>
            </c:strRef>
          </c:cat>
          <c:val>
            <c:numRef>
              <c:f>Residência!$C$15:$E$15</c:f>
              <c:numCache>
                <c:formatCode>#,##0</c:formatCode>
                <c:ptCount val="3"/>
                <c:pt idx="0">
                  <c:v>15</c:v>
                </c:pt>
                <c:pt idx="1" c:formatCode="0">
                  <c:v>46</c:v>
                </c:pt>
                <c:pt idx="2" c:formatCode="0%">
                  <c:v>2.06666666666667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112555904"/>
        <c:axId val="112557440"/>
      </c:barChart>
      <c:catAx>
        <c:axId val="11255590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112557440"/>
        <c:crosses val="autoZero"/>
        <c:auto val="1"/>
        <c:lblAlgn val="ctr"/>
        <c:lblOffset val="100"/>
        <c:noMultiLvlLbl val="0"/>
      </c:catAx>
      <c:valAx>
        <c:axId val="112557440"/>
        <c:scaling>
          <c:orientation val="minMax"/>
        </c:scaling>
        <c:delete val="1"/>
        <c:axPos val="b"/>
        <c:numFmt formatCode="#,##0" sourceLinked="1"/>
        <c:majorTickMark val="out"/>
        <c:minorTickMark val="none"/>
        <c:tickLblPos val="none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</a:p>
        </c:txPr>
        <c:crossAx val="112555904"/>
        <c:crosses val="autoZero"/>
        <c:crossBetween val="between"/>
      </c:valAx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 sz="1000">
          <a:latin typeface="Century Gothic" panose="020B0502020202020204" pitchFamily="34" charset="0"/>
          <a:ea typeface="Tahoma" panose="020B0604030504040204" pitchFamily="34" charset="0"/>
          <a:cs typeface="Tahoma" panose="020B0604030504040204" pitchFamily="34" charset="0"/>
        </a:defRPr>
      </a:pPr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8402775356708"/>
          <c:y val="0.103764720293586"/>
          <c:w val="0.657385540065012"/>
          <c:h val="0.77422571032842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Residência!$B$16</c:f>
              <c:strCache>
                <c:ptCount val="1"/>
                <c:pt idx="0">
                  <c:v>Evolução Matriculados</c:v>
                </c:pt>
              </c:strCache>
            </c:strRef>
          </c:tx>
          <c:spPr>
            <a:solidFill>
              <a:srgbClr val="FFC000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dPt>
            <c:idx val="2"/>
            <c:invertIfNegative val="0"/>
            <c:bubble3D val="0"/>
            <c:spPr>
              <a:noFill/>
              <a:effectLst/>
            </c:spPr>
          </c:dPt>
          <c:dLbls>
            <c:dLbl>
              <c:idx val="2"/>
              <c:layout/>
              <c:numFmt formatCode="General" sourceLinked="1"/>
              <c:spPr>
                <a:solidFill>
                  <a:schemeClr val="bg1">
                    <a:lumMod val="75000"/>
                  </a:schemeClr>
                </a:solidFill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pt-BR" sz="1000" b="0" i="0" u="none" strike="noStrike" kern="1200" baseline="0">
                      <a:solidFill>
                        <a:schemeClr val="tx1"/>
                      </a:solidFill>
                      <a:latin typeface="Arial" panose="020B0604020202020204" pitchFamily="7" charset="0"/>
                      <a:ea typeface="Arial" panose="020B0604020202020204" pitchFamily="7" charset="0"/>
                      <a:cs typeface="Arial" panose="020B0604020202020204" pitchFamily="7" charset="0"/>
                      <a:sym typeface="Arial" panose="020B0604020202020204" pitchFamily="7" charset="0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Residência!$C$13:$E$13</c:f>
              <c:strCache>
                <c:ptCount val="3"/>
                <c:pt idx="0">
                  <c:v>2010</c:v>
                </c:pt>
                <c:pt idx="1">
                  <c:v>2020</c:v>
                </c:pt>
                <c:pt idx="2">
                  <c:v>Evolução</c:v>
                </c:pt>
              </c:strCache>
            </c:strRef>
          </c:cat>
          <c:val>
            <c:numRef>
              <c:f>Residência!$C$16:$E$16</c:f>
              <c:numCache>
                <c:formatCode>#,##0</c:formatCode>
                <c:ptCount val="3"/>
                <c:pt idx="0">
                  <c:v>15</c:v>
                </c:pt>
                <c:pt idx="1" c:formatCode="0">
                  <c:v>94</c:v>
                </c:pt>
                <c:pt idx="2" c:formatCode="0%">
                  <c:v>5.26666666666667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112555904"/>
        <c:axId val="112557440"/>
      </c:barChart>
      <c:catAx>
        <c:axId val="11255590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112557440"/>
        <c:crosses val="autoZero"/>
        <c:auto val="1"/>
        <c:lblAlgn val="ctr"/>
        <c:lblOffset val="100"/>
        <c:noMultiLvlLbl val="0"/>
      </c:catAx>
      <c:valAx>
        <c:axId val="112557440"/>
        <c:scaling>
          <c:orientation val="minMax"/>
        </c:scaling>
        <c:delete val="1"/>
        <c:axPos val="b"/>
        <c:numFmt formatCode="#,##0" sourceLinked="1"/>
        <c:majorTickMark val="out"/>
        <c:minorTickMark val="none"/>
        <c:tickLblPos val="none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</a:p>
        </c:txPr>
        <c:crossAx val="112555904"/>
        <c:crosses val="autoZero"/>
        <c:crossBetween val="between"/>
      </c:valAx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 sz="1000">
          <a:latin typeface="Century Gothic" panose="020B0502020202020204" pitchFamily="34" charset="0"/>
          <a:ea typeface="Tahoma" panose="020B0604030504040204" pitchFamily="34" charset="0"/>
          <a:cs typeface="Tahoma" panose="020B0604030504040204" pitchFamily="34" charset="0"/>
        </a:defRPr>
      </a:pPr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1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177725166251111"/>
          <c:y val="0.0259126484131369"/>
          <c:w val="0.967883211678832"/>
          <c:h val="0.90373247788470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Quadro_resumo!$B$26</c:f>
              <c:strCache>
                <c:ptCount val="1"/>
                <c:pt idx="0">
                  <c:v>Pós - Graduação UFGD</c:v>
                </c:pt>
              </c:strCache>
            </c:strRef>
          </c:tx>
          <c:spPr>
            <a:solidFill>
              <a:srgbClr val="FFC000"/>
            </a:solidFill>
            <a:effectLst>
              <a:outerShdw blurRad="40000" dist="22860" dir="5400000" rotWithShape="0">
                <a:srgbClr val="000000">
                  <a:alpha val="35000"/>
                </a:srgbClr>
              </a:outerShdw>
            </a:effectLst>
          </c:spPr>
          <c:invertIfNegative val="0"/>
          <c:dPt>
            <c:idx val="2"/>
            <c:invertIfNegative val="0"/>
            <c:bubble3D val="0"/>
            <c:spPr>
              <a:solidFill>
                <a:srgbClr val="FFC000"/>
              </a:solidFill>
              <a:effectLst>
                <a:outerShdw blurRad="40000" dist="22860" dir="5400000" rotWithShape="0">
                  <a:srgbClr val="000000">
                    <a:alpha val="35000"/>
                  </a:srgbClr>
                </a:outerShdw>
              </a:effectLst>
            </c:spPr>
          </c:dPt>
          <c:dLbls>
            <c:dLbl>
              <c:idx val="0"/>
              <c:layout>
                <c:manualLayout>
                  <c:x val="0.0102448637680886"/>
                  <c:y val="-0.0025465226631493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0131719677018281"/>
                  <c:y val="-0.007639567989448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0117084157349583"/>
                  <c:y val="-0.00509304532629878"/>
                </c:manualLayout>
              </c:layout>
              <c:numFmt formatCode="General" sourceLinked="1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pt-BR" sz="1000" b="0" i="0" u="none" strike="noStrike" kern="1200" baseline="0">
                      <a:solidFill>
                        <a:schemeClr val="tx1"/>
                      </a:solidFill>
                      <a:latin typeface="Arial" panose="020B0604020202020204" pitchFamily="7" charset="0"/>
                      <a:ea typeface="Arial" panose="020B0604020202020204" pitchFamily="7" charset="0"/>
                      <a:cs typeface="Arial" panose="020B0604020202020204" pitchFamily="7" charset="0"/>
                      <a:sym typeface="Arial" panose="020B0604020202020204" pitchFamily="7" charset="0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0146355196686979"/>
                  <c:y val="-0.0050930453262987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0117084157349583"/>
                  <c:y val="-0.0025465226631493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0146355196686979"/>
                  <c:y val="-0.0050930453262987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.00878131180121876"/>
                  <c:y val="-0.010186090652597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.00878131180121876"/>
                  <c:y val="-0.007639567989448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0.0131719677018281"/>
                  <c:y val="-0.0025465226631493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0.0131719677018281"/>
                  <c:y val="-0.0025465226631493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numRef>
              <c:f>Quadro_resumo!$C$40:$Q$40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Quadro_resumo!$C$63:$Q$63</c:f>
              <c:numCache>
                <c:formatCode>#,##0</c:formatCode>
                <c:ptCount val="15"/>
                <c:pt idx="0">
                  <c:v>197</c:v>
                </c:pt>
                <c:pt idx="1">
                  <c:v>267</c:v>
                </c:pt>
                <c:pt idx="2">
                  <c:v>438</c:v>
                </c:pt>
                <c:pt idx="3">
                  <c:v>604</c:v>
                </c:pt>
                <c:pt idx="4">
                  <c:v>673</c:v>
                </c:pt>
                <c:pt idx="5">
                  <c:v>993</c:v>
                </c:pt>
                <c:pt idx="6">
                  <c:v>1003</c:v>
                </c:pt>
                <c:pt idx="7">
                  <c:v>1615</c:v>
                </c:pt>
                <c:pt idx="8">
                  <c:v>1517</c:v>
                </c:pt>
                <c:pt idx="9">
                  <c:v>1669</c:v>
                </c:pt>
                <c:pt idx="10">
                  <c:v>1510</c:v>
                </c:pt>
                <c:pt idx="11">
                  <c:v>1851</c:v>
                </c:pt>
                <c:pt idx="12">
                  <c:v>1808</c:v>
                </c:pt>
                <c:pt idx="13">
                  <c:v>1549</c:v>
                </c:pt>
                <c:pt idx="14">
                  <c:v>1320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6644736"/>
        <c:axId val="22552960"/>
      </c:barChart>
      <c:catAx>
        <c:axId val="16644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22552960"/>
        <c:crosses val="autoZero"/>
        <c:auto val="1"/>
        <c:lblAlgn val="ctr"/>
        <c:lblOffset val="100"/>
        <c:noMultiLvlLbl val="0"/>
      </c:catAx>
      <c:valAx>
        <c:axId val="22552960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16644736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/>
      </a:pPr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8402775356708"/>
          <c:y val="0.103764720293586"/>
          <c:w val="0.657385540065012"/>
          <c:h val="0.77422571032842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Residência!$B$17</c:f>
              <c:strCache>
                <c:ptCount val="1"/>
                <c:pt idx="0">
                  <c:v>Evolução Concluintes</c:v>
                </c:pt>
              </c:strCache>
            </c:strRef>
          </c:tx>
          <c:spPr>
            <a:solidFill>
              <a:srgbClr val="FFC000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dPt>
            <c:idx val="2"/>
            <c:invertIfNegative val="0"/>
            <c:bubble3D val="0"/>
            <c:spPr>
              <a:noFill/>
              <a:effectLst/>
            </c:spPr>
          </c:dPt>
          <c:dLbls>
            <c:dLbl>
              <c:idx val="2"/>
              <c:layout/>
              <c:numFmt formatCode="General" sourceLinked="1"/>
              <c:spPr>
                <a:solidFill>
                  <a:schemeClr val="bg1">
                    <a:lumMod val="75000"/>
                  </a:schemeClr>
                </a:solidFill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pt-BR" sz="1000" b="0" i="0" u="none" strike="noStrike" kern="1200" baseline="0">
                      <a:solidFill>
                        <a:schemeClr val="tx1"/>
                      </a:solidFill>
                      <a:latin typeface="Arial" panose="020B0604020202020204" pitchFamily="7" charset="0"/>
                      <a:ea typeface="Arial" panose="020B0604020202020204" pitchFamily="7" charset="0"/>
                      <a:cs typeface="Arial" panose="020B0604020202020204" pitchFamily="7" charset="0"/>
                      <a:sym typeface="Arial" panose="020B0604020202020204" pitchFamily="7" charset="0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Residência!$C$13:$E$13</c:f>
              <c:strCache>
                <c:ptCount val="3"/>
                <c:pt idx="0">
                  <c:v>2010</c:v>
                </c:pt>
                <c:pt idx="1">
                  <c:v>2020</c:v>
                </c:pt>
                <c:pt idx="2">
                  <c:v>Evolução</c:v>
                </c:pt>
              </c:strCache>
            </c:strRef>
          </c:cat>
          <c:val>
            <c:numRef>
              <c:f>Residência!$C$17:$E$17</c:f>
              <c:numCache>
                <c:formatCode>#,##0</c:formatCode>
                <c:ptCount val="3"/>
                <c:pt idx="0">
                  <c:v>0</c:v>
                </c:pt>
                <c:pt idx="1" c:formatCode="0">
                  <c:v>34</c:v>
                </c:pt>
                <c:pt idx="2" c:formatCode="0%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112555904"/>
        <c:axId val="112557440"/>
      </c:barChart>
      <c:catAx>
        <c:axId val="11255590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112557440"/>
        <c:crosses val="autoZero"/>
        <c:auto val="1"/>
        <c:lblAlgn val="ctr"/>
        <c:lblOffset val="100"/>
        <c:noMultiLvlLbl val="0"/>
      </c:catAx>
      <c:valAx>
        <c:axId val="112557440"/>
        <c:scaling>
          <c:orientation val="minMax"/>
        </c:scaling>
        <c:delete val="1"/>
        <c:axPos val="b"/>
        <c:numFmt formatCode="#,##0" sourceLinked="1"/>
        <c:majorTickMark val="out"/>
        <c:minorTickMark val="none"/>
        <c:tickLblPos val="none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</a:p>
        </c:txPr>
        <c:crossAx val="112555904"/>
        <c:crosses val="autoZero"/>
        <c:crossBetween val="between"/>
      </c:valAx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 sz="1000">
          <a:latin typeface="Century Gothic" panose="020B0502020202020204" pitchFamily="34" charset="0"/>
          <a:ea typeface="Tahoma" panose="020B0604030504040204" pitchFamily="34" charset="0"/>
          <a:cs typeface="Tahoma" panose="020B0604030504040204" pitchFamily="34" charset="0"/>
        </a:defRPr>
      </a:pPr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8402775356708"/>
          <c:y val="0.103764720293586"/>
          <c:w val="0.657385540065012"/>
          <c:h val="0.77422571032842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Residência!$B$116</c:f>
              <c:strCache>
                <c:ptCount val="1"/>
                <c:pt idx="0">
                  <c:v>Total (2010)</c:v>
                </c:pt>
              </c:strCache>
            </c:strRef>
          </c:tx>
          <c:spPr>
            <a:solidFill>
              <a:srgbClr val="FFC000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dPt>
            <c:idx val="2"/>
            <c:invertIfNegative val="0"/>
            <c:bubble3D val="0"/>
            <c:spPr>
              <a:solidFill>
                <a:srgbClr val="FFC000"/>
              </a:solidFill>
              <a:effectLst/>
            </c:spPr>
          </c:dPt>
          <c:dLbls>
            <c:dLbl>
              <c:idx val="2"/>
              <c:layout/>
              <c:numFmt formatCode="General" sourceLinked="1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pt-BR" sz="1000" b="0" i="0" u="none" strike="noStrike" kern="1200" baseline="0">
                      <a:solidFill>
                        <a:schemeClr val="tx1"/>
                      </a:solidFill>
                      <a:latin typeface="Arial" panose="020B0604020202020204" pitchFamily="7" charset="0"/>
                      <a:ea typeface="Arial" panose="020B0604020202020204" pitchFamily="7" charset="0"/>
                      <a:cs typeface="Arial" panose="020B0604020202020204" pitchFamily="7" charset="0"/>
                      <a:sym typeface="Arial" panose="020B0604020202020204" pitchFamily="7" charset="0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Residência!$D$47:$H$47</c:f>
              <c:strCache>
                <c:ptCount val="5"/>
                <c:pt idx="0">
                  <c:v>Vagas Ofertadas</c:v>
                </c:pt>
                <c:pt idx="1">
                  <c:v>Ingressantes</c:v>
                </c:pt>
                <c:pt idx="2">
                  <c:v>Matriculas</c:v>
                </c:pt>
                <c:pt idx="3">
                  <c:v>Exclusões⁽¹⁾</c:v>
                </c:pt>
                <c:pt idx="4">
                  <c:v>Conclusões</c:v>
                </c:pt>
              </c:strCache>
            </c:strRef>
          </c:cat>
          <c:val>
            <c:numRef>
              <c:f>Residência!$D$116:$H$116</c:f>
              <c:numCache>
                <c:formatCode>0</c:formatCode>
                <c:ptCount val="5"/>
                <c:pt idx="0">
                  <c:v>18</c:v>
                </c:pt>
                <c:pt idx="1" c:formatCode="#,##0">
                  <c:v>15</c:v>
                </c:pt>
                <c:pt idx="2" c:formatCode="#,##0">
                  <c:v>15</c:v>
                </c:pt>
                <c:pt idx="3" c:formatCode="#,##0">
                  <c:v>3</c:v>
                </c:pt>
                <c:pt idx="4" c:formatCode="#,##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112555904"/>
        <c:axId val="112557440"/>
      </c:barChart>
      <c:catAx>
        <c:axId val="11255590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112557440"/>
        <c:crosses val="autoZero"/>
        <c:auto val="1"/>
        <c:lblAlgn val="ctr"/>
        <c:lblOffset val="100"/>
        <c:noMultiLvlLbl val="0"/>
      </c:catAx>
      <c:valAx>
        <c:axId val="112557440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one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</a:p>
        </c:txPr>
        <c:crossAx val="112555904"/>
        <c:crosses val="autoZero"/>
        <c:crossBetween val="between"/>
      </c:valAx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 sz="1000">
          <a:latin typeface="Century Gothic" panose="020B0502020202020204" pitchFamily="34" charset="0"/>
          <a:ea typeface="Tahoma" panose="020B0604030504040204" pitchFamily="34" charset="0"/>
          <a:cs typeface="Tahoma" panose="020B0604030504040204" pitchFamily="34" charset="0"/>
        </a:defRPr>
      </a:pPr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8402775356708"/>
          <c:y val="0.103764720293586"/>
          <c:w val="0.657385540065012"/>
          <c:h val="0.77422571032842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Residência!$B$110</c:f>
              <c:strCache>
                <c:ptCount val="1"/>
                <c:pt idx="0">
                  <c:v>Total (2011)</c:v>
                </c:pt>
              </c:strCache>
            </c:strRef>
          </c:tx>
          <c:spPr>
            <a:solidFill>
              <a:srgbClr val="FFC000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dPt>
            <c:idx val="2"/>
            <c:invertIfNegative val="0"/>
            <c:bubble3D val="0"/>
            <c:spPr>
              <a:solidFill>
                <a:srgbClr val="FFC000"/>
              </a:solidFill>
              <a:effectLst/>
            </c:spPr>
          </c:dPt>
          <c:dLbls>
            <c:dLbl>
              <c:idx val="2"/>
              <c:layout/>
              <c:numFmt formatCode="General" sourceLinked="1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pt-BR" sz="1000" b="0" i="0" u="none" strike="noStrike" kern="1200" baseline="0">
                      <a:solidFill>
                        <a:schemeClr val="tx1"/>
                      </a:solidFill>
                      <a:latin typeface="Arial" panose="020B0604020202020204" pitchFamily="7" charset="0"/>
                      <a:ea typeface="Arial" panose="020B0604020202020204" pitchFamily="7" charset="0"/>
                      <a:cs typeface="Arial" panose="020B0604020202020204" pitchFamily="7" charset="0"/>
                      <a:sym typeface="Arial" panose="020B0604020202020204" pitchFamily="7" charset="0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Residência!$D$47:$H$47</c:f>
              <c:strCache>
                <c:ptCount val="5"/>
                <c:pt idx="0">
                  <c:v>Vagas Ofertadas</c:v>
                </c:pt>
                <c:pt idx="1">
                  <c:v>Ingressantes</c:v>
                </c:pt>
                <c:pt idx="2">
                  <c:v>Matriculas</c:v>
                </c:pt>
                <c:pt idx="3">
                  <c:v>Exclusões⁽¹⁾</c:v>
                </c:pt>
                <c:pt idx="4">
                  <c:v>Conclusões</c:v>
                </c:pt>
              </c:strCache>
            </c:strRef>
          </c:cat>
          <c:val>
            <c:numRef>
              <c:f>Residência!$D$110:$H$110</c:f>
              <c:numCache>
                <c:formatCode>0</c:formatCode>
                <c:ptCount val="5"/>
                <c:pt idx="0">
                  <c:v>24</c:v>
                </c:pt>
                <c:pt idx="1" c:formatCode="#,##0">
                  <c:v>19</c:v>
                </c:pt>
                <c:pt idx="2" c:formatCode="#,##0">
                  <c:v>31</c:v>
                </c:pt>
                <c:pt idx="3" c:formatCode="#,##0">
                  <c:v>2</c:v>
                </c:pt>
                <c:pt idx="4" c:formatCode="#,##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112555904"/>
        <c:axId val="112557440"/>
      </c:barChart>
      <c:catAx>
        <c:axId val="11255590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112557440"/>
        <c:crosses val="autoZero"/>
        <c:auto val="1"/>
        <c:lblAlgn val="ctr"/>
        <c:lblOffset val="100"/>
        <c:noMultiLvlLbl val="0"/>
      </c:catAx>
      <c:valAx>
        <c:axId val="112557440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one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</a:p>
        </c:txPr>
        <c:crossAx val="112555904"/>
        <c:crosses val="autoZero"/>
        <c:crossBetween val="between"/>
      </c:valAx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 sz="1000">
          <a:latin typeface="Century Gothic" panose="020B0502020202020204" pitchFamily="34" charset="0"/>
          <a:ea typeface="Tahoma" panose="020B0604030504040204" pitchFamily="34" charset="0"/>
          <a:cs typeface="Tahoma" panose="020B0604030504040204" pitchFamily="34" charset="0"/>
        </a:defRPr>
      </a:pPr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8402775356708"/>
          <c:y val="0.103764720293586"/>
          <c:w val="0.657385540065012"/>
          <c:h val="0.77422571032842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Residência!$B$103</c:f>
              <c:strCache>
                <c:ptCount val="1"/>
                <c:pt idx="0">
                  <c:v>Total (2012)</c:v>
                </c:pt>
              </c:strCache>
            </c:strRef>
          </c:tx>
          <c:spPr>
            <a:solidFill>
              <a:srgbClr val="FFC000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dPt>
            <c:idx val="2"/>
            <c:invertIfNegative val="0"/>
            <c:bubble3D val="0"/>
            <c:spPr>
              <a:solidFill>
                <a:srgbClr val="FFC000"/>
              </a:solidFill>
              <a:effectLst/>
            </c:spPr>
          </c:dPt>
          <c:dLbls>
            <c:dLbl>
              <c:idx val="2"/>
              <c:layout/>
              <c:numFmt formatCode="General" sourceLinked="1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pt-BR" sz="1000" b="0" i="0" u="none" strike="noStrike" kern="1200" baseline="0">
                      <a:solidFill>
                        <a:schemeClr val="tx1"/>
                      </a:solidFill>
                      <a:latin typeface="Arial" panose="020B0604020202020204" pitchFamily="7" charset="0"/>
                      <a:ea typeface="Arial" panose="020B0604020202020204" pitchFamily="7" charset="0"/>
                      <a:cs typeface="Arial" panose="020B0604020202020204" pitchFamily="7" charset="0"/>
                      <a:sym typeface="Arial" panose="020B0604020202020204" pitchFamily="7" charset="0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Residência!$D$47:$H$47</c:f>
              <c:strCache>
                <c:ptCount val="5"/>
                <c:pt idx="0">
                  <c:v>Vagas Ofertadas</c:v>
                </c:pt>
                <c:pt idx="1">
                  <c:v>Ingressantes</c:v>
                </c:pt>
                <c:pt idx="2">
                  <c:v>Matriculas</c:v>
                </c:pt>
                <c:pt idx="3">
                  <c:v>Exclusões⁽¹⁾</c:v>
                </c:pt>
                <c:pt idx="4">
                  <c:v>Conclusões</c:v>
                </c:pt>
              </c:strCache>
            </c:strRef>
          </c:cat>
          <c:val>
            <c:numRef>
              <c:f>Residência!$D$103:$H$103</c:f>
              <c:numCache>
                <c:formatCode>0</c:formatCode>
                <c:ptCount val="5"/>
                <c:pt idx="0">
                  <c:v>22</c:v>
                </c:pt>
                <c:pt idx="1" c:formatCode="#,##0">
                  <c:v>23</c:v>
                </c:pt>
                <c:pt idx="2" c:formatCode="#,##0">
                  <c:v>40</c:v>
                </c:pt>
                <c:pt idx="3" c:formatCode="#,##0">
                  <c:v>1</c:v>
                </c:pt>
                <c:pt idx="4" c:formatCode="#,##0">
                  <c:v>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112555904"/>
        <c:axId val="112557440"/>
      </c:barChart>
      <c:catAx>
        <c:axId val="11255590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112557440"/>
        <c:crosses val="autoZero"/>
        <c:auto val="1"/>
        <c:lblAlgn val="ctr"/>
        <c:lblOffset val="100"/>
        <c:noMultiLvlLbl val="0"/>
      </c:catAx>
      <c:valAx>
        <c:axId val="112557440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one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</a:p>
        </c:txPr>
        <c:crossAx val="112555904"/>
        <c:crosses val="autoZero"/>
        <c:crossBetween val="between"/>
      </c:valAx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 sz="1000">
          <a:latin typeface="Century Gothic" panose="020B0502020202020204" pitchFamily="34" charset="0"/>
          <a:ea typeface="Tahoma" panose="020B0604030504040204" pitchFamily="34" charset="0"/>
          <a:cs typeface="Tahoma" panose="020B0604030504040204" pitchFamily="34" charset="0"/>
        </a:defRPr>
      </a:pPr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8402775356708"/>
          <c:y val="0.103764720293586"/>
          <c:w val="0.657385540065012"/>
          <c:h val="0.77422571032842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Residência!$B$96</c:f>
              <c:strCache>
                <c:ptCount val="1"/>
                <c:pt idx="0">
                  <c:v>Total (2013)</c:v>
                </c:pt>
              </c:strCache>
            </c:strRef>
          </c:tx>
          <c:spPr>
            <a:solidFill>
              <a:srgbClr val="FFC000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dPt>
            <c:idx val="2"/>
            <c:invertIfNegative val="0"/>
            <c:bubble3D val="0"/>
            <c:spPr>
              <a:solidFill>
                <a:srgbClr val="FFC000"/>
              </a:solidFill>
              <a:effectLst/>
            </c:spPr>
          </c:dPt>
          <c:dLbls>
            <c:dLbl>
              <c:idx val="2"/>
              <c:layout/>
              <c:numFmt formatCode="General" sourceLinked="1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pt-BR" sz="1000" b="0" i="0" u="none" strike="noStrike" kern="1200" baseline="0">
                      <a:solidFill>
                        <a:schemeClr val="tx1"/>
                      </a:solidFill>
                      <a:latin typeface="Arial" panose="020B0604020202020204" pitchFamily="7" charset="0"/>
                      <a:ea typeface="Arial" panose="020B0604020202020204" pitchFamily="7" charset="0"/>
                      <a:cs typeface="Arial" panose="020B0604020202020204" pitchFamily="7" charset="0"/>
                      <a:sym typeface="Arial" panose="020B0604020202020204" pitchFamily="7" charset="0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Residência!$D$47:$H$47</c:f>
              <c:strCache>
                <c:ptCount val="5"/>
                <c:pt idx="0">
                  <c:v>Vagas Ofertadas</c:v>
                </c:pt>
                <c:pt idx="1">
                  <c:v>Ingressantes</c:v>
                </c:pt>
                <c:pt idx="2">
                  <c:v>Matriculas</c:v>
                </c:pt>
                <c:pt idx="3">
                  <c:v>Exclusões⁽¹⁾</c:v>
                </c:pt>
                <c:pt idx="4">
                  <c:v>Conclusões</c:v>
                </c:pt>
              </c:strCache>
            </c:strRef>
          </c:cat>
          <c:val>
            <c:numRef>
              <c:f>Residência!$D$96:$H$96</c:f>
              <c:numCache>
                <c:formatCode>0</c:formatCode>
                <c:ptCount val="5"/>
                <c:pt idx="0">
                  <c:v>24</c:v>
                </c:pt>
                <c:pt idx="1" c:formatCode="#,##0">
                  <c:v>24</c:v>
                </c:pt>
                <c:pt idx="2" c:formatCode="#,##0">
                  <c:v>24</c:v>
                </c:pt>
                <c:pt idx="3" c:formatCode="#,##0">
                  <c:v>1</c:v>
                </c:pt>
                <c:pt idx="4" c:formatCode="#,##0">
                  <c:v>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112555904"/>
        <c:axId val="112557440"/>
      </c:barChart>
      <c:catAx>
        <c:axId val="11255590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112557440"/>
        <c:crosses val="autoZero"/>
        <c:auto val="1"/>
        <c:lblAlgn val="ctr"/>
        <c:lblOffset val="100"/>
        <c:noMultiLvlLbl val="0"/>
      </c:catAx>
      <c:valAx>
        <c:axId val="112557440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one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</a:p>
        </c:txPr>
        <c:crossAx val="112555904"/>
        <c:crosses val="autoZero"/>
        <c:crossBetween val="between"/>
      </c:valAx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 sz="1000">
          <a:latin typeface="Century Gothic" panose="020B0502020202020204" pitchFamily="34" charset="0"/>
          <a:ea typeface="Tahoma" panose="020B0604030504040204" pitchFamily="34" charset="0"/>
          <a:cs typeface="Tahoma" panose="020B0604030504040204" pitchFamily="34" charset="0"/>
        </a:defRPr>
      </a:pPr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8402775356708"/>
          <c:y val="0.103764720293586"/>
          <c:w val="0.657385540065012"/>
          <c:h val="0.77422571032842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Residência!$B$89</c:f>
              <c:strCache>
                <c:ptCount val="1"/>
                <c:pt idx="0">
                  <c:v>Total (2014)</c:v>
                </c:pt>
              </c:strCache>
            </c:strRef>
          </c:tx>
          <c:spPr>
            <a:solidFill>
              <a:srgbClr val="FFC000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dPt>
            <c:idx val="2"/>
            <c:invertIfNegative val="0"/>
            <c:bubble3D val="0"/>
            <c:spPr>
              <a:solidFill>
                <a:srgbClr val="FFC000"/>
              </a:solidFill>
              <a:effectLst/>
            </c:spPr>
          </c:dPt>
          <c:dLbls>
            <c:dLbl>
              <c:idx val="2"/>
              <c:layout/>
              <c:numFmt formatCode="General" sourceLinked="1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pt-BR" sz="1000" b="0" i="0" u="none" strike="noStrike" kern="1200" baseline="0">
                      <a:solidFill>
                        <a:schemeClr val="tx1"/>
                      </a:solidFill>
                      <a:latin typeface="Arial" panose="020B0604020202020204" pitchFamily="7" charset="0"/>
                      <a:ea typeface="Arial" panose="020B0604020202020204" pitchFamily="7" charset="0"/>
                      <a:cs typeface="Arial" panose="020B0604020202020204" pitchFamily="7" charset="0"/>
                      <a:sym typeface="Arial" panose="020B0604020202020204" pitchFamily="7" charset="0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Residência!$D$47:$H$47</c:f>
              <c:strCache>
                <c:ptCount val="5"/>
                <c:pt idx="0">
                  <c:v>Vagas Ofertadas</c:v>
                </c:pt>
                <c:pt idx="1">
                  <c:v>Ingressantes</c:v>
                </c:pt>
                <c:pt idx="2">
                  <c:v>Matriculas</c:v>
                </c:pt>
                <c:pt idx="3">
                  <c:v>Exclusões⁽¹⁾</c:v>
                </c:pt>
                <c:pt idx="4">
                  <c:v>Conclusões</c:v>
                </c:pt>
              </c:strCache>
            </c:strRef>
          </c:cat>
          <c:val>
            <c:numRef>
              <c:f>Residência!$D$89:$H$89</c:f>
              <c:numCache>
                <c:formatCode>0</c:formatCode>
                <c:ptCount val="5"/>
                <c:pt idx="0">
                  <c:v>26</c:v>
                </c:pt>
                <c:pt idx="1" c:formatCode="#,##0">
                  <c:v>26</c:v>
                </c:pt>
                <c:pt idx="2" c:formatCode="#,##0">
                  <c:v>67</c:v>
                </c:pt>
                <c:pt idx="3" c:formatCode="#,##0">
                  <c:v>0</c:v>
                </c:pt>
                <c:pt idx="4" c:formatCode="#,##0">
                  <c:v>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112555904"/>
        <c:axId val="112557440"/>
      </c:barChart>
      <c:catAx>
        <c:axId val="11255590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112557440"/>
        <c:crosses val="autoZero"/>
        <c:auto val="1"/>
        <c:lblAlgn val="ctr"/>
        <c:lblOffset val="100"/>
        <c:noMultiLvlLbl val="0"/>
      </c:catAx>
      <c:valAx>
        <c:axId val="112557440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one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</a:p>
        </c:txPr>
        <c:crossAx val="112555904"/>
        <c:crosses val="autoZero"/>
        <c:crossBetween val="between"/>
      </c:valAx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 sz="1000">
          <a:latin typeface="Century Gothic" panose="020B0502020202020204" pitchFamily="34" charset="0"/>
          <a:ea typeface="Tahoma" panose="020B0604030504040204" pitchFamily="34" charset="0"/>
          <a:cs typeface="Tahoma" panose="020B0604030504040204" pitchFamily="34" charset="0"/>
        </a:defRPr>
      </a:pPr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8402775356708"/>
          <c:y val="0.103764720293586"/>
          <c:w val="0.657385540065012"/>
          <c:h val="0.77422571032842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Residência!$B$81</c:f>
              <c:strCache>
                <c:ptCount val="1"/>
                <c:pt idx="0">
                  <c:v>Total (2015)</c:v>
                </c:pt>
              </c:strCache>
            </c:strRef>
          </c:tx>
          <c:spPr>
            <a:solidFill>
              <a:srgbClr val="FFC000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dPt>
            <c:idx val="2"/>
            <c:invertIfNegative val="0"/>
            <c:bubble3D val="0"/>
            <c:spPr>
              <a:solidFill>
                <a:srgbClr val="FFC000"/>
              </a:solidFill>
              <a:effectLst/>
            </c:spPr>
          </c:dPt>
          <c:dLbls>
            <c:dLbl>
              <c:idx val="2"/>
              <c:layout/>
              <c:numFmt formatCode="General" sourceLinked="1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pt-BR" sz="1000" b="0" i="0" u="none" strike="noStrike" kern="1200" baseline="0">
                      <a:solidFill>
                        <a:schemeClr val="tx1"/>
                      </a:solidFill>
                      <a:latin typeface="Arial" panose="020B0604020202020204" pitchFamily="7" charset="0"/>
                      <a:ea typeface="Arial" panose="020B0604020202020204" pitchFamily="7" charset="0"/>
                      <a:cs typeface="Arial" panose="020B0604020202020204" pitchFamily="7" charset="0"/>
                      <a:sym typeface="Arial" panose="020B0604020202020204" pitchFamily="7" charset="0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Residência!$D$47:$H$47</c:f>
              <c:strCache>
                <c:ptCount val="5"/>
                <c:pt idx="0">
                  <c:v>Vagas Ofertadas</c:v>
                </c:pt>
                <c:pt idx="1">
                  <c:v>Ingressantes</c:v>
                </c:pt>
                <c:pt idx="2">
                  <c:v>Matriculas</c:v>
                </c:pt>
                <c:pt idx="3">
                  <c:v>Exclusões⁽¹⁾</c:v>
                </c:pt>
                <c:pt idx="4">
                  <c:v>Conclusões</c:v>
                </c:pt>
              </c:strCache>
            </c:strRef>
          </c:cat>
          <c:val>
            <c:numRef>
              <c:f>Residência!$D$81:$H$81</c:f>
              <c:numCache>
                <c:formatCode>0</c:formatCode>
                <c:ptCount val="5"/>
                <c:pt idx="0">
                  <c:v>24</c:v>
                </c:pt>
                <c:pt idx="1">
                  <c:v>24</c:v>
                </c:pt>
                <c:pt idx="2">
                  <c:v>50</c:v>
                </c:pt>
                <c:pt idx="3">
                  <c:v>7</c:v>
                </c:pt>
                <c:pt idx="4">
                  <c:v>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112555904"/>
        <c:axId val="112557440"/>
      </c:barChart>
      <c:catAx>
        <c:axId val="11255590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112557440"/>
        <c:crosses val="autoZero"/>
        <c:auto val="1"/>
        <c:lblAlgn val="ctr"/>
        <c:lblOffset val="100"/>
        <c:noMultiLvlLbl val="0"/>
      </c:catAx>
      <c:valAx>
        <c:axId val="112557440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one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</a:p>
        </c:txPr>
        <c:crossAx val="112555904"/>
        <c:crosses val="autoZero"/>
        <c:crossBetween val="between"/>
      </c:valAx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 sz="1000">
          <a:latin typeface="Century Gothic" panose="020B0502020202020204" pitchFamily="34" charset="0"/>
          <a:ea typeface="Tahoma" panose="020B0604030504040204" pitchFamily="34" charset="0"/>
          <a:cs typeface="Tahoma" panose="020B0604030504040204" pitchFamily="34" charset="0"/>
        </a:defRPr>
      </a:pPr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8402775356708"/>
          <c:y val="0.103764720293586"/>
          <c:w val="0.657385540065012"/>
          <c:h val="0.77422571032842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Residência!$B$73</c:f>
              <c:strCache>
                <c:ptCount val="1"/>
                <c:pt idx="0">
                  <c:v>Total (2016)</c:v>
                </c:pt>
              </c:strCache>
            </c:strRef>
          </c:tx>
          <c:spPr>
            <a:solidFill>
              <a:srgbClr val="FFC000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dPt>
            <c:idx val="2"/>
            <c:invertIfNegative val="0"/>
            <c:bubble3D val="0"/>
            <c:spPr>
              <a:solidFill>
                <a:srgbClr val="FFC000"/>
              </a:solidFill>
              <a:effectLst/>
            </c:spPr>
          </c:dPt>
          <c:dLbls>
            <c:dLbl>
              <c:idx val="2"/>
              <c:layout/>
              <c:numFmt formatCode="General" sourceLinked="1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pt-BR" sz="1000" b="0" i="0" u="none" strike="noStrike" kern="1200" baseline="0">
                      <a:solidFill>
                        <a:schemeClr val="tx1"/>
                      </a:solidFill>
                      <a:latin typeface="Arial" panose="020B0604020202020204" pitchFamily="7" charset="0"/>
                      <a:ea typeface="Arial" panose="020B0604020202020204" pitchFamily="7" charset="0"/>
                      <a:cs typeface="Arial" panose="020B0604020202020204" pitchFamily="7" charset="0"/>
                      <a:sym typeface="Arial" panose="020B0604020202020204" pitchFamily="7" charset="0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Residência!$D$47:$H$47</c:f>
              <c:strCache>
                <c:ptCount val="5"/>
                <c:pt idx="0">
                  <c:v>Vagas Ofertadas</c:v>
                </c:pt>
                <c:pt idx="1">
                  <c:v>Ingressantes</c:v>
                </c:pt>
                <c:pt idx="2">
                  <c:v>Matriculas</c:v>
                </c:pt>
                <c:pt idx="3">
                  <c:v>Exclusões⁽¹⁾</c:v>
                </c:pt>
                <c:pt idx="4">
                  <c:v>Conclusões</c:v>
                </c:pt>
              </c:strCache>
            </c:strRef>
          </c:cat>
          <c:val>
            <c:numRef>
              <c:f>Residência!$D$73:$H$73</c:f>
              <c:numCache>
                <c:formatCode>0</c:formatCode>
                <c:ptCount val="5"/>
                <c:pt idx="0">
                  <c:v>32</c:v>
                </c:pt>
                <c:pt idx="1">
                  <c:v>31</c:v>
                </c:pt>
                <c:pt idx="2">
                  <c:v>53</c:v>
                </c:pt>
                <c:pt idx="3">
                  <c:v>2</c:v>
                </c:pt>
                <c:pt idx="4">
                  <c:v>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112555904"/>
        <c:axId val="112557440"/>
      </c:barChart>
      <c:catAx>
        <c:axId val="11255590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112557440"/>
        <c:crosses val="autoZero"/>
        <c:auto val="1"/>
        <c:lblAlgn val="ctr"/>
        <c:lblOffset val="100"/>
        <c:noMultiLvlLbl val="0"/>
      </c:catAx>
      <c:valAx>
        <c:axId val="112557440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one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</a:p>
        </c:txPr>
        <c:crossAx val="112555904"/>
        <c:crosses val="autoZero"/>
        <c:crossBetween val="between"/>
      </c:valAx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 sz="1000">
          <a:latin typeface="Century Gothic" panose="020B0502020202020204" pitchFamily="34" charset="0"/>
          <a:ea typeface="Tahoma" panose="020B0604030504040204" pitchFamily="34" charset="0"/>
          <a:cs typeface="Tahoma" panose="020B0604030504040204" pitchFamily="34" charset="0"/>
        </a:defRPr>
      </a:pPr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8402775356708"/>
          <c:y val="0.103764720293586"/>
          <c:w val="0.657385540065012"/>
          <c:h val="0.77422571032842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Residência!$B$65</c:f>
              <c:strCache>
                <c:ptCount val="1"/>
                <c:pt idx="0">
                  <c:v>Total (2017)</c:v>
                </c:pt>
              </c:strCache>
            </c:strRef>
          </c:tx>
          <c:spPr>
            <a:solidFill>
              <a:srgbClr val="FFC000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dPt>
            <c:idx val="2"/>
            <c:invertIfNegative val="0"/>
            <c:bubble3D val="0"/>
            <c:spPr>
              <a:solidFill>
                <a:srgbClr val="FFC000"/>
              </a:solidFill>
              <a:effectLst/>
            </c:spPr>
          </c:dPt>
          <c:dLbls>
            <c:dLbl>
              <c:idx val="2"/>
              <c:layout/>
              <c:numFmt formatCode="General" sourceLinked="1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pt-BR" sz="1000" b="0" i="0" u="none" strike="noStrike" kern="1200" baseline="0">
                      <a:solidFill>
                        <a:schemeClr val="tx1"/>
                      </a:solidFill>
                      <a:latin typeface="Arial" panose="020B0604020202020204" pitchFamily="7" charset="0"/>
                      <a:ea typeface="Arial" panose="020B0604020202020204" pitchFamily="7" charset="0"/>
                      <a:cs typeface="Arial" panose="020B0604020202020204" pitchFamily="7" charset="0"/>
                      <a:sym typeface="Arial" panose="020B0604020202020204" pitchFamily="7" charset="0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Residência!$D$47:$H$47</c:f>
              <c:strCache>
                <c:ptCount val="5"/>
                <c:pt idx="0">
                  <c:v>Vagas Ofertadas</c:v>
                </c:pt>
                <c:pt idx="1">
                  <c:v>Ingressantes</c:v>
                </c:pt>
                <c:pt idx="2">
                  <c:v>Matriculas</c:v>
                </c:pt>
                <c:pt idx="3">
                  <c:v>Exclusões⁽¹⁾</c:v>
                </c:pt>
                <c:pt idx="4">
                  <c:v>Conclusões</c:v>
                </c:pt>
              </c:strCache>
            </c:strRef>
          </c:cat>
          <c:val>
            <c:numRef>
              <c:f>Residência!$D$65:$H$65</c:f>
              <c:numCache>
                <c:formatCode>0</c:formatCode>
                <c:ptCount val="5"/>
                <c:pt idx="0">
                  <c:v>32</c:v>
                </c:pt>
                <c:pt idx="1">
                  <c:v>30</c:v>
                </c:pt>
                <c:pt idx="2">
                  <c:v>63</c:v>
                </c:pt>
                <c:pt idx="3">
                  <c:v>4</c:v>
                </c:pt>
                <c:pt idx="4">
                  <c:v>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112555904"/>
        <c:axId val="112557440"/>
      </c:barChart>
      <c:catAx>
        <c:axId val="11255590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112557440"/>
        <c:crosses val="autoZero"/>
        <c:auto val="1"/>
        <c:lblAlgn val="ctr"/>
        <c:lblOffset val="100"/>
        <c:noMultiLvlLbl val="0"/>
      </c:catAx>
      <c:valAx>
        <c:axId val="112557440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one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</a:p>
        </c:txPr>
        <c:crossAx val="112555904"/>
        <c:crosses val="autoZero"/>
        <c:crossBetween val="between"/>
      </c:valAx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 sz="1000">
          <a:latin typeface="Century Gothic" panose="020B0502020202020204" pitchFamily="34" charset="0"/>
          <a:ea typeface="Tahoma" panose="020B0604030504040204" pitchFamily="34" charset="0"/>
          <a:cs typeface="Tahoma" panose="020B0604030504040204" pitchFamily="34" charset="0"/>
        </a:defRPr>
      </a:pPr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8402775356708"/>
          <c:y val="0.103764720293586"/>
          <c:w val="0.657385540065012"/>
          <c:h val="0.77422571032842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Residência!$B$57</c:f>
              <c:strCache>
                <c:ptCount val="1"/>
                <c:pt idx="0">
                  <c:v>Total (2018)</c:v>
                </c:pt>
              </c:strCache>
            </c:strRef>
          </c:tx>
          <c:spPr>
            <a:solidFill>
              <a:srgbClr val="FFC000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dPt>
            <c:idx val="2"/>
            <c:invertIfNegative val="0"/>
            <c:bubble3D val="0"/>
            <c:spPr>
              <a:solidFill>
                <a:srgbClr val="FFC000"/>
              </a:solidFill>
              <a:effectLst/>
            </c:spPr>
          </c:dPt>
          <c:dLbls>
            <c:dLbl>
              <c:idx val="2"/>
              <c:layout/>
              <c:numFmt formatCode="General" sourceLinked="1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pt-BR" sz="1000" b="0" i="0" u="none" strike="noStrike" kern="1200" baseline="0">
                      <a:solidFill>
                        <a:schemeClr val="tx1"/>
                      </a:solidFill>
                      <a:latin typeface="Arial" panose="020B0604020202020204" pitchFamily="7" charset="0"/>
                      <a:ea typeface="Arial" panose="020B0604020202020204" pitchFamily="7" charset="0"/>
                      <a:cs typeface="Arial" panose="020B0604020202020204" pitchFamily="7" charset="0"/>
                      <a:sym typeface="Arial" panose="020B0604020202020204" pitchFamily="7" charset="0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Residência!$D$47:$H$47</c:f>
              <c:strCache>
                <c:ptCount val="5"/>
                <c:pt idx="0">
                  <c:v>Vagas Ofertadas</c:v>
                </c:pt>
                <c:pt idx="1">
                  <c:v>Ingressantes</c:v>
                </c:pt>
                <c:pt idx="2">
                  <c:v>Matriculas</c:v>
                </c:pt>
                <c:pt idx="3">
                  <c:v>Exclusões⁽¹⁾</c:v>
                </c:pt>
                <c:pt idx="4">
                  <c:v>Conclusões</c:v>
                </c:pt>
              </c:strCache>
            </c:strRef>
          </c:cat>
          <c:val>
            <c:numRef>
              <c:f>Residência!$D$57:$H$57</c:f>
              <c:numCache>
                <c:formatCode>0</c:formatCode>
                <c:ptCount val="5"/>
                <c:pt idx="0">
                  <c:v>42</c:v>
                </c:pt>
                <c:pt idx="1">
                  <c:v>44</c:v>
                </c:pt>
                <c:pt idx="2">
                  <c:v>75</c:v>
                </c:pt>
                <c:pt idx="3">
                  <c:v>7</c:v>
                </c:pt>
                <c:pt idx="4">
                  <c:v>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112555904"/>
        <c:axId val="112557440"/>
      </c:barChart>
      <c:catAx>
        <c:axId val="11255590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112557440"/>
        <c:crosses val="autoZero"/>
        <c:auto val="1"/>
        <c:lblAlgn val="ctr"/>
        <c:lblOffset val="100"/>
        <c:noMultiLvlLbl val="0"/>
      </c:catAx>
      <c:valAx>
        <c:axId val="112557440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one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</a:p>
        </c:txPr>
        <c:crossAx val="112555904"/>
        <c:crosses val="autoZero"/>
        <c:crossBetween val="between"/>
      </c:valAx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 sz="1000">
          <a:latin typeface="Century Gothic" panose="020B0502020202020204" pitchFamily="34" charset="0"/>
          <a:ea typeface="Tahoma" panose="020B0604030504040204" pitchFamily="34" charset="0"/>
          <a:cs typeface="Tahoma" panose="020B0604030504040204" pitchFamily="34" charset="0"/>
        </a:defRPr>
      </a:pPr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1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160583427071616"/>
          <c:y val="0.00299588687866951"/>
          <c:w val="0.967883211678832"/>
          <c:h val="0.90373247788470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Quadro_resumo!$B$40</c:f>
              <c:strCache>
                <c:ptCount val="1"/>
                <c:pt idx="0">
                  <c:v>Pós - Graduação UFGD</c:v>
                </c:pt>
              </c:strCache>
            </c:strRef>
          </c:tx>
          <c:spPr>
            <a:solidFill>
              <a:srgbClr val="FFC000"/>
            </a:solidFill>
            <a:effectLst>
              <a:outerShdw blurRad="40000" dist="22860" dir="5400000" rotWithShape="0">
                <a:srgbClr val="000000">
                  <a:alpha val="35000"/>
                </a:srgbClr>
              </a:outerShdw>
            </a:effectLst>
          </c:spPr>
          <c:invertIfNegative val="0"/>
          <c:dPt>
            <c:idx val="2"/>
            <c:invertIfNegative val="0"/>
            <c:bubble3D val="0"/>
            <c:spPr>
              <a:solidFill>
                <a:srgbClr val="FFC000"/>
              </a:solidFill>
              <a:effectLst>
                <a:outerShdw blurRad="40000" dist="22860" dir="5400000" rotWithShape="0">
                  <a:srgbClr val="000000">
                    <a:alpha val="35000"/>
                  </a:srgbClr>
                </a:outerShdw>
              </a:effectLst>
            </c:spPr>
          </c:dPt>
          <c:dLbls>
            <c:dLbl>
              <c:idx val="0"/>
              <c:layout>
                <c:manualLayout>
                  <c:x val="0.0102448637680886"/>
                  <c:y val="-0.0025465226631493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0131719677018281"/>
                  <c:y val="-0.007639567989448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0117084157349583"/>
                  <c:y val="-0.00509304532629878"/>
                </c:manualLayout>
              </c:layout>
              <c:numFmt formatCode="General" sourceLinked="1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pt-BR" sz="1000" b="0" i="0" u="none" strike="noStrike" kern="1200" baseline="0">
                      <a:solidFill>
                        <a:schemeClr val="tx1"/>
                      </a:solidFill>
                      <a:latin typeface="Arial" panose="020B0604020202020204" pitchFamily="7" charset="0"/>
                      <a:ea typeface="Arial" panose="020B0604020202020204" pitchFamily="7" charset="0"/>
                      <a:cs typeface="Arial" panose="020B0604020202020204" pitchFamily="7" charset="0"/>
                      <a:sym typeface="Arial" panose="020B0604020202020204" pitchFamily="7" charset="0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0146355196686979"/>
                  <c:y val="-0.0050930453262987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0117084157349583"/>
                  <c:y val="-0.0025465226631493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0146355196686979"/>
                  <c:y val="-0.0050930453262987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.00878131180121876"/>
                  <c:y val="-0.010186090652597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.00878131180121876"/>
                  <c:y val="-0.007639567989448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0.0131719677018281"/>
                  <c:y val="-0.0025465226631493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0.0131719677018281"/>
                  <c:y val="-0.0025465226631493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numRef>
              <c:f>Quadro_resumo!$C$40:$Q$40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Quadro_resumo!$C$48:$Q$48</c:f>
              <c:numCache>
                <c:formatCode>#,##0</c:formatCode>
                <c:ptCount val="15"/>
                <c:pt idx="0">
                  <c:v>49</c:v>
                </c:pt>
                <c:pt idx="1">
                  <c:v>79</c:v>
                </c:pt>
                <c:pt idx="2">
                  <c:v>93</c:v>
                </c:pt>
                <c:pt idx="3">
                  <c:v>115</c:v>
                </c:pt>
                <c:pt idx="4">
                  <c:v>187</c:v>
                </c:pt>
                <c:pt idx="5">
                  <c:v>264</c:v>
                </c:pt>
                <c:pt idx="6">
                  <c:v>227</c:v>
                </c:pt>
                <c:pt idx="7">
                  <c:v>307</c:v>
                </c:pt>
                <c:pt idx="8">
                  <c:v>381</c:v>
                </c:pt>
                <c:pt idx="9">
                  <c:v>349</c:v>
                </c:pt>
                <c:pt idx="10">
                  <c:v>474</c:v>
                </c:pt>
                <c:pt idx="11">
                  <c:v>294</c:v>
                </c:pt>
                <c:pt idx="12">
                  <c:v>560</c:v>
                </c:pt>
                <c:pt idx="13">
                  <c:v>390</c:v>
                </c:pt>
                <c:pt idx="14">
                  <c:v>292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6644736"/>
        <c:axId val="22552960"/>
      </c:barChart>
      <c:catAx>
        <c:axId val="16644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22552960"/>
        <c:crosses val="autoZero"/>
        <c:auto val="1"/>
        <c:lblAlgn val="ctr"/>
        <c:lblOffset val="100"/>
        <c:noMultiLvlLbl val="0"/>
      </c:catAx>
      <c:valAx>
        <c:axId val="22552960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16644736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/>
      </a:pPr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8402775356708"/>
          <c:y val="0.103764720293586"/>
          <c:w val="0.657385540065012"/>
          <c:h val="0.77422571032842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Residência!$B$46</c:f>
              <c:strCache>
                <c:ptCount val="1"/>
                <c:pt idx="0">
                  <c:v>Total (2019)</c:v>
                </c:pt>
              </c:strCache>
            </c:strRef>
          </c:tx>
          <c:spPr>
            <a:solidFill>
              <a:srgbClr val="FFC000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dPt>
            <c:idx val="2"/>
            <c:invertIfNegative val="0"/>
            <c:bubble3D val="0"/>
            <c:spPr>
              <a:solidFill>
                <a:srgbClr val="FFC000"/>
              </a:solidFill>
              <a:effectLst/>
            </c:spPr>
          </c:dPt>
          <c:dLbls>
            <c:dLbl>
              <c:idx val="2"/>
              <c:layout/>
              <c:numFmt formatCode="General" sourceLinked="1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pt-BR" sz="1000" b="0" i="0" u="none" strike="noStrike" kern="1200" baseline="0">
                      <a:solidFill>
                        <a:schemeClr val="tx1"/>
                      </a:solidFill>
                      <a:latin typeface="Arial" panose="020B0604020202020204" pitchFamily="7" charset="0"/>
                      <a:ea typeface="Arial" panose="020B0604020202020204" pitchFamily="7" charset="0"/>
                      <a:cs typeface="Arial" panose="020B0604020202020204" pitchFamily="7" charset="0"/>
                      <a:sym typeface="Arial" panose="020B0604020202020204" pitchFamily="7" charset="0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Residência!$D$47:$H$47</c:f>
              <c:strCache>
                <c:ptCount val="5"/>
                <c:pt idx="0">
                  <c:v>Vagas Ofertadas</c:v>
                </c:pt>
                <c:pt idx="1">
                  <c:v>Ingressantes</c:v>
                </c:pt>
                <c:pt idx="2">
                  <c:v>Matriculas</c:v>
                </c:pt>
                <c:pt idx="3">
                  <c:v>Exclusões⁽¹⁾</c:v>
                </c:pt>
                <c:pt idx="4">
                  <c:v>Conclusões</c:v>
                </c:pt>
              </c:strCache>
            </c:strRef>
          </c:cat>
          <c:val>
            <c:numRef>
              <c:f>Residência!$D$46:$H$46</c:f>
              <c:numCache>
                <c:formatCode>0</c:formatCode>
                <c:ptCount val="5"/>
                <c:pt idx="0">
                  <c:v>44</c:v>
                </c:pt>
                <c:pt idx="1">
                  <c:v>45</c:v>
                </c:pt>
                <c:pt idx="2">
                  <c:v>85</c:v>
                </c:pt>
                <c:pt idx="3">
                  <c:v>6</c:v>
                </c:pt>
                <c:pt idx="4">
                  <c:v>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112555904"/>
        <c:axId val="112557440"/>
      </c:barChart>
      <c:catAx>
        <c:axId val="11255590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112557440"/>
        <c:crosses val="autoZero"/>
        <c:auto val="1"/>
        <c:lblAlgn val="ctr"/>
        <c:lblOffset val="100"/>
        <c:noMultiLvlLbl val="0"/>
      </c:catAx>
      <c:valAx>
        <c:axId val="112557440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one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</a:p>
        </c:txPr>
        <c:crossAx val="112555904"/>
        <c:crosses val="autoZero"/>
        <c:crossBetween val="between"/>
      </c:valAx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 sz="1000">
          <a:latin typeface="Century Gothic" panose="020B0502020202020204" pitchFamily="34" charset="0"/>
          <a:ea typeface="Tahoma" panose="020B0604030504040204" pitchFamily="34" charset="0"/>
          <a:cs typeface="Tahoma" panose="020B0604030504040204" pitchFamily="34" charset="0"/>
        </a:defRPr>
      </a:pPr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8402775356708"/>
          <c:y val="0.103764720293586"/>
          <c:w val="0.657385540065012"/>
          <c:h val="0.77422571032842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Residência!$B$46</c:f>
              <c:strCache>
                <c:ptCount val="1"/>
                <c:pt idx="0">
                  <c:v>Total (2019)</c:v>
                </c:pt>
              </c:strCache>
            </c:strRef>
          </c:tx>
          <c:spPr>
            <a:solidFill>
              <a:srgbClr val="FFC000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dPt>
            <c:idx val="2"/>
            <c:invertIfNegative val="0"/>
            <c:bubble3D val="0"/>
            <c:spPr>
              <a:solidFill>
                <a:srgbClr val="FFC000"/>
              </a:solidFill>
              <a:effectLst/>
            </c:spPr>
          </c:dPt>
          <c:dLbls>
            <c:dLbl>
              <c:idx val="2"/>
              <c:layout/>
              <c:numFmt formatCode="General" sourceLinked="1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pt-BR" sz="1000" b="0" i="0" u="none" strike="noStrike" kern="1200" baseline="0">
                      <a:solidFill>
                        <a:schemeClr val="tx1"/>
                      </a:solidFill>
                      <a:latin typeface="Century Gothic" panose="020B0502020202020204" pitchFamily="34" charset="0"/>
                      <a:ea typeface="Tahoma" panose="020B0604030504040204" pitchFamily="34" charset="0"/>
                      <a:cs typeface="Tahoma" panose="020B0604030504040204" pitchFamily="34" charset="0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Residência!$D$47:$H$47</c:f>
              <c:strCache>
                <c:ptCount val="5"/>
                <c:pt idx="0">
                  <c:v>Vagas Ofertadas</c:v>
                </c:pt>
                <c:pt idx="1">
                  <c:v>Ingressantes</c:v>
                </c:pt>
                <c:pt idx="2">
                  <c:v>Matriculas</c:v>
                </c:pt>
                <c:pt idx="3">
                  <c:v>Exclusões⁽¹⁾</c:v>
                </c:pt>
                <c:pt idx="4">
                  <c:v>Conclusões</c:v>
                </c:pt>
              </c:strCache>
            </c:strRef>
          </c:cat>
          <c:val>
            <c:numRef>
              <c:f>Residência!$D$46:$H$46</c:f>
              <c:numCache>
                <c:formatCode>0</c:formatCode>
                <c:ptCount val="5"/>
                <c:pt idx="0">
                  <c:v>44</c:v>
                </c:pt>
                <c:pt idx="1">
                  <c:v>45</c:v>
                </c:pt>
                <c:pt idx="2">
                  <c:v>85</c:v>
                </c:pt>
                <c:pt idx="3">
                  <c:v>6</c:v>
                </c:pt>
                <c:pt idx="4">
                  <c:v>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112555904"/>
        <c:axId val="112557440"/>
      </c:barChart>
      <c:catAx>
        <c:axId val="11255590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</a:p>
        </c:txPr>
        <c:crossAx val="112557440"/>
        <c:crosses val="autoZero"/>
        <c:auto val="1"/>
        <c:lblAlgn val="ctr"/>
        <c:lblOffset val="100"/>
        <c:noMultiLvlLbl val="0"/>
      </c:catAx>
      <c:valAx>
        <c:axId val="112557440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one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</a:p>
        </c:txPr>
        <c:crossAx val="112555904"/>
        <c:crosses val="autoZero"/>
        <c:crossBetween val="between"/>
      </c:valAx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 sz="1000">
          <a:latin typeface="Century Gothic" panose="020B0502020202020204" pitchFamily="34" charset="0"/>
          <a:ea typeface="Tahoma" panose="020B0604030504040204" pitchFamily="34" charset="0"/>
          <a:cs typeface="Tahoma" panose="020B0604030504040204" pitchFamily="34" charset="0"/>
        </a:defRPr>
      </a:pPr>
    </a:p>
  </c:txPr>
  <c:externalData r:id="rId1">
    <c:autoUpdate val="0"/>
  </c:externalData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8402775356708"/>
          <c:y val="0.103764720293586"/>
          <c:w val="0.657385540065012"/>
          <c:h val="0.77422571032842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Residência!$B$34</c:f>
              <c:strCache>
                <c:ptCount val="1"/>
                <c:pt idx="0">
                  <c:v>Total (2020)</c:v>
                </c:pt>
              </c:strCache>
            </c:strRef>
          </c:tx>
          <c:spPr>
            <a:solidFill>
              <a:srgbClr val="FFC000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dPt>
            <c:idx val="2"/>
            <c:invertIfNegative val="0"/>
            <c:bubble3D val="0"/>
            <c:spPr>
              <a:solidFill>
                <a:srgbClr val="FFC000"/>
              </a:solidFill>
              <a:effectLst/>
            </c:spPr>
          </c:dPt>
          <c:dLbls>
            <c:dLbl>
              <c:idx val="2"/>
              <c:layout/>
              <c:numFmt formatCode="General" sourceLinked="1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pt-BR" sz="1000" b="0" i="0" u="none" strike="noStrike" kern="1200" baseline="0">
                      <a:solidFill>
                        <a:schemeClr val="tx1"/>
                      </a:solidFill>
                      <a:latin typeface="Arial" panose="020B0604020202020204" pitchFamily="7" charset="0"/>
                      <a:ea typeface="Arial" panose="020B0604020202020204" pitchFamily="7" charset="0"/>
                      <a:cs typeface="Arial" panose="020B0604020202020204" pitchFamily="7" charset="0"/>
                      <a:sym typeface="Arial" panose="020B0604020202020204" pitchFamily="7" charset="0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Residência!$D$47:$H$47</c:f>
              <c:strCache>
                <c:ptCount val="5"/>
                <c:pt idx="0">
                  <c:v>Vagas Ofertadas</c:v>
                </c:pt>
                <c:pt idx="1">
                  <c:v>Ingressantes</c:v>
                </c:pt>
                <c:pt idx="2">
                  <c:v>Matriculas</c:v>
                </c:pt>
                <c:pt idx="3">
                  <c:v>Exclusões⁽¹⁾</c:v>
                </c:pt>
                <c:pt idx="4">
                  <c:v>Conclusões</c:v>
                </c:pt>
              </c:strCache>
            </c:strRef>
          </c:cat>
          <c:val>
            <c:numRef>
              <c:f>Residência!$D$34:$H$34</c:f>
              <c:numCache>
                <c:formatCode>0</c:formatCode>
                <c:ptCount val="5"/>
                <c:pt idx="0">
                  <c:v>44</c:v>
                </c:pt>
                <c:pt idx="1">
                  <c:v>46</c:v>
                </c:pt>
                <c:pt idx="2">
                  <c:v>94</c:v>
                </c:pt>
                <c:pt idx="3">
                  <c:v>15</c:v>
                </c:pt>
                <c:pt idx="4">
                  <c:v>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112555904"/>
        <c:axId val="112557440"/>
      </c:barChart>
      <c:catAx>
        <c:axId val="11255590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112557440"/>
        <c:crosses val="autoZero"/>
        <c:auto val="1"/>
        <c:lblAlgn val="ctr"/>
        <c:lblOffset val="100"/>
        <c:noMultiLvlLbl val="0"/>
      </c:catAx>
      <c:valAx>
        <c:axId val="112557440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one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</a:p>
        </c:txPr>
        <c:crossAx val="112555904"/>
        <c:crosses val="autoZero"/>
        <c:crossBetween val="between"/>
      </c:valAx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 sz="1000">
          <a:latin typeface="Century Gothic" panose="020B0502020202020204" pitchFamily="34" charset="0"/>
          <a:ea typeface="Tahoma" panose="020B0604030504040204" pitchFamily="34" charset="0"/>
          <a:cs typeface="Tahoma" panose="020B0604030504040204" pitchFamily="34" charset="0"/>
        </a:defRPr>
      </a:pPr>
    </a:p>
  </c:txPr>
  <c:externalData r:id="rId1">
    <c:autoUpdate val="0"/>
  </c:externalData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1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160583941605839"/>
          <c:y val="0.0246913580246914"/>
          <c:w val="0.967883211678832"/>
          <c:h val="0.90373247788470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monogr_teses_dissertações!$B$15</c:f>
              <c:strCache>
                <c:ptCount val="1"/>
                <c:pt idx="0">
                  <c:v>Mestrado</c:v>
                </c:pt>
              </c:strCache>
            </c:strRef>
          </c:tx>
          <c:spPr>
            <a:solidFill>
              <a:srgbClr val="FFC000"/>
            </a:solidFill>
            <a:effectLst>
              <a:outerShdw blurRad="40000" dist="22860" dir="5400000" rotWithShape="0">
                <a:srgbClr val="000000">
                  <a:alpha val="35000"/>
                </a:srgbClr>
              </a:outerShdw>
            </a:effectLst>
          </c:spPr>
          <c:invertIfNegative val="0"/>
          <c:dPt>
            <c:idx val="2"/>
            <c:invertIfNegative val="0"/>
            <c:bubble3D val="0"/>
            <c:spPr>
              <a:solidFill>
                <a:srgbClr val="FFC000"/>
              </a:solidFill>
              <a:effectLst>
                <a:outerShdw blurRad="40000" dist="22860" dir="5400000" rotWithShape="0">
                  <a:srgbClr val="000000">
                    <a:alpha val="35000"/>
                  </a:srgbClr>
                </a:outerShdw>
              </a:effectLst>
            </c:spPr>
          </c:dPt>
          <c:dLbls>
            <c:dLbl>
              <c:idx val="0"/>
              <c:layout>
                <c:manualLayout>
                  <c:x val="0.0102448637680886"/>
                  <c:y val="-0.0025465226631493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0131719677018281"/>
                  <c:y val="-0.007639567989448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0117084157349583"/>
                  <c:y val="-0.00509304532629878"/>
                </c:manualLayout>
              </c:layout>
              <c:numFmt formatCode="General" sourceLinked="1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pt-BR" sz="1000" b="0" i="0" u="none" strike="noStrike" kern="1200" baseline="0">
                      <a:solidFill>
                        <a:schemeClr val="tx1"/>
                      </a:solidFill>
                      <a:latin typeface="Arial" panose="020B0604020202020204" pitchFamily="7" charset="0"/>
                      <a:ea typeface="Arial" panose="020B0604020202020204" pitchFamily="7" charset="0"/>
                      <a:cs typeface="Arial" panose="020B0604020202020204" pitchFamily="7" charset="0"/>
                      <a:sym typeface="Arial" panose="020B0604020202020204" pitchFamily="7" charset="0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0146355196686979"/>
                  <c:y val="-0.0050930453262987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0117084157349583"/>
                  <c:y val="-0.0025465226631493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0146355196686979"/>
                  <c:y val="-0.0050930453262987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.00878131180121876"/>
                  <c:y val="-0.010186090652597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.00878131180121876"/>
                  <c:y val="-0.007639567989448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0.0131719677018281"/>
                  <c:y val="-0.0025465226631493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0.0131719677018281"/>
                  <c:y val="-0.0025465226631493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numRef>
              <c:f>Quadro_resumo!$C$13:$Q$13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monogr_teses_dissertações!$C$15:$Q$15</c:f>
              <c:numCache>
                <c:formatCode>General</c:formatCode>
                <c:ptCount val="15"/>
                <c:pt idx="0">
                  <c:v>35</c:v>
                </c:pt>
                <c:pt idx="1">
                  <c:v>33</c:v>
                </c:pt>
                <c:pt idx="2">
                  <c:v>45</c:v>
                </c:pt>
                <c:pt idx="3">
                  <c:v>60</c:v>
                </c:pt>
                <c:pt idx="4">
                  <c:v>73</c:v>
                </c:pt>
                <c:pt idx="5">
                  <c:v>145</c:v>
                </c:pt>
                <c:pt idx="6">
                  <c:v>144</c:v>
                </c:pt>
                <c:pt idx="7">
                  <c:v>215</c:v>
                </c:pt>
                <c:pt idx="8">
                  <c:v>217</c:v>
                </c:pt>
                <c:pt idx="9">
                  <c:v>209</c:v>
                </c:pt>
                <c:pt idx="10">
                  <c:v>236</c:v>
                </c:pt>
                <c:pt idx="11">
                  <c:v>205</c:v>
                </c:pt>
                <c:pt idx="12">
                  <c:v>250</c:v>
                </c:pt>
                <c:pt idx="13">
                  <c:v>280</c:v>
                </c:pt>
                <c:pt idx="14">
                  <c:v>208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6644736"/>
        <c:axId val="22552960"/>
      </c:barChart>
      <c:catAx>
        <c:axId val="16644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22552960"/>
        <c:crosses val="autoZero"/>
        <c:auto val="1"/>
        <c:lblAlgn val="ctr"/>
        <c:lblOffset val="100"/>
        <c:noMultiLvlLbl val="0"/>
      </c:catAx>
      <c:valAx>
        <c:axId val="2255296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16644736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>
          <a:latin typeface="Arial" panose="020B0604020202020204" pitchFamily="7" charset="0"/>
          <a:ea typeface="Arial" panose="020B0604020202020204" pitchFamily="7" charset="0"/>
          <a:cs typeface="Arial" panose="020B0604020202020204" pitchFamily="7" charset="0"/>
          <a:sym typeface="Arial" panose="020B0604020202020204" pitchFamily="7" charset="0"/>
        </a:defRPr>
      </a:pPr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1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160583427071616"/>
          <c:y val="0.00299588687866951"/>
          <c:w val="0.967883211678832"/>
          <c:h val="0.90373247788470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monogr_teses_dissertações!$B$13</c:f>
              <c:strCache>
                <c:ptCount val="1"/>
                <c:pt idx="0">
                  <c:v>Monografias - Artigos Científicos / Dissertações / Teses</c:v>
                </c:pt>
              </c:strCache>
            </c:strRef>
          </c:tx>
          <c:spPr>
            <a:solidFill>
              <a:srgbClr val="FFC000"/>
            </a:solidFill>
            <a:effectLst>
              <a:outerShdw blurRad="40000" dist="22860" dir="5400000" rotWithShape="0">
                <a:srgbClr val="000000">
                  <a:alpha val="35000"/>
                </a:srgbClr>
              </a:outerShdw>
            </a:effectLst>
          </c:spPr>
          <c:invertIfNegative val="0"/>
          <c:dPt>
            <c:idx val="2"/>
            <c:invertIfNegative val="0"/>
            <c:bubble3D val="0"/>
            <c:spPr>
              <a:solidFill>
                <a:srgbClr val="FFC000"/>
              </a:solidFill>
              <a:effectLst>
                <a:outerShdw blurRad="40000" dist="22860" dir="5400000" rotWithShape="0">
                  <a:srgbClr val="000000">
                    <a:alpha val="35000"/>
                  </a:srgbClr>
                </a:outerShdw>
              </a:effectLst>
            </c:spPr>
          </c:dPt>
          <c:dLbls>
            <c:dLbl>
              <c:idx val="0"/>
              <c:layout>
                <c:manualLayout>
                  <c:x val="0.0102448637680886"/>
                  <c:y val="-0.0025465226631493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0131719677018281"/>
                  <c:y val="-0.007639567989448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0117084157349583"/>
                  <c:y val="-0.00509304532629878"/>
                </c:manualLayout>
              </c:layout>
              <c:numFmt formatCode="General" sourceLinked="1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pt-BR" sz="1000" b="0" i="0" u="none" strike="noStrike" kern="1200" baseline="0">
                      <a:solidFill>
                        <a:schemeClr val="tx1"/>
                      </a:solidFill>
                      <a:latin typeface="Arial" panose="020B0604020202020204" pitchFamily="7" charset="0"/>
                      <a:ea typeface="Arial" panose="020B0604020202020204" pitchFamily="7" charset="0"/>
                      <a:cs typeface="Arial" panose="020B0604020202020204" pitchFamily="7" charset="0"/>
                      <a:sym typeface="Arial" panose="020B0604020202020204" pitchFamily="7" charset="0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0146355196686979"/>
                  <c:y val="-0.0050930453262987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0117084157349583"/>
                  <c:y val="-0.0025465226631493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0146355196686979"/>
                  <c:y val="-0.0050930453262987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.00878131180121876"/>
                  <c:y val="-0.010186090652597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.00878131180121876"/>
                  <c:y val="-0.007639567989448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0.0131719677018281"/>
                  <c:y val="-0.0025465226631493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0.0131719677018281"/>
                  <c:y val="-0.0025465226631493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numRef>
              <c:f>Quadro_resumo!$C$13:$Q$13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monogr_teses_dissertações!$C$14:$Q$14</c:f>
              <c:numCache>
                <c:formatCode>General</c:formatCode>
                <c:ptCount val="15"/>
                <c:pt idx="0">
                  <c:v>2</c:v>
                </c:pt>
                <c:pt idx="1">
                  <c:v>6</c:v>
                </c:pt>
                <c:pt idx="2">
                  <c:v>6</c:v>
                </c:pt>
                <c:pt idx="3">
                  <c:v>1</c:v>
                </c:pt>
                <c:pt idx="4">
                  <c:v>9</c:v>
                </c:pt>
                <c:pt idx="5">
                  <c:v>11</c:v>
                </c:pt>
                <c:pt idx="6">
                  <c:v>15</c:v>
                </c:pt>
                <c:pt idx="7">
                  <c:v>18</c:v>
                </c:pt>
                <c:pt idx="8">
                  <c:v>25</c:v>
                </c:pt>
                <c:pt idx="9">
                  <c:v>33</c:v>
                </c:pt>
                <c:pt idx="10">
                  <c:v>35</c:v>
                </c:pt>
                <c:pt idx="11">
                  <c:v>54</c:v>
                </c:pt>
                <c:pt idx="12">
                  <c:v>58</c:v>
                </c:pt>
                <c:pt idx="13">
                  <c:v>66</c:v>
                </c:pt>
                <c:pt idx="14">
                  <c:v>50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6644736"/>
        <c:axId val="22552960"/>
      </c:barChart>
      <c:catAx>
        <c:axId val="16644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22552960"/>
        <c:crosses val="autoZero"/>
        <c:auto val="1"/>
        <c:lblAlgn val="ctr"/>
        <c:lblOffset val="100"/>
        <c:noMultiLvlLbl val="0"/>
      </c:catAx>
      <c:valAx>
        <c:axId val="2255296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16644736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>
          <a:latin typeface="Arial" panose="020B0604020202020204" pitchFamily="7" charset="0"/>
          <a:ea typeface="Arial" panose="020B0604020202020204" pitchFamily="7" charset="0"/>
          <a:cs typeface="Arial" panose="020B0604020202020204" pitchFamily="7" charset="0"/>
          <a:sym typeface="Arial" panose="020B0604020202020204" pitchFamily="7" charset="0"/>
        </a:defRPr>
      </a:pPr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1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160583427071616"/>
          <c:y val="0.00299588687866951"/>
          <c:w val="0.967883211678832"/>
          <c:h val="0.90373247788470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monogr_teses_dissertações!$B$16</c:f>
              <c:strCache>
                <c:ptCount val="1"/>
                <c:pt idx="0">
                  <c:v>Especialização</c:v>
                </c:pt>
              </c:strCache>
            </c:strRef>
          </c:tx>
          <c:spPr>
            <a:solidFill>
              <a:srgbClr val="FFC000"/>
            </a:solidFill>
            <a:effectLst>
              <a:outerShdw blurRad="40000" dist="22860" dir="5400000" rotWithShape="0">
                <a:srgbClr val="000000">
                  <a:alpha val="35000"/>
                </a:srgbClr>
              </a:outerShdw>
            </a:effectLst>
          </c:spPr>
          <c:invertIfNegative val="0"/>
          <c:dPt>
            <c:idx val="2"/>
            <c:invertIfNegative val="0"/>
            <c:bubble3D val="0"/>
            <c:spPr>
              <a:solidFill>
                <a:srgbClr val="FFC000"/>
              </a:solidFill>
              <a:effectLst>
                <a:outerShdw blurRad="40000" dist="22860" dir="5400000" rotWithShape="0">
                  <a:srgbClr val="000000">
                    <a:alpha val="35000"/>
                  </a:srgbClr>
                </a:outerShdw>
              </a:effectLst>
            </c:spPr>
          </c:dPt>
          <c:dLbls>
            <c:dLbl>
              <c:idx val="0"/>
              <c:layout>
                <c:manualLayout>
                  <c:x val="0.0102448637680886"/>
                  <c:y val="-0.0025465226631493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0131719677018281"/>
                  <c:y val="-0.007639567989448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0117084157349583"/>
                  <c:y val="-0.00509304532629878"/>
                </c:manualLayout>
              </c:layout>
              <c:numFmt formatCode="General" sourceLinked="1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pt-BR" sz="1000" b="0" i="0" u="none" strike="noStrike" kern="1200" baseline="0">
                      <a:solidFill>
                        <a:schemeClr val="tx1"/>
                      </a:solidFill>
                      <a:latin typeface="Arial" panose="020B0604020202020204" pitchFamily="7" charset="0"/>
                      <a:ea typeface="Arial" panose="020B0604020202020204" pitchFamily="7" charset="0"/>
                      <a:cs typeface="Arial" panose="020B0604020202020204" pitchFamily="7" charset="0"/>
                      <a:sym typeface="Arial" panose="020B0604020202020204" pitchFamily="7" charset="0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0146355196686979"/>
                  <c:y val="-0.0050930453262987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0117084157349583"/>
                  <c:y val="-0.0025465226631493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0146355196686979"/>
                  <c:y val="-0.0050930453262987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.00878131180121876"/>
                  <c:y val="-0.010186090652597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.00878131180121876"/>
                  <c:y val="-0.007639567989448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0.0131719677018281"/>
                  <c:y val="-0.0025465226631493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0.0131719677018281"/>
                  <c:y val="-0.0025465226631493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numRef>
              <c:f>Quadro_resumo!$C$13:$Q$13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monogr_teses_dissertações!$C$16:$Q$16</c:f>
              <c:numCache>
                <c:formatCode>General</c:formatCode>
                <c:ptCount val="15"/>
                <c:pt idx="0">
                  <c:v>51</c:v>
                </c:pt>
                <c:pt idx="1">
                  <c:v>1</c:v>
                </c:pt>
                <c:pt idx="2">
                  <c:v>28</c:v>
                </c:pt>
                <c:pt idx="3">
                  <c:v>54</c:v>
                </c:pt>
                <c:pt idx="4">
                  <c:v>99</c:v>
                </c:pt>
                <c:pt idx="5">
                  <c:v>84</c:v>
                </c:pt>
                <c:pt idx="6">
                  <c:v>49</c:v>
                </c:pt>
                <c:pt idx="7">
                  <c:v>56</c:v>
                </c:pt>
                <c:pt idx="8">
                  <c:v>129</c:v>
                </c:pt>
                <c:pt idx="9">
                  <c:v>74</c:v>
                </c:pt>
                <c:pt idx="10">
                  <c:v>190</c:v>
                </c:pt>
                <c:pt idx="11">
                  <c:v>0</c:v>
                </c:pt>
                <c:pt idx="12">
                  <c:v>220</c:v>
                </c:pt>
                <c:pt idx="13">
                  <c:v>18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6644736"/>
        <c:axId val="22552960"/>
      </c:barChart>
      <c:catAx>
        <c:axId val="16644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22552960"/>
        <c:crosses val="autoZero"/>
        <c:auto val="1"/>
        <c:lblAlgn val="ctr"/>
        <c:lblOffset val="100"/>
        <c:noMultiLvlLbl val="0"/>
      </c:catAx>
      <c:valAx>
        <c:axId val="2255296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16644736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>
          <a:latin typeface="Arial" panose="020B0604020202020204" pitchFamily="7" charset="0"/>
          <a:ea typeface="Arial" panose="020B0604020202020204" pitchFamily="7" charset="0"/>
          <a:cs typeface="Arial" panose="020B0604020202020204" pitchFamily="7" charset="0"/>
          <a:sym typeface="Arial" panose="020B0604020202020204" pitchFamily="7" charset="0"/>
        </a:defRPr>
      </a:pPr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1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160583427071616"/>
          <c:y val="0.00299588687866951"/>
          <c:w val="0.967883211678832"/>
          <c:h val="0.90373247788470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monogr_teses_dissertações!$B$20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C000"/>
            </a:solidFill>
            <a:effectLst>
              <a:outerShdw blurRad="40000" dist="22860" dir="5400000" rotWithShape="0">
                <a:srgbClr val="000000">
                  <a:alpha val="35000"/>
                </a:srgbClr>
              </a:outerShdw>
            </a:effectLst>
          </c:spPr>
          <c:invertIfNegative val="0"/>
          <c:dPt>
            <c:idx val="2"/>
            <c:invertIfNegative val="0"/>
            <c:bubble3D val="0"/>
            <c:spPr>
              <a:solidFill>
                <a:srgbClr val="FFC000"/>
              </a:solidFill>
              <a:effectLst>
                <a:outerShdw blurRad="40000" dist="22860" dir="5400000" rotWithShape="0">
                  <a:srgbClr val="000000">
                    <a:alpha val="35000"/>
                  </a:srgbClr>
                </a:outerShdw>
              </a:effectLst>
            </c:spPr>
          </c:dPt>
          <c:dLbls>
            <c:dLbl>
              <c:idx val="0"/>
              <c:layout>
                <c:manualLayout>
                  <c:x val="0.0102448637680886"/>
                  <c:y val="-0.0025465226631493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0131719677018281"/>
                  <c:y val="-0.007639567989448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0117084157349583"/>
                  <c:y val="-0.00509304532629878"/>
                </c:manualLayout>
              </c:layout>
              <c:numFmt formatCode="General" sourceLinked="1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pt-BR" sz="1000" b="0" i="0" u="none" strike="noStrike" kern="1200" baseline="0">
                      <a:solidFill>
                        <a:schemeClr val="tx1"/>
                      </a:solidFill>
                      <a:latin typeface="Arial" panose="020B0604020202020204" pitchFamily="7" charset="0"/>
                      <a:ea typeface="Arial" panose="020B0604020202020204" pitchFamily="7" charset="0"/>
                      <a:cs typeface="Arial" panose="020B0604020202020204" pitchFamily="7" charset="0"/>
                      <a:sym typeface="Arial" panose="020B0604020202020204" pitchFamily="7" charset="0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0146355196686979"/>
                  <c:y val="-0.0050930453262987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0117084157349583"/>
                  <c:y val="-0.0025465226631493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0146355196686979"/>
                  <c:y val="-0.0050930453262987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.00878131180121876"/>
                  <c:y val="-0.010186090652597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.00878131180121876"/>
                  <c:y val="-0.007639567989448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0.0131719677018281"/>
                  <c:y val="-0.0025465226631493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0.0131719677018281"/>
                  <c:y val="-0.0025465226631493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numRef>
              <c:f>Quadro_resumo!$C$13:$Q$13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monogr_teses_dissertações!$C$20:$Q$20</c:f>
              <c:numCache>
                <c:formatCode>General</c:formatCode>
                <c:ptCount val="15"/>
                <c:pt idx="0">
                  <c:v>88</c:v>
                </c:pt>
                <c:pt idx="1">
                  <c:v>40</c:v>
                </c:pt>
                <c:pt idx="2">
                  <c:v>79</c:v>
                </c:pt>
                <c:pt idx="3">
                  <c:v>115</c:v>
                </c:pt>
                <c:pt idx="4">
                  <c:v>181</c:v>
                </c:pt>
                <c:pt idx="5">
                  <c:v>241</c:v>
                </c:pt>
                <c:pt idx="6">
                  <c:v>221</c:v>
                </c:pt>
                <c:pt idx="7">
                  <c:v>301</c:v>
                </c:pt>
                <c:pt idx="8">
                  <c:v>390</c:v>
                </c:pt>
                <c:pt idx="9">
                  <c:v>338</c:v>
                </c:pt>
                <c:pt idx="10">
                  <c:v>498</c:v>
                </c:pt>
                <c:pt idx="11">
                  <c:v>289</c:v>
                </c:pt>
                <c:pt idx="12">
                  <c:v>556</c:v>
                </c:pt>
                <c:pt idx="13">
                  <c:v>398</c:v>
                </c:pt>
                <c:pt idx="14">
                  <c:v>287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6644736"/>
        <c:axId val="22552960"/>
      </c:barChart>
      <c:catAx>
        <c:axId val="16644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22552960"/>
        <c:crosses val="autoZero"/>
        <c:auto val="1"/>
        <c:lblAlgn val="ctr"/>
        <c:lblOffset val="100"/>
        <c:noMultiLvlLbl val="0"/>
      </c:catAx>
      <c:valAx>
        <c:axId val="2255296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16644736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>
          <a:latin typeface="Arial" panose="020B0604020202020204" pitchFamily="7" charset="0"/>
          <a:ea typeface="Arial" panose="020B0604020202020204" pitchFamily="7" charset="0"/>
          <a:cs typeface="Arial" panose="020B0604020202020204" pitchFamily="7" charset="0"/>
          <a:sym typeface="Arial" panose="020B0604020202020204" pitchFamily="7" charset="0"/>
        </a:defRPr>
      </a:pPr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57527189691858"/>
          <c:y val="0.0358250119433497"/>
          <c:w val="0.800226159230096"/>
          <c:h val="0.9072643976552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monogr_teses_dissertações!$B$16</c:f>
              <c:strCache>
                <c:ptCount val="1"/>
                <c:pt idx="0">
                  <c:v>Especialização</c:v>
                </c:pt>
              </c:strCache>
            </c:strRef>
          </c:tx>
          <c:spPr>
            <a:solidFill>
              <a:srgbClr val="0066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numRef>
              <c:f>Quadro_resumo!$C$13:$Q$13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monogr_teses_dissertações!$C$16:$Q$16</c:f>
              <c:numCache>
                <c:formatCode>General</c:formatCode>
                <c:ptCount val="15"/>
                <c:pt idx="0">
                  <c:v>51</c:v>
                </c:pt>
                <c:pt idx="1">
                  <c:v>1</c:v>
                </c:pt>
                <c:pt idx="2">
                  <c:v>28</c:v>
                </c:pt>
                <c:pt idx="3">
                  <c:v>54</c:v>
                </c:pt>
                <c:pt idx="4">
                  <c:v>99</c:v>
                </c:pt>
                <c:pt idx="5">
                  <c:v>84</c:v>
                </c:pt>
                <c:pt idx="6">
                  <c:v>49</c:v>
                </c:pt>
                <c:pt idx="7">
                  <c:v>56</c:v>
                </c:pt>
                <c:pt idx="8">
                  <c:v>129</c:v>
                </c:pt>
                <c:pt idx="9">
                  <c:v>74</c:v>
                </c:pt>
                <c:pt idx="10">
                  <c:v>190</c:v>
                </c:pt>
                <c:pt idx="11">
                  <c:v>0</c:v>
                </c:pt>
                <c:pt idx="12">
                  <c:v>220</c:v>
                </c:pt>
                <c:pt idx="13">
                  <c:v>18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monogr_teses_dissertações!$B$17</c:f>
              <c:strCache>
                <c:ptCount val="1"/>
                <c:pt idx="0">
                  <c:v>Residência Médica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numRef>
              <c:f>Quadro_resumo!$C$13:$Q$13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monogr_teses_dissertações!$C$17:$Q$17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8</c:v>
                </c:pt>
                <c:pt idx="7">
                  <c:v>4</c:v>
                </c:pt>
                <c:pt idx="8">
                  <c:v>9</c:v>
                </c:pt>
                <c:pt idx="9">
                  <c:v>12</c:v>
                </c:pt>
                <c:pt idx="10">
                  <c:v>24</c:v>
                </c:pt>
                <c:pt idx="11">
                  <c:v>17</c:v>
                </c:pt>
                <c:pt idx="12">
                  <c:v>17</c:v>
                </c:pt>
                <c:pt idx="13">
                  <c:v>12</c:v>
                </c:pt>
                <c:pt idx="14">
                  <c:v>10</c:v>
                </c:pt>
              </c:numCache>
            </c:numRef>
          </c:val>
        </c:ser>
        <c:ser>
          <c:idx val="2"/>
          <c:order val="2"/>
          <c:tx>
            <c:strRef>
              <c:f>monogr_teses_dissertações!$B$18</c:f>
              <c:strCache>
                <c:ptCount val="1"/>
                <c:pt idx="0">
                  <c:v>Residência Multiprofissional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numRef>
              <c:f>Quadro_resumo!$C$13:$Q$13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monogr_teses_dissertações!$C$18:$Q$18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</c:v>
                </c:pt>
                <c:pt idx="7">
                  <c:v>8</c:v>
                </c:pt>
                <c:pt idx="8">
                  <c:v>10</c:v>
                </c:pt>
                <c:pt idx="9">
                  <c:v>10</c:v>
                </c:pt>
                <c:pt idx="10">
                  <c:v>13</c:v>
                </c:pt>
                <c:pt idx="11">
                  <c:v>13</c:v>
                </c:pt>
                <c:pt idx="12">
                  <c:v>11</c:v>
                </c:pt>
                <c:pt idx="13">
                  <c:v>16</c:v>
                </c:pt>
                <c:pt idx="14">
                  <c:v>16</c:v>
                </c:pt>
              </c:numCache>
            </c:numRef>
          </c:val>
        </c:ser>
        <c:ser>
          <c:idx val="3"/>
          <c:order val="3"/>
          <c:tx>
            <c:strRef>
              <c:f>monogr_teses_dissertações!$B$19</c:f>
              <c:strCache>
                <c:ptCount val="1"/>
                <c:pt idx="0">
                  <c:v>Residência Uniprofissional</c:v>
                </c:pt>
              </c:strCache>
            </c:strRef>
          </c:tx>
          <c:invertIfNegative val="0"/>
          <c:dLbls>
            <c:delete val="1"/>
          </c:dLbls>
          <c:cat>
            <c:numRef>
              <c:f>Quadro_resumo!$C$13:$Q$13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monogr_teses_dissertações!$C$19:$Q$19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6</c:v>
                </c:pt>
                <c:pt idx="14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311232"/>
        <c:axId val="125337600"/>
      </c:barChart>
      <c:catAx>
        <c:axId val="125311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125337600"/>
        <c:crosses val="autoZero"/>
        <c:auto val="1"/>
        <c:lblAlgn val="ctr"/>
        <c:lblOffset val="100"/>
        <c:noMultiLvlLbl val="0"/>
      </c:catAx>
      <c:valAx>
        <c:axId val="125337600"/>
        <c:scaling>
          <c:orientation val="minMax"/>
        </c:scaling>
        <c:delete val="1"/>
        <c:axPos val="l"/>
        <c:majorGridlines>
          <c:spPr>
            <a:ln w="9525" cap="flat" cmpd="sng" algn="ctr">
              <a:noFill/>
              <a:prstDash val="solid"/>
              <a:round/>
            </a:ln>
          </c:spPr>
        </c:majorGridlines>
        <c:numFmt formatCode="General" sourceLinked="1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125311232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egendEntry>
        <c:idx val="0"/>
        <c:txPr>
          <a:bodyPr rot="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</c:legendEntry>
      <c:legendEntry>
        <c:idx val="1"/>
        <c:txPr>
          <a:bodyPr rot="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</c:legendEntry>
      <c:legendEntry>
        <c:idx val="2"/>
        <c:txPr>
          <a:bodyPr rot="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</c:legendEntry>
      <c:legendEntry>
        <c:idx val="3"/>
        <c:txPr>
          <a:bodyPr rot="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</c:legendEntry>
      <c:layout>
        <c:manualLayout>
          <c:xMode val="edge"/>
          <c:yMode val="edge"/>
          <c:x val="0.825499448394349"/>
          <c:y val="0.323162897019458"/>
          <c:w val="0.174500583260426"/>
          <c:h val="0.218568884763642"/>
        </c:manualLayout>
      </c:layout>
      <c:overlay val="0"/>
      <c:txPr>
        <a:bodyPr rot="0" spcFirstLastPara="0" vertOverflow="ellipsis" vert="horz" wrap="square" anchor="ctr" anchorCtr="1"/>
        <a:lstStyle/>
        <a:p>
          <a:pPr>
            <a:defRPr lang="pt-BR" sz="1000" b="0" i="0" u="none" strike="noStrike" kern="1200" baseline="0">
              <a:solidFill>
                <a:schemeClr val="tx1"/>
              </a:solidFill>
              <a:latin typeface="Arial" panose="020B0604020202020204" pitchFamily="7" charset="0"/>
              <a:ea typeface="Arial" panose="020B0604020202020204" pitchFamily="7" charset="0"/>
              <a:cs typeface="Arial" panose="020B0604020202020204" pitchFamily="7" charset="0"/>
              <a:sym typeface="Arial" panose="020B0604020202020204" pitchFamily="7" charset="0"/>
            </a:defRPr>
          </a:pPr>
        </a:p>
      </c:txPr>
    </c:legend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>
          <a:latin typeface="Arial" panose="020B0604020202020204" pitchFamily="7" charset="0"/>
          <a:ea typeface="Arial" panose="020B0604020202020204" pitchFamily="7" charset="0"/>
          <a:cs typeface="Arial" panose="020B0604020202020204" pitchFamily="7" charset="0"/>
          <a:sym typeface="Arial" panose="020B0604020202020204" pitchFamily="7" charset="0"/>
        </a:defRPr>
      </a:pPr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18619315331151"/>
          <c:y val="0.0281470759860865"/>
          <c:w val="0.950360276475918"/>
          <c:h val="0.8915466376102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"Tese"</c:f>
              <c:strCache>
                <c:ptCount val="1"/>
                <c:pt idx="0">
                  <c:v>Tese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monogr_teses_dissertações!$C$25:$R$25</c:f>
              <c:strCach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Total</c:v>
                </c:pt>
              </c:strCache>
            </c:strRef>
          </c:cat>
          <c:val>
            <c:numRef>
              <c:f>monogr_teses_dissertações!$C$38:$R$38</c:f>
              <c:numCache>
                <c:formatCode>General</c:formatCode>
                <c:ptCount val="16"/>
                <c:pt idx="0">
                  <c:v>2</c:v>
                </c:pt>
                <c:pt idx="1">
                  <c:v>6</c:v>
                </c:pt>
                <c:pt idx="2">
                  <c:v>6</c:v>
                </c:pt>
                <c:pt idx="3">
                  <c:v>1</c:v>
                </c:pt>
                <c:pt idx="4">
                  <c:v>9</c:v>
                </c:pt>
                <c:pt idx="5">
                  <c:v>11</c:v>
                </c:pt>
                <c:pt idx="6">
                  <c:v>15</c:v>
                </c:pt>
                <c:pt idx="7">
                  <c:v>18</c:v>
                </c:pt>
                <c:pt idx="8">
                  <c:v>25</c:v>
                </c:pt>
                <c:pt idx="9">
                  <c:v>33</c:v>
                </c:pt>
                <c:pt idx="10">
                  <c:v>35</c:v>
                </c:pt>
                <c:pt idx="11">
                  <c:v>54</c:v>
                </c:pt>
                <c:pt idx="12">
                  <c:v>58</c:v>
                </c:pt>
                <c:pt idx="13">
                  <c:v>66</c:v>
                </c:pt>
                <c:pt idx="14">
                  <c:v>50</c:v>
                </c:pt>
                <c:pt idx="15" c:formatCode="#,##0">
                  <c:v>389</c:v>
                </c:pt>
              </c:numCache>
            </c:numRef>
          </c:val>
        </c:ser>
        <c:ser>
          <c:idx val="1"/>
          <c:order val="1"/>
          <c:tx>
            <c:strRef>
              <c:f>"Dissertação"</c:f>
              <c:strCache>
                <c:ptCount val="1"/>
                <c:pt idx="0">
                  <c:v>Dissertação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dLbl>
              <c:idx val="5"/>
              <c:layout>
                <c:manualLayout>
                  <c:x val="-0.00738439765446528"/>
                  <c:y val="-0.0043090951256499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0.0101535467748897"/>
                  <c:y val="-0.0043090951256499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0.00738439765446528"/>
                  <c:y val="-0.00215454756282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0.00553829824084896"/>
                  <c:y val="0.00215454756282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0.00553829824084896"/>
                  <c:y val="0.00215454756282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monogr_teses_dissertações!$C$25:$R$25</c:f>
              <c:strCach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Total</c:v>
                </c:pt>
              </c:strCache>
            </c:strRef>
          </c:cat>
          <c:val>
            <c:numRef>
              <c:f>monogr_teses_dissertações!$C$63:$R$63</c:f>
              <c:numCache>
                <c:formatCode>General</c:formatCode>
                <c:ptCount val="16"/>
                <c:pt idx="0">
                  <c:v>35</c:v>
                </c:pt>
                <c:pt idx="1">
                  <c:v>33</c:v>
                </c:pt>
                <c:pt idx="2">
                  <c:v>45</c:v>
                </c:pt>
                <c:pt idx="3">
                  <c:v>60</c:v>
                </c:pt>
                <c:pt idx="4">
                  <c:v>73</c:v>
                </c:pt>
                <c:pt idx="5">
                  <c:v>145</c:v>
                </c:pt>
                <c:pt idx="6">
                  <c:v>144</c:v>
                </c:pt>
                <c:pt idx="7">
                  <c:v>219</c:v>
                </c:pt>
                <c:pt idx="8" c:formatCode="0">
                  <c:v>217</c:v>
                </c:pt>
                <c:pt idx="9" c:formatCode="0">
                  <c:v>209</c:v>
                </c:pt>
                <c:pt idx="10" c:formatCode="0">
                  <c:v>236</c:v>
                </c:pt>
                <c:pt idx="11" c:formatCode="0">
                  <c:v>205</c:v>
                </c:pt>
                <c:pt idx="12" c:formatCode="0">
                  <c:v>254</c:v>
                </c:pt>
                <c:pt idx="13" c:formatCode="0">
                  <c:v>280</c:v>
                </c:pt>
                <c:pt idx="14" c:formatCode="0">
                  <c:v>208</c:v>
                </c:pt>
                <c:pt idx="15" c:formatCode="#,##0">
                  <c:v>2363</c:v>
                </c:pt>
              </c:numCache>
            </c:numRef>
          </c:val>
        </c:ser>
        <c:ser>
          <c:idx val="2"/>
          <c:order val="2"/>
          <c:tx>
            <c:strRef>
              <c:f>"Total (2006-2020)"</c:f>
              <c:strCache>
                <c:ptCount val="1"/>
                <c:pt idx="0">
                  <c:v>Total (2006-2020)</c:v>
                </c:pt>
              </c:strCache>
            </c:strRef>
          </c:tx>
          <c:spPr>
            <a:solidFill>
              <a:srgbClr val="3366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monogr_teses_dissertações!$C$25:$R$25</c:f>
              <c:strCach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Total</c:v>
                </c:pt>
              </c:strCache>
            </c:strRef>
          </c:cat>
          <c:val>
            <c:numRef>
              <c:f>monogr_teses_dissertações!$C$64:$R$64</c:f>
              <c:numCache>
                <c:formatCode>General</c:formatCode>
                <c:ptCount val="16"/>
                <c:pt idx="0">
                  <c:v>37</c:v>
                </c:pt>
                <c:pt idx="1">
                  <c:v>39</c:v>
                </c:pt>
                <c:pt idx="2">
                  <c:v>51</c:v>
                </c:pt>
                <c:pt idx="3">
                  <c:v>61</c:v>
                </c:pt>
                <c:pt idx="4">
                  <c:v>82</c:v>
                </c:pt>
                <c:pt idx="5">
                  <c:v>156</c:v>
                </c:pt>
                <c:pt idx="6">
                  <c:v>159</c:v>
                </c:pt>
                <c:pt idx="7">
                  <c:v>237</c:v>
                </c:pt>
                <c:pt idx="8" c:formatCode="0">
                  <c:v>242</c:v>
                </c:pt>
                <c:pt idx="9" c:formatCode="0">
                  <c:v>242</c:v>
                </c:pt>
                <c:pt idx="10">
                  <c:v>271</c:v>
                </c:pt>
                <c:pt idx="11">
                  <c:v>259</c:v>
                </c:pt>
                <c:pt idx="12">
                  <c:v>312</c:v>
                </c:pt>
                <c:pt idx="13" c:formatCode="0">
                  <c:v>346</c:v>
                </c:pt>
                <c:pt idx="14" c:formatCode="0">
                  <c:v>258</c:v>
                </c:pt>
                <c:pt idx="15" c:formatCode="#,##0">
                  <c:v>2752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21792384"/>
        <c:axId val="121793920"/>
      </c:barChart>
      <c:catAx>
        <c:axId val="121792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121793920"/>
        <c:crosses val="autoZero"/>
        <c:auto val="1"/>
        <c:lblAlgn val="ctr"/>
        <c:lblOffset val="100"/>
        <c:noMultiLvlLbl val="0"/>
      </c:catAx>
      <c:valAx>
        <c:axId val="12179392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12179238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l"/>
      <c:legendEntry>
        <c:idx val="0"/>
        <c:txPr>
          <a:bodyPr rot="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</c:legendEntry>
      <c:legendEntry>
        <c:idx val="1"/>
        <c:txPr>
          <a:bodyPr rot="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</c:legendEntry>
      <c:legendEntry>
        <c:idx val="2"/>
        <c:txPr>
          <a:bodyPr rot="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</c:legendEntry>
      <c:layout>
        <c:manualLayout>
          <c:xMode val="edge"/>
          <c:yMode val="edge"/>
          <c:x val="0.0800920656446139"/>
          <c:y val="0.25744256902613"/>
          <c:w val="0.15149142664891"/>
          <c:h val="0.190466415438504"/>
        </c:manualLayout>
      </c:layout>
      <c:overlay val="1"/>
      <c:txPr>
        <a:bodyPr rot="0" spcFirstLastPara="0" vertOverflow="ellipsis" vert="horz" wrap="square" anchor="ctr" anchorCtr="1"/>
        <a:lstStyle/>
        <a:p>
          <a:pPr>
            <a:defRPr lang="pt-BR" sz="1000" b="0" i="0" u="none" strike="noStrike" kern="1200" baseline="0">
              <a:solidFill>
                <a:schemeClr val="tx1"/>
              </a:solidFill>
              <a:latin typeface="Arial" panose="020B0604020202020204" pitchFamily="7" charset="0"/>
              <a:ea typeface="Arial" panose="020B0604020202020204" pitchFamily="7" charset="0"/>
              <a:cs typeface="Arial" panose="020B0604020202020204" pitchFamily="7" charset="0"/>
              <a:sym typeface="Arial" panose="020B0604020202020204" pitchFamily="7" charset="0"/>
            </a:defRPr>
          </a:pPr>
        </a:p>
      </c:txPr>
    </c:legend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>
          <a:latin typeface="Arial" panose="020B0604020202020204" pitchFamily="7" charset="0"/>
          <a:ea typeface="Arial" panose="020B0604020202020204" pitchFamily="7" charset="0"/>
          <a:cs typeface="Arial" panose="020B0604020202020204" pitchFamily="7" charset="0"/>
          <a:sym typeface="Arial" panose="020B0604020202020204" pitchFamily="7" charset="0"/>
        </a:defRPr>
      </a:pPr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1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9052876234747"/>
          <c:y val="0.0180290297937357"/>
          <c:w val="0.767460778617083"/>
          <c:h val="0.966997708174179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Quadro_afastamento_servidores!$B$84</c:f>
              <c:strCache>
                <c:ptCount val="1"/>
                <c:pt idx="0">
                  <c:v>Lotação/Ano</c:v>
                </c:pt>
              </c:strCache>
            </c:strRef>
          </c:tx>
          <c:spPr>
            <a:solidFill>
              <a:srgbClr val="FFC000"/>
            </a:solidFill>
            <a:effectLst>
              <a:outerShdw blurRad="40000" dist="22860" dir="5400000" rotWithShape="0">
                <a:srgbClr val="000000">
                  <a:alpha val="35000"/>
                </a:srgbClr>
              </a:outerShdw>
            </a:effectLst>
          </c:spPr>
          <c:invertIfNegative val="0"/>
          <c:dPt>
            <c:idx val="2"/>
            <c:invertIfNegative val="0"/>
            <c:bubble3D val="0"/>
          </c:dPt>
          <c:dLbls>
            <c:dLbl>
              <c:idx val="0"/>
              <c:layout>
                <c:manualLayout>
                  <c:x val="0.0102448637680886"/>
                  <c:y val="-0.0025465226631493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0131719677018281"/>
                  <c:y val="-0.007639567989448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0117084157349583"/>
                  <c:y val="-0.00509304532629878"/>
                </c:manualLayout>
              </c:layout>
              <c:numFmt formatCode="General" sourceLinked="1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pt-BR" sz="1000" b="0" i="0" u="none" strike="noStrike" kern="1200" baseline="0">
                      <a:solidFill>
                        <a:schemeClr val="tx1"/>
                      </a:solidFill>
                      <a:latin typeface="Arial" panose="020B0604020202020204" pitchFamily="7" charset="0"/>
                      <a:ea typeface="Arial" panose="020B0604020202020204" pitchFamily="7" charset="0"/>
                      <a:cs typeface="Arial" panose="020B0604020202020204" pitchFamily="7" charset="0"/>
                      <a:sym typeface="Arial" panose="020B0604020202020204" pitchFamily="7" charset="0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0146355196686979"/>
                  <c:y val="-0.0050930453262987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0117084157349583"/>
                  <c:y val="-0.0025465226631493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0146355196686979"/>
                  <c:y val="-0.0050930453262987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.00878131180121876"/>
                  <c:y val="-0.010186090652597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.00878131180121876"/>
                  <c:y val="-0.007639567989448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0.0131719677018281"/>
                  <c:y val="-0.0025465226631493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0.0131719677018281"/>
                  <c:y val="-0.0025465226631493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Quadro_afastamento_servidores!$B$85:$B$113</c:f>
              <c:strCache>
                <c:ptCount val="29"/>
                <c:pt idx="0">
                  <c:v>ACS</c:v>
                </c:pt>
                <c:pt idx="1">
                  <c:v>BIBLIOTECA CENTRAL</c:v>
                </c:pt>
                <c:pt idx="2">
                  <c:v>BIBLIOTECA FADIR</c:v>
                </c:pt>
                <c:pt idx="3">
                  <c:v>COIN</c:v>
                </c:pt>
                <c:pt idx="4">
                  <c:v>EAD</c:v>
                </c:pt>
                <c:pt idx="5">
                  <c:v>EDITORA</c:v>
                </c:pt>
                <c:pt idx="6">
                  <c:v>ESAI</c:v>
                </c:pt>
                <c:pt idx="7">
                  <c:v>FACALE</c:v>
                </c:pt>
                <c:pt idx="8">
                  <c:v>FACE</c:v>
                </c:pt>
                <c:pt idx="9">
                  <c:v>FACET</c:v>
                </c:pt>
                <c:pt idx="10">
                  <c:v>FADIR</c:v>
                </c:pt>
                <c:pt idx="11">
                  <c:v>FAECA</c:v>
                </c:pt>
                <c:pt idx="12">
                  <c:v>FAED</c:v>
                </c:pt>
                <c:pt idx="13">
                  <c:v>FAEN</c:v>
                </c:pt>
                <c:pt idx="14">
                  <c:v>FAIND</c:v>
                </c:pt>
                <c:pt idx="15">
                  <c:v>FCA</c:v>
                </c:pt>
                <c:pt idx="16">
                  <c:v>FCBA</c:v>
                </c:pt>
                <c:pt idx="17">
                  <c:v>FCH</c:v>
                </c:pt>
                <c:pt idx="18">
                  <c:v>FCS</c:v>
                </c:pt>
                <c:pt idx="19">
                  <c:v>HU</c:v>
                </c:pt>
                <c:pt idx="20">
                  <c:v>PRAD</c:v>
                </c:pt>
                <c:pt idx="21">
                  <c:v>PROAE</c:v>
                </c:pt>
                <c:pt idx="22">
                  <c:v>PROAP</c:v>
                </c:pt>
                <c:pt idx="23">
                  <c:v>PROEX</c:v>
                </c:pt>
                <c:pt idx="24">
                  <c:v>PROGESP</c:v>
                </c:pt>
                <c:pt idx="25">
                  <c:v>PROGRAD</c:v>
                </c:pt>
                <c:pt idx="26">
                  <c:v>PROPP</c:v>
                </c:pt>
                <c:pt idx="27">
                  <c:v>PU</c:v>
                </c:pt>
                <c:pt idx="28">
                  <c:v>REITORIA</c:v>
                </c:pt>
              </c:strCache>
            </c:strRef>
          </c:cat>
          <c:val>
            <c:numRef>
              <c:f>Quadro_afastamento_servidores!$T$85:$T$113</c:f>
              <c:numCache>
                <c:formatCode>General</c:formatCode>
                <c:ptCount val="29"/>
                <c:pt idx="0">
                  <c:v>2</c:v>
                </c:pt>
                <c:pt idx="1">
                  <c:v>3</c:v>
                </c:pt>
                <c:pt idx="2">
                  <c:v>1</c:v>
                </c:pt>
                <c:pt idx="3">
                  <c:v>7</c:v>
                </c:pt>
                <c:pt idx="4">
                  <c:v>10</c:v>
                </c:pt>
                <c:pt idx="5">
                  <c:v>4</c:v>
                </c:pt>
                <c:pt idx="6">
                  <c:v>3</c:v>
                </c:pt>
                <c:pt idx="7">
                  <c:v>41</c:v>
                </c:pt>
                <c:pt idx="8">
                  <c:v>21</c:v>
                </c:pt>
                <c:pt idx="9">
                  <c:v>54</c:v>
                </c:pt>
                <c:pt idx="10">
                  <c:v>22</c:v>
                </c:pt>
                <c:pt idx="11">
                  <c:v>2</c:v>
                </c:pt>
                <c:pt idx="12">
                  <c:v>33</c:v>
                </c:pt>
                <c:pt idx="13">
                  <c:v>22</c:v>
                </c:pt>
                <c:pt idx="14">
                  <c:v>15</c:v>
                </c:pt>
                <c:pt idx="15">
                  <c:v>23</c:v>
                </c:pt>
                <c:pt idx="16">
                  <c:v>17</c:v>
                </c:pt>
                <c:pt idx="17">
                  <c:v>67</c:v>
                </c:pt>
                <c:pt idx="18">
                  <c:v>16</c:v>
                </c:pt>
                <c:pt idx="19">
                  <c:v>21</c:v>
                </c:pt>
                <c:pt idx="20">
                  <c:v>9</c:v>
                </c:pt>
                <c:pt idx="21">
                  <c:v>4</c:v>
                </c:pt>
                <c:pt idx="22">
                  <c:v>6</c:v>
                </c:pt>
                <c:pt idx="23">
                  <c:v>6</c:v>
                </c:pt>
                <c:pt idx="24">
                  <c:v>8</c:v>
                </c:pt>
                <c:pt idx="25">
                  <c:v>13</c:v>
                </c:pt>
                <c:pt idx="26">
                  <c:v>4</c:v>
                </c:pt>
                <c:pt idx="27">
                  <c:v>4</c:v>
                </c:pt>
                <c:pt idx="28">
                  <c:v>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6644736"/>
        <c:axId val="22552960"/>
      </c:barChart>
      <c:catAx>
        <c:axId val="166447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8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22552960"/>
        <c:crosses val="autoZero"/>
        <c:auto val="1"/>
        <c:lblAlgn val="ctr"/>
        <c:lblOffset val="100"/>
        <c:noMultiLvlLbl val="0"/>
      </c:catAx>
      <c:valAx>
        <c:axId val="225529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16644736"/>
        <c:crosses val="autoZero"/>
        <c:crossBetween val="between"/>
      </c:valAx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>
          <a:latin typeface="Arial" panose="020B0604020202020204" pitchFamily="7" charset="0"/>
          <a:ea typeface="Arial" panose="020B0604020202020204" pitchFamily="7" charset="0"/>
          <a:cs typeface="Arial" panose="020B0604020202020204" pitchFamily="7" charset="0"/>
          <a:sym typeface="Arial" panose="020B0604020202020204" pitchFamily="7" charset="0"/>
        </a:defRPr>
      </a:pPr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1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160583941605839"/>
          <c:y val="0.0246913580246914"/>
          <c:w val="0.967883211678832"/>
          <c:h val="0.90373247788470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Quadro_resumo!$B$96</c:f>
              <c:strCache>
                <c:ptCount val="1"/>
                <c:pt idx="0">
                  <c:v>Pós - Graduação UFGD</c:v>
                </c:pt>
              </c:strCache>
            </c:strRef>
          </c:tx>
          <c:spPr>
            <a:solidFill>
              <a:srgbClr val="FFC000"/>
            </a:solidFill>
            <a:effectLst>
              <a:outerShdw blurRad="40000" dist="22860" dir="5400000" rotWithShape="0">
                <a:srgbClr val="000000">
                  <a:alpha val="35000"/>
                </a:srgbClr>
              </a:outerShdw>
            </a:effectLst>
          </c:spPr>
          <c:invertIfNegative val="0"/>
          <c:dPt>
            <c:idx val="2"/>
            <c:invertIfNegative val="0"/>
            <c:bubble3D val="0"/>
            <c:spPr>
              <a:solidFill>
                <a:srgbClr val="FFC000"/>
              </a:solidFill>
              <a:effectLst>
                <a:outerShdw blurRad="40000" dist="22860" dir="5400000" rotWithShape="0">
                  <a:srgbClr val="000000">
                    <a:alpha val="35000"/>
                  </a:srgbClr>
                </a:outerShdw>
              </a:effectLst>
            </c:spPr>
          </c:dPt>
          <c:dLbls>
            <c:dLbl>
              <c:idx val="0"/>
              <c:layout>
                <c:manualLayout>
                  <c:x val="0.0102448637680886"/>
                  <c:y val="-0.0025465226631493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0131719677018281"/>
                  <c:y val="-0.007639567989448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0117084157349583"/>
                  <c:y val="-0.00509304532629878"/>
                </c:manualLayout>
              </c:layout>
              <c:numFmt formatCode="General" sourceLinked="1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pt-BR" sz="1000" b="0" i="0" u="none" strike="noStrike" kern="1200" baseline="0">
                      <a:solidFill>
                        <a:schemeClr val="tx1"/>
                      </a:solidFill>
                      <a:latin typeface="Arial" panose="020B0604020202020204" pitchFamily="7" charset="0"/>
                      <a:ea typeface="Arial" panose="020B0604020202020204" pitchFamily="7" charset="0"/>
                      <a:cs typeface="Arial" panose="020B0604020202020204" pitchFamily="7" charset="0"/>
                      <a:sym typeface="Arial" panose="020B0604020202020204" pitchFamily="7" charset="0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0146355196686979"/>
                  <c:y val="-0.0050930453262987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0117084157349583"/>
                  <c:y val="-0.0025465226631493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0146355196686979"/>
                  <c:y val="-0.0050930453262987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.00878131180121876"/>
                  <c:y val="-0.010186090652597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.00878131180121876"/>
                  <c:y val="-0.007639567989448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0.0131719677018281"/>
                  <c:y val="-0.0025465226631493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0.0131719677018281"/>
                  <c:y val="-0.0025465226631493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numRef>
              <c:f>Quadro_resumo!$C$96:$Q$96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Quadro_resumo!$C$99:$Q$99</c:f>
              <c:numCache>
                <c:formatCode>#,##0</c:formatCode>
                <c:ptCount val="15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9</c:v>
                </c:pt>
                <c:pt idx="4">
                  <c:v>11</c:v>
                </c:pt>
                <c:pt idx="5">
                  <c:v>17</c:v>
                </c:pt>
                <c:pt idx="6">
                  <c:v>18</c:v>
                </c:pt>
                <c:pt idx="7">
                  <c:v>21</c:v>
                </c:pt>
                <c:pt idx="8">
                  <c:v>26</c:v>
                </c:pt>
                <c:pt idx="9">
                  <c:v>29</c:v>
                </c:pt>
                <c:pt idx="10">
                  <c:v>29</c:v>
                </c:pt>
                <c:pt idx="11">
                  <c:v>30</c:v>
                </c:pt>
                <c:pt idx="12">
                  <c:v>30</c:v>
                </c:pt>
                <c:pt idx="13">
                  <c:v>34</c:v>
                </c:pt>
                <c:pt idx="14">
                  <c:v>34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6644736"/>
        <c:axId val="22552960"/>
      </c:barChart>
      <c:catAx>
        <c:axId val="16644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22552960"/>
        <c:crosses val="autoZero"/>
        <c:auto val="1"/>
        <c:lblAlgn val="ctr"/>
        <c:lblOffset val="100"/>
        <c:noMultiLvlLbl val="0"/>
      </c:catAx>
      <c:valAx>
        <c:axId val="22552960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16644736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/>
      </a:pPr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Quadro_afastamento_servidores!$B$13</c:f>
              <c:strCache>
                <c:ptCount val="1"/>
                <c:pt idx="0">
                  <c:v>Categoria/Ano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Pt>
            <c:idx val="10"/>
            <c:invertIfNegative val="0"/>
            <c:bubble3D val="0"/>
          </c:dPt>
          <c:dPt>
            <c:idx val="11"/>
            <c:invertIfNegative val="0"/>
            <c:bubble3D val="0"/>
          </c:dPt>
          <c:dPt>
            <c:idx val="12"/>
            <c:invertIfNegative val="0"/>
            <c:bubble3D val="0"/>
          </c:dPt>
          <c:dPt>
            <c:idx val="14"/>
            <c:invertIfNegative val="0"/>
            <c:bubble3D val="0"/>
          </c:dPt>
          <c:dPt>
            <c:idx val="15"/>
            <c:invertIfNegative val="0"/>
            <c:bubble3D val="0"/>
          </c:dPt>
          <c:dPt>
            <c:idx val="16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17"/>
            <c:invertIfNegative val="0"/>
            <c:bubble3D val="0"/>
            <c:spPr>
              <a:solidFill>
                <a:srgbClr val="008000"/>
              </a:solidFill>
            </c:spPr>
          </c:dPt>
          <c:dLbls>
            <c:dLbl>
              <c:idx val="4"/>
              <c:layout>
                <c:manualLayout>
                  <c:x val="0.0189033642406646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017328083887276"/>
                  <c:y val="0.0024424608158126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.0173280838872759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.00945168212033232"/>
                  <c:y val="8.95558620228382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0.0141775231804985"/>
                  <c:y val="-0.0073273824474380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0.0153635215399684"/>
                  <c:y val="-0.0023668639053254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0.00943025656980717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0.0157528035338872"/>
                  <c:y val="-0.019539686526501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0.017318825191068"/>
                  <c:y val="-0.0089562069687752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Quadro_afastamento_servidores!$C$13:$T$13</c:f>
              <c:strCach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Total Geral</c:v>
                </c:pt>
              </c:strCache>
            </c:strRef>
          </c:cat>
          <c:val>
            <c:numRef>
              <c:f>Quadro_afastamento_servidores!$C$16:$T$16</c:f>
              <c:numCache>
                <c:formatCode>General</c:formatCode>
                <c:ptCount val="18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0</c:v>
                </c:pt>
                <c:pt idx="4">
                  <c:v>7</c:v>
                </c:pt>
                <c:pt idx="5">
                  <c:v>7</c:v>
                </c:pt>
                <c:pt idx="6">
                  <c:v>17</c:v>
                </c:pt>
                <c:pt idx="7">
                  <c:v>14</c:v>
                </c:pt>
                <c:pt idx="8">
                  <c:v>15</c:v>
                </c:pt>
                <c:pt idx="9">
                  <c:v>32</c:v>
                </c:pt>
                <c:pt idx="10">
                  <c:v>48</c:v>
                </c:pt>
                <c:pt idx="11">
                  <c:v>51</c:v>
                </c:pt>
                <c:pt idx="12">
                  <c:v>42</c:v>
                </c:pt>
                <c:pt idx="13">
                  <c:v>68</c:v>
                </c:pt>
                <c:pt idx="14">
                  <c:v>49</c:v>
                </c:pt>
                <c:pt idx="15">
                  <c:v>56</c:v>
                </c:pt>
                <c:pt idx="16">
                  <c:v>29</c:v>
                </c:pt>
                <c:pt idx="17">
                  <c:v>440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2"/>
        <c:axId val="112434176"/>
        <c:axId val="114012928"/>
      </c:barChart>
      <c:catAx>
        <c:axId val="112434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114012928"/>
        <c:crosses val="autoZero"/>
        <c:auto val="1"/>
        <c:lblAlgn val="ctr"/>
        <c:lblOffset val="100"/>
        <c:noMultiLvlLbl val="0"/>
      </c:catAx>
      <c:valAx>
        <c:axId val="114012928"/>
        <c:scaling>
          <c:orientation val="minMax"/>
        </c:scaling>
        <c:delete val="1"/>
        <c:axPos val="l"/>
        <c:majorGridlines>
          <c:spPr>
            <a:ln w="9525" cap="flat" cmpd="sng" algn="ctr">
              <a:noFill/>
              <a:prstDash val="solid"/>
              <a:round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112434176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>
          <a:latin typeface="Arial" panose="020B0604020202020204" pitchFamily="7" charset="0"/>
          <a:ea typeface="Arial" panose="020B0604020202020204" pitchFamily="7" charset="0"/>
          <a:cs typeface="Arial" panose="020B0604020202020204" pitchFamily="7" charset="0"/>
          <a:sym typeface="Arial" panose="020B0604020202020204" pitchFamily="7" charset="0"/>
        </a:defRPr>
      </a:pPr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0593788644430583"/>
          <c:y val="0.000404047172204622"/>
          <c:w val="0.948848969530983"/>
          <c:h val="0.9146706425010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Quadro_afastamento_servidores!$B$54</c:f>
              <c:strCache>
                <c:ptCount val="1"/>
                <c:pt idx="0">
                  <c:v>Mestrado</c:v>
                </c:pt>
              </c:strCache>
            </c:strRef>
          </c:tx>
          <c:spPr>
            <a:solidFill>
              <a:srgbClr val="336600"/>
            </a:solidFill>
          </c:spPr>
          <c:invertIfNegative val="0"/>
          <c:dPt>
            <c:idx val="10"/>
            <c:invertIfNegative val="0"/>
            <c:bubble3D val="0"/>
            <c:spPr>
              <a:solidFill>
                <a:srgbClr val="336600"/>
              </a:solidFill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numRef>
              <c:f>Quadro_afastamento_servidores!$C$53:$S$53</c:f>
              <c:numCache>
                <c:formatCode>General</c:formatCod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numCache>
            </c:numRef>
          </c:cat>
          <c:val>
            <c:numRef>
              <c:f>Quadro_afastamento_servidores!$C$54:$S$54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8</c:v>
                </c:pt>
                <c:pt idx="9">
                  <c:v>7</c:v>
                </c:pt>
                <c:pt idx="10">
                  <c:v>11</c:v>
                </c:pt>
                <c:pt idx="11">
                  <c:v>19</c:v>
                </c:pt>
                <c:pt idx="12">
                  <c:v>12</c:v>
                </c:pt>
                <c:pt idx="13">
                  <c:v>20</c:v>
                </c:pt>
                <c:pt idx="14">
                  <c:v>10</c:v>
                </c:pt>
                <c:pt idx="15">
                  <c:v>16</c:v>
                </c:pt>
                <c:pt idx="16">
                  <c:v>9</c:v>
                </c:pt>
              </c:numCache>
            </c:numRef>
          </c:val>
        </c:ser>
        <c:ser>
          <c:idx val="1"/>
          <c:order val="1"/>
          <c:tx>
            <c:strRef>
              <c:f>Quadro_afastamento_servidores!$B$55</c:f>
              <c:strCache>
                <c:ptCount val="1"/>
                <c:pt idx="0">
                  <c:v>Doutorado </c:v>
                </c:pt>
              </c:strCache>
            </c:strRef>
          </c:tx>
          <c:spPr>
            <a:solidFill>
              <a:srgbClr val="FF66CC"/>
            </a:solidFill>
          </c:spPr>
          <c:invertIfNegative val="0"/>
          <c:dLbls>
            <c:dLbl>
              <c:idx val="5"/>
              <c:layout>
                <c:manualLayout>
                  <c:x val="0.00278932553669264"/>
                  <c:y val="-0.0048849216316253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0.00697331384173147"/>
                  <c:y val="0.0024424608158126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0.00836797661007787"/>
                  <c:y val="-0.0048849216316253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numRef>
              <c:f>Quadro_afastamento_servidores!$C$53:$S$53</c:f>
              <c:numCache>
                <c:formatCode>General</c:formatCod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numCache>
            </c:numRef>
          </c:cat>
          <c:val>
            <c:numRef>
              <c:f>Quadro_afastamento_servidores!$C$55:$S$55</c:f>
              <c:numCache>
                <c:formatCode>General</c:formatCode>
                <c:ptCount val="1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6</c:v>
                </c:pt>
                <c:pt idx="7">
                  <c:v>5</c:v>
                </c:pt>
                <c:pt idx="8">
                  <c:v>3</c:v>
                </c:pt>
                <c:pt idx="9">
                  <c:v>7</c:v>
                </c:pt>
                <c:pt idx="10">
                  <c:v>21</c:v>
                </c:pt>
                <c:pt idx="11">
                  <c:v>15</c:v>
                </c:pt>
                <c:pt idx="12">
                  <c:v>19</c:v>
                </c:pt>
                <c:pt idx="13">
                  <c:v>30</c:v>
                </c:pt>
                <c:pt idx="14">
                  <c:v>21</c:v>
                </c:pt>
                <c:pt idx="15">
                  <c:v>21</c:v>
                </c:pt>
                <c:pt idx="16">
                  <c:v>8</c:v>
                </c:pt>
              </c:numCache>
            </c:numRef>
          </c:val>
        </c:ser>
        <c:ser>
          <c:idx val="2"/>
          <c:order val="2"/>
          <c:tx>
            <c:strRef>
              <c:f>Quadro_afastamento_servidores!$B$56</c:f>
              <c:strCache>
                <c:ptCount val="1"/>
                <c:pt idx="0">
                  <c:v>Pós-Doutorado 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dLbls>
            <c:dLbl>
              <c:idx val="0"/>
              <c:layout>
                <c:manualLayout>
                  <c:x val="0.00557865107338518"/>
                  <c:y val="0.0024424608158126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0.00976263937842406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0.00836797661007787"/>
                  <c:y val="-0.0048849216316254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0.00764474335859159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0.00955592919823934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numRef>
              <c:f>Quadro_afastamento_servidores!$C$53:$S$53</c:f>
              <c:numCache>
                <c:formatCode>General</c:formatCod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numCache>
            </c:numRef>
          </c:cat>
          <c:val>
            <c:numRef>
              <c:f>Quadro_afastamento_servidores!$C$56:$S$56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6</c:v>
                </c:pt>
                <c:pt idx="5">
                  <c:v>6</c:v>
                </c:pt>
                <c:pt idx="6">
                  <c:v>9</c:v>
                </c:pt>
                <c:pt idx="7">
                  <c:v>6</c:v>
                </c:pt>
                <c:pt idx="8">
                  <c:v>4</c:v>
                </c:pt>
                <c:pt idx="9">
                  <c:v>18</c:v>
                </c:pt>
                <c:pt idx="10">
                  <c:v>16</c:v>
                </c:pt>
                <c:pt idx="11">
                  <c:v>17</c:v>
                </c:pt>
                <c:pt idx="12">
                  <c:v>11</c:v>
                </c:pt>
                <c:pt idx="13">
                  <c:v>18</c:v>
                </c:pt>
                <c:pt idx="14">
                  <c:v>18</c:v>
                </c:pt>
                <c:pt idx="15">
                  <c:v>19</c:v>
                </c:pt>
                <c:pt idx="16">
                  <c:v>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9"/>
        <c:axId val="125508992"/>
        <c:axId val="125514880"/>
      </c:barChart>
      <c:catAx>
        <c:axId val="125508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125514880"/>
        <c:crosses val="autoZero"/>
        <c:auto val="1"/>
        <c:lblAlgn val="ctr"/>
        <c:lblOffset val="100"/>
        <c:noMultiLvlLbl val="0"/>
      </c:catAx>
      <c:valAx>
        <c:axId val="125514880"/>
        <c:scaling>
          <c:orientation val="minMax"/>
        </c:scaling>
        <c:delete val="1"/>
        <c:axPos val="l"/>
        <c:majorGridlines>
          <c:spPr>
            <a:ln w="9525" cap="flat" cmpd="sng" algn="ctr">
              <a:noFill/>
              <a:prstDash val="solid"/>
              <a:round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125508992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egendEntry>
        <c:idx val="0"/>
        <c:txPr>
          <a:bodyPr rot="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</c:legendEntry>
      <c:legendEntry>
        <c:idx val="1"/>
        <c:txPr>
          <a:bodyPr rot="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</c:legendEntry>
      <c:legendEntry>
        <c:idx val="2"/>
        <c:txPr>
          <a:bodyPr rot="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</c:legendEntry>
      <c:layout>
        <c:manualLayout>
          <c:xMode val="edge"/>
          <c:yMode val="edge"/>
          <c:x val="0.0561513924042251"/>
          <c:y val="0.133193673704786"/>
          <c:w val="0.148680928126019"/>
          <c:h val="0.311844929495142"/>
        </c:manualLayout>
      </c:layout>
      <c:overlay val="0"/>
      <c:txPr>
        <a:bodyPr rot="0" spcFirstLastPara="0" vertOverflow="ellipsis" vert="horz" wrap="square" anchor="ctr" anchorCtr="1"/>
        <a:lstStyle/>
        <a:p>
          <a:pPr>
            <a:defRPr lang="pt-BR" sz="1000" b="0" i="0" u="none" strike="noStrike" kern="1200" baseline="0">
              <a:solidFill>
                <a:schemeClr val="tx1"/>
              </a:solidFill>
              <a:latin typeface="Arial" panose="020B0604020202020204" pitchFamily="7" charset="0"/>
              <a:ea typeface="Arial" panose="020B0604020202020204" pitchFamily="7" charset="0"/>
              <a:cs typeface="Arial" panose="020B0604020202020204" pitchFamily="7" charset="0"/>
              <a:sym typeface="Arial" panose="020B0604020202020204" pitchFamily="7" charset="0"/>
            </a:defRPr>
          </a:pPr>
        </a:p>
      </c:txPr>
    </c:legend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>
          <a:latin typeface="Arial" panose="020B0604020202020204" pitchFamily="7" charset="0"/>
          <a:ea typeface="Arial" panose="020B0604020202020204" pitchFamily="7" charset="0"/>
          <a:cs typeface="Arial" panose="020B0604020202020204" pitchFamily="7" charset="0"/>
          <a:sym typeface="Arial" panose="020B0604020202020204" pitchFamily="7" charset="0"/>
        </a:defRPr>
      </a:pPr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Quadro_afastamento_servidores!$B$23</c:f>
              <c:strCache>
                <c:ptCount val="1"/>
                <c:pt idx="0">
                  <c:v>Categoria/Ano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Pt>
            <c:idx val="2"/>
            <c:invertIfNegative val="0"/>
            <c:bubble3D val="0"/>
            <c:spPr>
              <a:solidFill>
                <a:srgbClr val="008000"/>
              </a:solidFill>
            </c:spPr>
          </c:dPt>
          <c:dLbls>
            <c:dLbl>
              <c:idx val="2"/>
              <c:layout>
                <c:manualLayout>
                  <c:x val="0.0361904761904761"/>
                  <c:y val="-0.0593204817914638"/>
                </c:manualLayout>
              </c:layout>
              <c:numFmt formatCode="General" sourceLinked="1"/>
              <c:spPr>
                <a:noFill/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pt-BR" sz="1000" b="1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7" charset="0"/>
                      <a:ea typeface="Arial" panose="020B0604020202020204" pitchFamily="7" charset="0"/>
                      <a:cs typeface="Arial" panose="020B0604020202020204" pitchFamily="7" charset="0"/>
                      <a:sym typeface="Arial" panose="020B0604020202020204" pitchFamily="7" charset="0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Quadro_afastamento_servidores!$B$24:$B$26</c:f>
              <c:strCache>
                <c:ptCount val="3"/>
                <c:pt idx="0">
                  <c:v>Integral</c:v>
                </c:pt>
                <c:pt idx="1">
                  <c:v>Parcial</c:v>
                </c:pt>
                <c:pt idx="2">
                  <c:v>Total Geral</c:v>
                </c:pt>
              </c:strCache>
            </c:strRef>
          </c:cat>
          <c:val>
            <c:numRef>
              <c:f>Quadro_afastamento_servidores!$T$24:$T$26</c:f>
              <c:numCache>
                <c:formatCode>General</c:formatCode>
                <c:ptCount val="3"/>
                <c:pt idx="0">
                  <c:v>360</c:v>
                </c:pt>
                <c:pt idx="1">
                  <c:v>80</c:v>
                </c:pt>
                <c:pt idx="2">
                  <c:v>440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112434176"/>
        <c:axId val="114012928"/>
      </c:barChart>
      <c:catAx>
        <c:axId val="112434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114012928"/>
        <c:crosses val="autoZero"/>
        <c:auto val="1"/>
        <c:lblAlgn val="ctr"/>
        <c:lblOffset val="100"/>
        <c:noMultiLvlLbl val="0"/>
      </c:catAx>
      <c:valAx>
        <c:axId val="114012928"/>
        <c:scaling>
          <c:orientation val="minMax"/>
        </c:scaling>
        <c:delete val="1"/>
        <c:axPos val="l"/>
        <c:majorGridlines>
          <c:spPr>
            <a:ln w="9525" cap="flat" cmpd="sng" algn="ctr">
              <a:noFill/>
              <a:prstDash val="solid"/>
              <a:round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112434176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>
          <a:latin typeface="Arial" panose="020B0604020202020204" pitchFamily="7" charset="0"/>
          <a:ea typeface="Arial" panose="020B0604020202020204" pitchFamily="7" charset="0"/>
          <a:cs typeface="Arial" panose="020B0604020202020204" pitchFamily="7" charset="0"/>
          <a:sym typeface="Arial" panose="020B0604020202020204" pitchFamily="7" charset="0"/>
        </a:defRPr>
      </a:pPr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Quadro_afastamento_servidores!$B$13</c:f>
              <c:strCache>
                <c:ptCount val="1"/>
                <c:pt idx="0">
                  <c:v>Categoria/Ano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Pt>
            <c:idx val="3"/>
            <c:invertIfNegative val="0"/>
            <c:bubble3D val="0"/>
          </c:dPt>
          <c:dPt>
            <c:idx val="10"/>
            <c:invertIfNegative val="0"/>
            <c:bubble3D val="0"/>
          </c:dPt>
          <c:dPt>
            <c:idx val="11"/>
            <c:invertIfNegative val="0"/>
            <c:bubble3D val="0"/>
          </c:dPt>
          <c:dPt>
            <c:idx val="12"/>
            <c:invertIfNegative val="0"/>
            <c:bubble3D val="0"/>
          </c:dPt>
          <c:dPt>
            <c:idx val="14"/>
            <c:invertIfNegative val="0"/>
            <c:bubble3D val="0"/>
          </c:dPt>
          <c:dPt>
            <c:idx val="15"/>
            <c:invertIfNegative val="0"/>
            <c:bubble3D val="0"/>
          </c:dPt>
          <c:dPt>
            <c:idx val="16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17"/>
            <c:invertIfNegative val="0"/>
            <c:bubble3D val="0"/>
            <c:spPr>
              <a:solidFill>
                <a:srgbClr val="008000"/>
              </a:solidFill>
            </c:spPr>
          </c:dPt>
          <c:dLbls>
            <c:dLbl>
              <c:idx val="3"/>
              <c:layout>
                <c:manualLayout>
                  <c:x val="0.019047619047619"/>
                  <c:y val="-0.046831959309050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0189033642406646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017328083887276"/>
                  <c:y val="0.0024424608158126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.0173280838872759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.00945168212033232"/>
                  <c:y val="8.95558620228382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0.0141775231804985"/>
                  <c:y val="-0.0073273824474380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0.0153635215399684"/>
                  <c:y val="-0.0023668639053254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0.00943025656980717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0.0157528035338872"/>
                  <c:y val="-0.019539686526501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0.017318825191068"/>
                  <c:y val="-0.0089562069687752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Quadro_afastamento_servidores!$C$13:$T$13</c:f>
              <c:strCach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Total Geral</c:v>
                </c:pt>
              </c:strCache>
            </c:strRef>
          </c:cat>
          <c:val>
            <c:numRef>
              <c:f>Quadro_afastamento_servidores!$C$14:$T$14</c:f>
              <c:numCache>
                <c:formatCode>General</c:formatCode>
                <c:ptCount val="18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0</c:v>
                </c:pt>
                <c:pt idx="4">
                  <c:v>7</c:v>
                </c:pt>
                <c:pt idx="5">
                  <c:v>6</c:v>
                </c:pt>
                <c:pt idx="6">
                  <c:v>14</c:v>
                </c:pt>
                <c:pt idx="7">
                  <c:v>11</c:v>
                </c:pt>
                <c:pt idx="8">
                  <c:v>7</c:v>
                </c:pt>
                <c:pt idx="9">
                  <c:v>20</c:v>
                </c:pt>
                <c:pt idx="10">
                  <c:v>31</c:v>
                </c:pt>
                <c:pt idx="11">
                  <c:v>27</c:v>
                </c:pt>
                <c:pt idx="12">
                  <c:v>26</c:v>
                </c:pt>
                <c:pt idx="13">
                  <c:v>42</c:v>
                </c:pt>
                <c:pt idx="14">
                  <c:v>35</c:v>
                </c:pt>
                <c:pt idx="15">
                  <c:v>31</c:v>
                </c:pt>
                <c:pt idx="16">
                  <c:v>18</c:v>
                </c:pt>
                <c:pt idx="17">
                  <c:v>280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112434176"/>
        <c:axId val="114012928"/>
      </c:barChart>
      <c:catAx>
        <c:axId val="112434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114012928"/>
        <c:crosses val="autoZero"/>
        <c:auto val="1"/>
        <c:lblAlgn val="ctr"/>
        <c:lblOffset val="100"/>
        <c:noMultiLvlLbl val="0"/>
      </c:catAx>
      <c:valAx>
        <c:axId val="114012928"/>
        <c:scaling>
          <c:orientation val="minMax"/>
        </c:scaling>
        <c:delete val="1"/>
        <c:axPos val="l"/>
        <c:majorGridlines>
          <c:spPr>
            <a:ln w="9525" cap="flat" cmpd="sng" algn="ctr">
              <a:noFill/>
              <a:prstDash val="solid"/>
              <a:round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112434176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>
          <a:latin typeface="Arial" panose="020B0604020202020204" pitchFamily="7" charset="0"/>
          <a:ea typeface="Arial" panose="020B0604020202020204" pitchFamily="7" charset="0"/>
          <a:cs typeface="Arial" panose="020B0604020202020204" pitchFamily="7" charset="0"/>
          <a:sym typeface="Arial" panose="020B0604020202020204" pitchFamily="7" charset="0"/>
        </a:defRPr>
      </a:pPr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Quadro_afastamento_servidores!$B$13</c:f>
              <c:strCache>
                <c:ptCount val="1"/>
                <c:pt idx="0">
                  <c:v>Categoria/Ano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Pt>
            <c:idx val="3"/>
            <c:invertIfNegative val="0"/>
            <c:bubble3D val="0"/>
          </c:dPt>
          <c:dPt>
            <c:idx val="10"/>
            <c:invertIfNegative val="0"/>
            <c:bubble3D val="0"/>
          </c:dPt>
          <c:dPt>
            <c:idx val="11"/>
            <c:invertIfNegative val="0"/>
            <c:bubble3D val="0"/>
          </c:dPt>
          <c:dPt>
            <c:idx val="12"/>
            <c:invertIfNegative val="0"/>
            <c:bubble3D val="0"/>
          </c:dPt>
          <c:dPt>
            <c:idx val="14"/>
            <c:invertIfNegative val="0"/>
            <c:bubble3D val="0"/>
          </c:dPt>
          <c:dPt>
            <c:idx val="15"/>
            <c:invertIfNegative val="0"/>
            <c:bubble3D val="0"/>
          </c:dPt>
          <c:dPt>
            <c:idx val="16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17"/>
            <c:invertIfNegative val="0"/>
            <c:bubble3D val="0"/>
            <c:spPr>
              <a:solidFill>
                <a:srgbClr val="008000"/>
              </a:solidFill>
            </c:spPr>
          </c:dPt>
          <c:dLbls>
            <c:dLbl>
              <c:idx val="3"/>
              <c:layout>
                <c:manualLayout>
                  <c:x val="0.019047619047619"/>
                  <c:y val="-0.046831959309050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0189033642406646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017328083887276"/>
                  <c:y val="0.0024424608158126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.0173280838872759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.00945168212033232"/>
                  <c:y val="8.95558620228382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0.0141775231804985"/>
                  <c:y val="-0.0073273824474380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0.0153635215399684"/>
                  <c:y val="-0.0023668639053254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0.00943025656980717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0.0157528035338872"/>
                  <c:y val="-0.019539686526501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0.017318825191068"/>
                  <c:y val="-0.0089562069687752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Quadro_afastamento_servidores!$C$13:$T$13</c:f>
              <c:strCach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Total Geral</c:v>
                </c:pt>
              </c:strCache>
            </c:strRef>
          </c:cat>
          <c:val>
            <c:numRef>
              <c:f>Quadro_afastamento_servidores!$C$15:$T$15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3</c:v>
                </c:pt>
                <c:pt idx="7">
                  <c:v>3</c:v>
                </c:pt>
                <c:pt idx="8">
                  <c:v>8</c:v>
                </c:pt>
                <c:pt idx="9">
                  <c:v>12</c:v>
                </c:pt>
                <c:pt idx="10">
                  <c:v>17</c:v>
                </c:pt>
                <c:pt idx="11">
                  <c:v>24</c:v>
                </c:pt>
                <c:pt idx="12">
                  <c:v>16</c:v>
                </c:pt>
                <c:pt idx="13">
                  <c:v>26</c:v>
                </c:pt>
                <c:pt idx="14">
                  <c:v>14</c:v>
                </c:pt>
                <c:pt idx="15">
                  <c:v>25</c:v>
                </c:pt>
                <c:pt idx="16">
                  <c:v>11</c:v>
                </c:pt>
                <c:pt idx="17">
                  <c:v>160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112434176"/>
        <c:axId val="114012928"/>
      </c:barChart>
      <c:catAx>
        <c:axId val="112434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114012928"/>
        <c:crosses val="autoZero"/>
        <c:auto val="1"/>
        <c:lblAlgn val="ctr"/>
        <c:lblOffset val="100"/>
        <c:noMultiLvlLbl val="0"/>
      </c:catAx>
      <c:valAx>
        <c:axId val="114012928"/>
        <c:scaling>
          <c:orientation val="minMax"/>
        </c:scaling>
        <c:delete val="1"/>
        <c:axPos val="l"/>
        <c:majorGridlines>
          <c:spPr>
            <a:ln w="9525" cap="flat" cmpd="sng" algn="ctr">
              <a:noFill/>
              <a:prstDash val="solid"/>
              <a:round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112434176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>
          <a:latin typeface="Arial" panose="020B0604020202020204" pitchFamily="7" charset="0"/>
          <a:ea typeface="Arial" panose="020B0604020202020204" pitchFamily="7" charset="0"/>
          <a:cs typeface="Arial" panose="020B0604020202020204" pitchFamily="7" charset="0"/>
          <a:sym typeface="Arial" panose="020B0604020202020204" pitchFamily="7" charset="0"/>
        </a:defRPr>
      </a:pPr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Quadro_afastamento_servidores!$B$33</c:f>
              <c:strCache>
                <c:ptCount val="1"/>
                <c:pt idx="0">
                  <c:v>Categoria/Ano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Pt>
            <c:idx val="2"/>
            <c:invertIfNegative val="0"/>
            <c:bubble3D val="0"/>
            <c:spPr>
              <a:solidFill>
                <a:srgbClr val="008000"/>
              </a:solidFill>
            </c:spPr>
          </c:dPt>
          <c:dLbls>
            <c:dLbl>
              <c:idx val="2"/>
              <c:layout>
                <c:manualLayout>
                  <c:x val="0.0228571428571429"/>
                  <c:y val="-0.065564743032670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Quadro_afastamento_servidores!$B$34:$B$36</c:f>
              <c:strCache>
                <c:ptCount val="3"/>
                <c:pt idx="0">
                  <c:v>Integral</c:v>
                </c:pt>
                <c:pt idx="1">
                  <c:v>Parcial</c:v>
                </c:pt>
                <c:pt idx="2">
                  <c:v>Total Geral</c:v>
                </c:pt>
              </c:strCache>
            </c:strRef>
          </c:cat>
          <c:val>
            <c:numRef>
              <c:f>Quadro_afastamento_servidores!$T$34:$T$36</c:f>
              <c:numCache>
                <c:formatCode>General</c:formatCode>
                <c:ptCount val="3"/>
                <c:pt idx="0">
                  <c:v>271</c:v>
                </c:pt>
                <c:pt idx="1">
                  <c:v>9</c:v>
                </c:pt>
                <c:pt idx="2">
                  <c:v>280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112434176"/>
        <c:axId val="114012928"/>
      </c:barChart>
      <c:catAx>
        <c:axId val="112434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114012928"/>
        <c:crosses val="autoZero"/>
        <c:auto val="1"/>
        <c:lblAlgn val="ctr"/>
        <c:lblOffset val="100"/>
        <c:noMultiLvlLbl val="0"/>
      </c:catAx>
      <c:valAx>
        <c:axId val="114012928"/>
        <c:scaling>
          <c:orientation val="minMax"/>
        </c:scaling>
        <c:delete val="1"/>
        <c:axPos val="l"/>
        <c:majorGridlines>
          <c:spPr>
            <a:ln w="9525" cap="flat" cmpd="sng" algn="ctr">
              <a:noFill/>
              <a:prstDash val="solid"/>
              <a:round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112434176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>
          <a:latin typeface="Arial" panose="020B0604020202020204" pitchFamily="7" charset="0"/>
          <a:ea typeface="Arial" panose="020B0604020202020204" pitchFamily="7" charset="0"/>
          <a:cs typeface="Arial" panose="020B0604020202020204" pitchFamily="7" charset="0"/>
          <a:sym typeface="Arial" panose="020B0604020202020204" pitchFamily="7" charset="0"/>
        </a:defRPr>
      </a:pPr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Quadro_afastamento_servidores!$B$43</c:f>
              <c:strCache>
                <c:ptCount val="1"/>
                <c:pt idx="0">
                  <c:v>Categoria/Ano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Pt>
            <c:idx val="2"/>
            <c:invertIfNegative val="0"/>
            <c:bubble3D val="0"/>
            <c:spPr>
              <a:solidFill>
                <a:srgbClr val="008000"/>
              </a:solidFill>
            </c:spPr>
          </c:dPt>
          <c:dLbls>
            <c:dLbl>
              <c:idx val="2"/>
              <c:layout>
                <c:manualLayout>
                  <c:x val="0.0171428571428571"/>
                  <c:y val="-0.059320481791463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Quadro_afastamento_servidores!$B$44:$B$46</c:f>
              <c:strCache>
                <c:ptCount val="3"/>
                <c:pt idx="0">
                  <c:v>Integral</c:v>
                </c:pt>
                <c:pt idx="1">
                  <c:v>Parcial</c:v>
                </c:pt>
                <c:pt idx="2">
                  <c:v>Total Geral</c:v>
                </c:pt>
              </c:strCache>
            </c:strRef>
          </c:cat>
          <c:val>
            <c:numRef>
              <c:f>Quadro_afastamento_servidores!$T$44:$T$46</c:f>
              <c:numCache>
                <c:formatCode>General</c:formatCode>
                <c:ptCount val="3"/>
                <c:pt idx="0">
                  <c:v>89</c:v>
                </c:pt>
                <c:pt idx="1">
                  <c:v>71</c:v>
                </c:pt>
                <c:pt idx="2">
                  <c:v>160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112434176"/>
        <c:axId val="114012928"/>
      </c:barChart>
      <c:catAx>
        <c:axId val="112434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114012928"/>
        <c:crosses val="autoZero"/>
        <c:auto val="1"/>
        <c:lblAlgn val="ctr"/>
        <c:lblOffset val="100"/>
        <c:noMultiLvlLbl val="0"/>
      </c:catAx>
      <c:valAx>
        <c:axId val="114012928"/>
        <c:scaling>
          <c:orientation val="minMax"/>
        </c:scaling>
        <c:delete val="1"/>
        <c:axPos val="l"/>
        <c:majorGridlines>
          <c:spPr>
            <a:ln w="9525" cap="flat" cmpd="sng" algn="ctr">
              <a:noFill/>
              <a:prstDash val="solid"/>
              <a:round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112434176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>
          <a:latin typeface="Arial" panose="020B0604020202020204" pitchFamily="7" charset="0"/>
          <a:ea typeface="Arial" panose="020B0604020202020204" pitchFamily="7" charset="0"/>
          <a:cs typeface="Arial" panose="020B0604020202020204" pitchFamily="7" charset="0"/>
          <a:sym typeface="Arial" panose="020B0604020202020204" pitchFamily="7" charset="0"/>
        </a:defRPr>
      </a:pPr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Quadro_bolsas_CAPES!$B$13</c:f>
              <c:strCache>
                <c:ptCount val="1"/>
                <c:pt idx="0">
                  <c:v>Categoria/Ano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Pt>
            <c:idx val="3"/>
            <c:invertIfNegative val="0"/>
            <c:bubble3D val="0"/>
            <c:spPr>
              <a:solidFill>
                <a:srgbClr val="FFC000"/>
              </a:solidFill>
            </c:spPr>
          </c:dPt>
          <c:dLbls>
            <c:dLbl>
              <c:idx val="3"/>
              <c:layout>
                <c:manualLayout>
                  <c:x val="0.019047619047619"/>
                  <c:y val="-0.046831959309050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0189033642406646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017328083887276"/>
                  <c:y val="0.0024424608158126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.0173280838872759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.00945168212033232"/>
                  <c:y val="8.95558620228382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numRef>
              <c:f>Quadro_bolsas_CAPES!$C$13:$L$13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Quadro_bolsas_CAPES!$C$16:$L$16</c:f>
              <c:numCache>
                <c:formatCode>General</c:formatCode>
                <c:ptCount val="10"/>
                <c:pt idx="0">
                  <c:v>243</c:v>
                </c:pt>
                <c:pt idx="1">
                  <c:v>266</c:v>
                </c:pt>
                <c:pt idx="2">
                  <c:v>288</c:v>
                </c:pt>
                <c:pt idx="3">
                  <c:v>309</c:v>
                </c:pt>
                <c:pt idx="4">
                  <c:v>335</c:v>
                </c:pt>
                <c:pt idx="5">
                  <c:v>335</c:v>
                </c:pt>
                <c:pt idx="6">
                  <c:v>336</c:v>
                </c:pt>
                <c:pt idx="7">
                  <c:v>342</c:v>
                </c:pt>
                <c:pt idx="8">
                  <c:v>332</c:v>
                </c:pt>
                <c:pt idx="9">
                  <c:v>325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112434176"/>
        <c:axId val="114012928"/>
      </c:barChart>
      <c:catAx>
        <c:axId val="112434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114012928"/>
        <c:crosses val="autoZero"/>
        <c:auto val="1"/>
        <c:lblAlgn val="ctr"/>
        <c:lblOffset val="100"/>
        <c:noMultiLvlLbl val="0"/>
      </c:catAx>
      <c:valAx>
        <c:axId val="114012928"/>
        <c:scaling>
          <c:orientation val="minMax"/>
        </c:scaling>
        <c:delete val="1"/>
        <c:axPos val="l"/>
        <c:majorGridlines>
          <c:spPr>
            <a:ln w="9525" cap="flat" cmpd="sng" algn="ctr">
              <a:noFill/>
              <a:prstDash val="solid"/>
              <a:round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112434176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>
          <a:latin typeface="Arial" panose="020B0604020202020204" pitchFamily="7" charset="0"/>
          <a:ea typeface="Arial" panose="020B0604020202020204" pitchFamily="7" charset="0"/>
          <a:cs typeface="Arial" panose="020B0604020202020204" pitchFamily="7" charset="0"/>
          <a:sym typeface="Arial" panose="020B0604020202020204" pitchFamily="7" charset="0"/>
        </a:defRPr>
      </a:pPr>
    </a:p>
  </c:tx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1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9838245509576"/>
          <c:y val="0.00992669517409896"/>
          <c:w val="0.710330455492706"/>
          <c:h val="0.967012828344533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Quadro_bolsas_CAPES!$B$58</c:f>
              <c:strCache>
                <c:ptCount val="1"/>
                <c:pt idx="0">
                  <c:v>Faculdade/mês</c:v>
                </c:pt>
              </c:strCache>
            </c:strRef>
          </c:tx>
          <c:spPr>
            <a:solidFill>
              <a:srgbClr val="FFC000"/>
            </a:solidFill>
            <a:effectLst>
              <a:outerShdw blurRad="40000" dist="22860" dir="5400000" rotWithShape="0">
                <a:srgbClr val="000000">
                  <a:alpha val="35000"/>
                </a:srgbClr>
              </a:outerShdw>
            </a:effectLst>
          </c:spPr>
          <c:invertIfNegative val="0"/>
          <c:dPt>
            <c:idx val="2"/>
            <c:invertIfNegative val="0"/>
            <c:bubble3D val="0"/>
          </c:dPt>
          <c:dPt>
            <c:idx val="10"/>
            <c:invertIfNegative val="0"/>
            <c:bubble3D val="0"/>
          </c:dPt>
          <c:dPt>
            <c:idx val="11"/>
            <c:invertIfNegative val="0"/>
            <c:bubble3D val="0"/>
            <c:spPr>
              <a:solidFill>
                <a:srgbClr val="00B050"/>
              </a:solidFill>
              <a:effectLst>
                <a:outerShdw blurRad="40000" dist="22860" dir="5400000" rotWithShape="0">
                  <a:srgbClr val="000000">
                    <a:alpha val="35000"/>
                  </a:srgbClr>
                </a:outerShdw>
              </a:effectLst>
            </c:spPr>
          </c:dPt>
          <c:dLbls>
            <c:dLbl>
              <c:idx val="0"/>
              <c:layout>
                <c:manualLayout>
                  <c:x val="0.0102448637680886"/>
                  <c:y val="-0.0025465226631493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0131719677018281"/>
                  <c:y val="-0.007639567989448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0117084157349583"/>
                  <c:y val="-0.00509304532629878"/>
                </c:manualLayout>
              </c:layout>
              <c:numFmt formatCode="General" sourceLinked="1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pt-BR" sz="1000" b="0" i="0" u="none" strike="noStrike" kern="1200" baseline="0">
                      <a:solidFill>
                        <a:schemeClr val="tx1"/>
                      </a:solidFill>
                      <a:latin typeface="Arial" panose="020B0604020202020204" pitchFamily="7" charset="0"/>
                      <a:ea typeface="Arial" panose="020B0604020202020204" pitchFamily="7" charset="0"/>
                      <a:cs typeface="Arial" panose="020B0604020202020204" pitchFamily="7" charset="0"/>
                      <a:sym typeface="Arial" panose="020B0604020202020204" pitchFamily="7" charset="0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0146355196686979"/>
                  <c:y val="-0.0050930453262987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0117084157349583"/>
                  <c:y val="-0.0025465226631493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0146355196686979"/>
                  <c:y val="-0.0050930453262987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.00878131180121876"/>
                  <c:y val="-0.010186090652597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.00878131180121876"/>
                  <c:y val="-0.007639567989448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0.0131719677018281"/>
                  <c:y val="-0.0025465226631493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0.0131719677018281"/>
                  <c:y val="-0.0025465226631493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Quadro_bolsas_CAPES!$B$41:$B$52</c:f>
              <c:strCache>
                <c:ptCount val="12"/>
                <c:pt idx="0">
                  <c:v>FACALE</c:v>
                </c:pt>
                <c:pt idx="1">
                  <c:v>FACE</c:v>
                </c:pt>
                <c:pt idx="2">
                  <c:v>FACET</c:v>
                </c:pt>
                <c:pt idx="3">
                  <c:v>FADIR</c:v>
                </c:pt>
                <c:pt idx="4">
                  <c:v>FAED</c:v>
                </c:pt>
                <c:pt idx="5">
                  <c:v>FAEN</c:v>
                </c:pt>
                <c:pt idx="6">
                  <c:v>FAIND</c:v>
                </c:pt>
                <c:pt idx="7">
                  <c:v>FCA</c:v>
                </c:pt>
                <c:pt idx="8">
                  <c:v>FCBA</c:v>
                </c:pt>
                <c:pt idx="9">
                  <c:v>FCH</c:v>
                </c:pt>
                <c:pt idx="10">
                  <c:v>FCS</c:v>
                </c:pt>
                <c:pt idx="11">
                  <c:v>Total Geral</c:v>
                </c:pt>
              </c:strCache>
            </c:strRef>
          </c:cat>
          <c:val>
            <c:numRef>
              <c:f>Quadro_bolsas_CAPES!$N$41:$N$52</c:f>
              <c:numCache>
                <c:formatCode>General</c:formatCode>
                <c:ptCount val="12"/>
                <c:pt idx="0">
                  <c:v>15</c:v>
                </c:pt>
                <c:pt idx="1">
                  <c:v>14</c:v>
                </c:pt>
                <c:pt idx="2">
                  <c:v>46</c:v>
                </c:pt>
                <c:pt idx="3">
                  <c:v>4</c:v>
                </c:pt>
                <c:pt idx="4">
                  <c:v>20</c:v>
                </c:pt>
                <c:pt idx="5">
                  <c:v>4</c:v>
                </c:pt>
                <c:pt idx="6">
                  <c:v>2</c:v>
                </c:pt>
                <c:pt idx="7">
                  <c:v>82</c:v>
                </c:pt>
                <c:pt idx="8">
                  <c:v>50</c:v>
                </c:pt>
                <c:pt idx="9">
                  <c:v>64</c:v>
                </c:pt>
                <c:pt idx="10">
                  <c:v>24</c:v>
                </c:pt>
                <c:pt idx="11">
                  <c:v>325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6644736"/>
        <c:axId val="22552960"/>
      </c:barChart>
      <c:catAx>
        <c:axId val="166447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22552960"/>
        <c:crosses val="autoZero"/>
        <c:auto val="1"/>
        <c:lblAlgn val="ctr"/>
        <c:lblOffset val="100"/>
        <c:noMultiLvlLbl val="0"/>
      </c:catAx>
      <c:valAx>
        <c:axId val="225529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16644736"/>
        <c:crosses val="autoZero"/>
        <c:crossBetween val="between"/>
      </c:valAx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>
          <a:latin typeface="Arial" panose="020B0604020202020204" pitchFamily="7" charset="0"/>
          <a:ea typeface="Arial" panose="020B0604020202020204" pitchFamily="7" charset="0"/>
          <a:cs typeface="Arial" panose="020B0604020202020204" pitchFamily="7" charset="0"/>
          <a:sym typeface="Arial" panose="020B0604020202020204" pitchFamily="7" charset="0"/>
        </a:defRPr>
      </a:pPr>
    </a:p>
  </c:tx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0121017977073"/>
          <c:y val="0.0257309941520468"/>
          <c:w val="0.859878982022927"/>
          <c:h val="0.81718790476634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Quadro_bolsas_CAPES!$B$22</c:f>
              <c:strCache>
                <c:ptCount val="1"/>
                <c:pt idx="0">
                  <c:v>Doutorado                     </c:v>
                </c:pt>
              </c:strCache>
            </c:strRef>
          </c:tx>
          <c:spPr>
            <a:solidFill>
              <a:srgbClr val="285000"/>
            </a:solidFill>
          </c:spPr>
          <c:invertIfNegative val="0"/>
          <c:dLbls>
            <c:delete val="1"/>
          </c:dLbls>
          <c:cat>
            <c:strRef>
              <c:f>Quadro_bolsas_CAPES!$C$21:$N$21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Quadro_bolsas_CAPES!$C$22:$N$22</c:f>
              <c:numCache>
                <c:formatCode>General</c:formatCode>
                <c:ptCount val="12"/>
                <c:pt idx="0">
                  <c:v>116</c:v>
                </c:pt>
                <c:pt idx="1">
                  <c:v>117</c:v>
                </c:pt>
                <c:pt idx="2">
                  <c:v>125</c:v>
                </c:pt>
                <c:pt idx="3">
                  <c:v>125</c:v>
                </c:pt>
                <c:pt idx="4">
                  <c:v>127</c:v>
                </c:pt>
                <c:pt idx="5">
                  <c:v>127</c:v>
                </c:pt>
                <c:pt idx="6">
                  <c:v>128</c:v>
                </c:pt>
                <c:pt idx="7">
                  <c:v>129</c:v>
                </c:pt>
                <c:pt idx="8">
                  <c:v>129</c:v>
                </c:pt>
                <c:pt idx="9">
                  <c:v>129</c:v>
                </c:pt>
                <c:pt idx="10">
                  <c:v>128</c:v>
                </c:pt>
                <c:pt idx="11">
                  <c:v>128</c:v>
                </c:pt>
              </c:numCache>
            </c:numRef>
          </c:val>
        </c:ser>
        <c:ser>
          <c:idx val="1"/>
          <c:order val="1"/>
          <c:tx>
            <c:strRef>
              <c:f>Quadro_bolsas_CAPES!$B$23</c:f>
              <c:strCache>
                <c:ptCount val="1"/>
                <c:pt idx="0">
                  <c:v>Mestrado                      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delete val="1"/>
          </c:dLbls>
          <c:cat>
            <c:strRef>
              <c:f>Quadro_bolsas_CAPES!$C$21:$N$21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Quadro_bolsas_CAPES!$C$23:$N$23</c:f>
              <c:numCache>
                <c:formatCode>General</c:formatCode>
                <c:ptCount val="12"/>
                <c:pt idx="0">
                  <c:v>216</c:v>
                </c:pt>
                <c:pt idx="1">
                  <c:v>213</c:v>
                </c:pt>
                <c:pt idx="2">
                  <c:v>202</c:v>
                </c:pt>
                <c:pt idx="3">
                  <c:v>205</c:v>
                </c:pt>
                <c:pt idx="4">
                  <c:v>205</c:v>
                </c:pt>
                <c:pt idx="5">
                  <c:v>206</c:v>
                </c:pt>
                <c:pt idx="6">
                  <c:v>204</c:v>
                </c:pt>
                <c:pt idx="7">
                  <c:v>202</c:v>
                </c:pt>
                <c:pt idx="8">
                  <c:v>201</c:v>
                </c:pt>
                <c:pt idx="9">
                  <c:v>199</c:v>
                </c:pt>
                <c:pt idx="10">
                  <c:v>197</c:v>
                </c:pt>
                <c:pt idx="11">
                  <c:v>197</c:v>
                </c:pt>
              </c:numCache>
            </c:numRef>
          </c:val>
        </c:ser>
        <c:ser>
          <c:idx val="2"/>
          <c:order val="2"/>
          <c:tx>
            <c:strRef>
              <c:f>Quadro_bolsas_CAPES!$B$24</c:f>
              <c:strCache>
                <c:ptCount val="1"/>
                <c:pt idx="0">
                  <c:v>Total Geral</c:v>
                </c:pt>
              </c:strCache>
            </c:strRef>
          </c:tx>
          <c:spPr>
            <a:noFill/>
          </c:spPr>
          <c:invertIfNegative val="0"/>
          <c:dLbls>
            <c:delete val="1"/>
          </c:dLbls>
          <c:cat>
            <c:strRef>
              <c:f>Quadro_bolsas_CAPES!$C$21:$N$21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Quadro_bolsas_CAPES!$C$24:$N$24</c:f>
              <c:numCache>
                <c:formatCode>General</c:formatCode>
                <c:ptCount val="12"/>
                <c:pt idx="0">
                  <c:v>332</c:v>
                </c:pt>
                <c:pt idx="1">
                  <c:v>330</c:v>
                </c:pt>
                <c:pt idx="2">
                  <c:v>327</c:v>
                </c:pt>
                <c:pt idx="3">
                  <c:v>330</c:v>
                </c:pt>
                <c:pt idx="4">
                  <c:v>332</c:v>
                </c:pt>
                <c:pt idx="5">
                  <c:v>333</c:v>
                </c:pt>
                <c:pt idx="6">
                  <c:v>332</c:v>
                </c:pt>
                <c:pt idx="7">
                  <c:v>331</c:v>
                </c:pt>
                <c:pt idx="8">
                  <c:v>330</c:v>
                </c:pt>
                <c:pt idx="9">
                  <c:v>328</c:v>
                </c:pt>
                <c:pt idx="10">
                  <c:v>325</c:v>
                </c:pt>
                <c:pt idx="11">
                  <c:v>325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47281792"/>
        <c:axId val="147283328"/>
      </c:barChart>
      <c:catAx>
        <c:axId val="1472817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147283328"/>
        <c:crosses val="autoZero"/>
        <c:auto val="1"/>
        <c:lblAlgn val="ctr"/>
        <c:lblOffset val="100"/>
        <c:noMultiLvlLbl val="0"/>
      </c:catAx>
      <c:valAx>
        <c:axId val="14728332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147281792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 rot="0" spcFirstLastPara="0" vertOverflow="ellipsis" vert="horz" wrap="square" anchor="ctr" anchorCtr="1"/>
          <a:lstStyle/>
          <a:p>
            <a:pPr>
              <a:defRPr lang="pt-BR" sz="6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</c:dTable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/>
      </a:pPr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203371394015553"/>
          <c:y val="0.0349206349206349"/>
          <c:w val="0.957534247771868"/>
          <c:h val="0.8860849893763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Quadro_resumo!$B$97</c:f>
              <c:strCache>
                <c:ptCount val="1"/>
                <c:pt idx="0">
                  <c:v>Doutorado</c:v>
                </c:pt>
              </c:strCache>
            </c:strRef>
          </c:tx>
          <c:spPr>
            <a:solidFill>
              <a:srgbClr val="00B050"/>
            </a:solidFill>
            <a:effectLst>
              <a:outerShdw blurRad="50800" dist="50800" dir="5400000" algn="ctr" rotWithShape="0">
                <a:srgbClr val="000000">
                  <a:alpha val="43137"/>
                </a:srgbClr>
              </a:outerShdw>
            </a:effectLst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numRef>
              <c:f>Quadro_resumo!$C$96:$Q$96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Quadro_resumo!$C$97:$Q$97</c:f>
              <c:numCache>
                <c:formatCode>General</c:formatCode>
                <c:ptCount val="1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3</c:v>
                </c:pt>
                <c:pt idx="7">
                  <c:v>5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9</c:v>
                </c:pt>
                <c:pt idx="12">
                  <c:v>9</c:v>
                </c:pt>
                <c:pt idx="13">
                  <c:v>11</c:v>
                </c:pt>
                <c:pt idx="14">
                  <c:v>11</c:v>
                </c:pt>
              </c:numCache>
            </c:numRef>
          </c:val>
        </c:ser>
        <c:ser>
          <c:idx val="1"/>
          <c:order val="1"/>
          <c:tx>
            <c:strRef>
              <c:f>Quadro_resumo!$B$98</c:f>
              <c:strCache>
                <c:ptCount val="1"/>
                <c:pt idx="0">
                  <c:v>Mestrado</c:v>
                </c:pt>
              </c:strCache>
            </c:strRef>
          </c:tx>
          <c:spPr>
            <a:solidFill>
              <a:srgbClr val="FFC000"/>
            </a:solidFill>
            <a:effectLst>
              <a:outerShdw blurRad="50800" dist="50800" dir="5400000" algn="ctr" rotWithShape="0">
                <a:srgbClr val="000000">
                  <a:alpha val="43137"/>
                </a:srgbClr>
              </a:outerShdw>
            </a:effectLst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4"/>
            <c:invertIfNegative val="0"/>
            <c:bubble3D val="0"/>
          </c:dPt>
          <c:dPt>
            <c:idx val="5"/>
            <c:invertIfNegative val="0"/>
            <c:bubble3D val="0"/>
          </c:dPt>
          <c:dPt>
            <c:idx val="6"/>
            <c:invertIfNegative val="0"/>
            <c:bubble3D val="0"/>
          </c:dPt>
          <c:dPt>
            <c:idx val="7"/>
            <c:invertIfNegative val="0"/>
            <c:bubble3D val="0"/>
          </c:dPt>
          <c:dPt>
            <c:idx val="8"/>
            <c:invertIfNegative val="0"/>
            <c:bubble3D val="0"/>
          </c:dPt>
          <c:dPt>
            <c:idx val="9"/>
            <c:invertIfNegative val="0"/>
            <c:bubble3D val="0"/>
          </c:dPt>
          <c:dPt>
            <c:idx val="10"/>
            <c:invertIfNegative val="0"/>
            <c:bubble3D val="0"/>
          </c:dPt>
          <c:dPt>
            <c:idx val="11"/>
            <c:invertIfNegative val="0"/>
            <c:bubble3D val="0"/>
          </c:dPt>
          <c:dPt>
            <c:idx val="12"/>
            <c:invertIfNegative val="0"/>
            <c:bubble3D val="0"/>
          </c:dPt>
          <c:dLbls>
            <c:dLbl>
              <c:idx val="9"/>
              <c:layout>
                <c:manualLayout>
                  <c:x val="0.0102379008702484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numRef>
              <c:f>Quadro_resumo!$C$96:$Q$96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Quadro_resumo!$C$98:$Q$98</c:f>
              <c:numCache>
                <c:formatCode>General</c:formatCode>
                <c:ptCount val="15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8</c:v>
                </c:pt>
                <c:pt idx="4">
                  <c:v>9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18</c:v>
                </c:pt>
                <c:pt idx="9">
                  <c:v>21</c:v>
                </c:pt>
                <c:pt idx="10">
                  <c:v>21</c:v>
                </c:pt>
                <c:pt idx="11">
                  <c:v>21</c:v>
                </c:pt>
                <c:pt idx="12">
                  <c:v>21</c:v>
                </c:pt>
                <c:pt idx="13">
                  <c:v>23</c:v>
                </c:pt>
                <c:pt idx="14">
                  <c:v>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082560"/>
        <c:axId val="28084096"/>
      </c:barChart>
      <c:catAx>
        <c:axId val="28082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28084096"/>
        <c:crosses val="autoZero"/>
        <c:auto val="1"/>
        <c:lblAlgn val="ctr"/>
        <c:lblOffset val="100"/>
        <c:noMultiLvlLbl val="0"/>
      </c:catAx>
      <c:valAx>
        <c:axId val="28084096"/>
        <c:scaling>
          <c:orientation val="minMax"/>
        </c:scaling>
        <c:delete val="1"/>
        <c:axPos val="l"/>
        <c:majorGridlines>
          <c:spPr>
            <a:ln w="9525" cap="flat" cmpd="sng" algn="ctr">
              <a:noFill/>
              <a:prstDash val="solid"/>
              <a:round/>
            </a:ln>
          </c:spPr>
        </c:majorGridlines>
        <c:numFmt formatCode="General" sourceLinked="1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28082560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egendEntry>
        <c:idx val="0"/>
        <c:txPr>
          <a:bodyPr rot="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</c:legendEntry>
      <c:legendEntry>
        <c:idx val="1"/>
        <c:txPr>
          <a:bodyPr rot="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</c:legendEntry>
      <c:layout>
        <c:manualLayout>
          <c:xMode val="edge"/>
          <c:yMode val="edge"/>
          <c:x val="0.0963153528952255"/>
          <c:y val="0.14353405824272"/>
          <c:w val="0.129360802398414"/>
          <c:h val="0.112957880264967"/>
        </c:manualLayout>
      </c:layout>
      <c:overlay val="0"/>
      <c:txPr>
        <a:bodyPr rot="0" spcFirstLastPara="0" vertOverflow="ellipsis" vert="horz" wrap="square" anchor="ctr" anchorCtr="1"/>
        <a:lstStyle/>
        <a:p>
          <a:pPr>
            <a:defRPr lang="pt-BR" sz="1000" b="0" i="0" u="none" strike="noStrike" kern="1200" baseline="0">
              <a:solidFill>
                <a:schemeClr val="tx1"/>
              </a:solidFill>
              <a:latin typeface="Arial" panose="020B0604020202020204" pitchFamily="7" charset="0"/>
              <a:ea typeface="Arial" panose="020B0604020202020204" pitchFamily="7" charset="0"/>
              <a:cs typeface="Arial" panose="020B0604020202020204" pitchFamily="7" charset="0"/>
              <a:sym typeface="Arial" panose="020B0604020202020204" pitchFamily="7" charset="0"/>
            </a:defRPr>
          </a:pPr>
        </a:p>
      </c:txPr>
    </c:legend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/>
      </a:pPr>
    </a:p>
  </c:tx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0121017977073"/>
          <c:y val="0.0257309941520468"/>
          <c:w val="0.859878982022927"/>
          <c:h val="0.81718790476634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Quadro_bolsas_CAPES!$B$31</c:f>
              <c:strCache>
                <c:ptCount val="1"/>
                <c:pt idx="0">
                  <c:v>Doutorado                     </c:v>
                </c:pt>
              </c:strCache>
            </c:strRef>
          </c:tx>
          <c:spPr>
            <a:solidFill>
              <a:srgbClr val="285000"/>
            </a:solidFill>
          </c:spPr>
          <c:invertIfNegative val="0"/>
          <c:dLbls>
            <c:delete val="1"/>
          </c:dLbls>
          <c:cat>
            <c:strRef>
              <c:f>Quadro_bolsas_CAPES!$C$30:$N$30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Quadro_bolsas_CAPES!$C$31:$N$31</c:f>
              <c:numCache>
                <c:formatCode>"R$"\ #,##0.00</c:formatCode>
                <c:ptCount val="12"/>
                <c:pt idx="0">
                  <c:v>255200</c:v>
                </c:pt>
                <c:pt idx="1">
                  <c:v>257400</c:v>
                </c:pt>
                <c:pt idx="2">
                  <c:v>275000</c:v>
                </c:pt>
                <c:pt idx="3">
                  <c:v>275000</c:v>
                </c:pt>
                <c:pt idx="4">
                  <c:v>279400</c:v>
                </c:pt>
                <c:pt idx="5">
                  <c:v>279400</c:v>
                </c:pt>
                <c:pt idx="6">
                  <c:v>281600</c:v>
                </c:pt>
                <c:pt idx="7">
                  <c:v>283800</c:v>
                </c:pt>
                <c:pt idx="8">
                  <c:v>283800</c:v>
                </c:pt>
                <c:pt idx="9">
                  <c:v>283800</c:v>
                </c:pt>
                <c:pt idx="10">
                  <c:v>281600</c:v>
                </c:pt>
                <c:pt idx="11">
                  <c:v>281600</c:v>
                </c:pt>
              </c:numCache>
            </c:numRef>
          </c:val>
        </c:ser>
        <c:ser>
          <c:idx val="1"/>
          <c:order val="1"/>
          <c:tx>
            <c:strRef>
              <c:f>Quadro_bolsas_CAPES!$B$32</c:f>
              <c:strCache>
                <c:ptCount val="1"/>
                <c:pt idx="0">
                  <c:v>Mestrado                      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delete val="1"/>
          </c:dLbls>
          <c:cat>
            <c:strRef>
              <c:f>Quadro_bolsas_CAPES!$C$30:$N$30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Quadro_bolsas_CAPES!$C$32:$N$32</c:f>
              <c:numCache>
                <c:formatCode>"R$"\ #,##0.00</c:formatCode>
                <c:ptCount val="12"/>
                <c:pt idx="0">
                  <c:v>324000</c:v>
                </c:pt>
                <c:pt idx="1">
                  <c:v>319500</c:v>
                </c:pt>
                <c:pt idx="2">
                  <c:v>298500</c:v>
                </c:pt>
                <c:pt idx="3">
                  <c:v>303000</c:v>
                </c:pt>
                <c:pt idx="4">
                  <c:v>316500</c:v>
                </c:pt>
                <c:pt idx="5">
                  <c:v>309000</c:v>
                </c:pt>
                <c:pt idx="6">
                  <c:v>306000</c:v>
                </c:pt>
                <c:pt idx="7">
                  <c:v>303000</c:v>
                </c:pt>
                <c:pt idx="8">
                  <c:v>301500</c:v>
                </c:pt>
                <c:pt idx="9">
                  <c:v>298500</c:v>
                </c:pt>
                <c:pt idx="10">
                  <c:v>295500</c:v>
                </c:pt>
                <c:pt idx="11">
                  <c:v>295500</c:v>
                </c:pt>
              </c:numCache>
            </c:numRef>
          </c:val>
        </c:ser>
        <c:ser>
          <c:idx val="2"/>
          <c:order val="2"/>
          <c:tx>
            <c:strRef>
              <c:f>Quadro_bolsas_CAPES!$B$33</c:f>
              <c:strCache>
                <c:ptCount val="1"/>
                <c:pt idx="0">
                  <c:v>Total mês</c:v>
                </c:pt>
              </c:strCache>
            </c:strRef>
          </c:tx>
          <c:spPr>
            <a:noFill/>
          </c:spPr>
          <c:invertIfNegative val="0"/>
          <c:dLbls>
            <c:delete val="1"/>
          </c:dLbls>
          <c:cat>
            <c:strRef>
              <c:f>Quadro_bolsas_CAPES!$C$30:$N$30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Quadro_bolsas_CAPES!$C$33:$N$33</c:f>
              <c:numCache>
                <c:formatCode>"R$"\ #,##0.00</c:formatCode>
                <c:ptCount val="12"/>
                <c:pt idx="0">
                  <c:v>579200</c:v>
                </c:pt>
                <c:pt idx="1">
                  <c:v>576900</c:v>
                </c:pt>
                <c:pt idx="2">
                  <c:v>573500</c:v>
                </c:pt>
                <c:pt idx="3">
                  <c:v>578000</c:v>
                </c:pt>
                <c:pt idx="4">
                  <c:v>595900</c:v>
                </c:pt>
                <c:pt idx="5">
                  <c:v>588400</c:v>
                </c:pt>
                <c:pt idx="6">
                  <c:v>587600</c:v>
                </c:pt>
                <c:pt idx="7">
                  <c:v>586800</c:v>
                </c:pt>
                <c:pt idx="8">
                  <c:v>585300</c:v>
                </c:pt>
                <c:pt idx="9">
                  <c:v>582300</c:v>
                </c:pt>
                <c:pt idx="10">
                  <c:v>577100</c:v>
                </c:pt>
                <c:pt idx="11">
                  <c:v>577100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47281792"/>
        <c:axId val="147283328"/>
      </c:barChart>
      <c:catAx>
        <c:axId val="1472817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147283328"/>
        <c:crosses val="autoZero"/>
        <c:auto val="1"/>
        <c:lblAlgn val="ctr"/>
        <c:lblOffset val="100"/>
        <c:noMultiLvlLbl val="0"/>
      </c:catAx>
      <c:valAx>
        <c:axId val="147283328"/>
        <c:scaling>
          <c:orientation val="minMax"/>
        </c:scaling>
        <c:delete val="1"/>
        <c:axPos val="l"/>
        <c:numFmt formatCode="&quot;R$&quot;\ #,##0.00" sourceLinked="1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147281792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 rot="0" spcFirstLastPara="0" vertOverflow="ellipsis" vert="horz" wrap="square" anchor="ctr" anchorCtr="1"/>
          <a:lstStyle/>
          <a:p>
            <a:pPr>
              <a:defRPr lang="pt-BR" sz="6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</c:dTable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/>
      </a:pPr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0121017977073"/>
          <c:y val="0.0257309941520468"/>
          <c:w val="0.859878982022927"/>
          <c:h val="0.81718790476634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'Quadros_Bolsas CNPq e fundect'!$B$24</c:f>
              <c:strCache>
                <c:ptCount val="1"/>
                <c:pt idx="0">
                  <c:v>Doutorado</c:v>
                </c:pt>
              </c:strCache>
            </c:strRef>
          </c:tx>
          <c:spPr>
            <a:solidFill>
              <a:srgbClr val="285000"/>
            </a:solidFill>
          </c:spPr>
          <c:invertIfNegative val="0"/>
          <c:dLbls>
            <c:delete val="1"/>
          </c:dLbls>
          <c:cat>
            <c:strRef>
              <c:f>'Quadros_Bolsas CNPq e fundect'!$D$23:$O$23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'Quadros_Bolsas CNPq e fundect'!$D$24:$O$24</c:f>
              <c:numCache>
                <c:formatCode>General</c:formatCode>
                <c:ptCount val="12"/>
                <c:pt idx="0">
                  <c:v>6</c:v>
                </c:pt>
                <c:pt idx="1">
                  <c:v>7</c:v>
                </c:pt>
                <c:pt idx="2">
                  <c:v>9</c:v>
                </c:pt>
                <c:pt idx="3">
                  <c:v>18</c:v>
                </c:pt>
                <c:pt idx="4">
                  <c:v>10</c:v>
                </c:pt>
                <c:pt idx="5">
                  <c:v>12</c:v>
                </c:pt>
                <c:pt idx="6">
                  <c:v>19</c:v>
                </c:pt>
                <c:pt idx="7">
                  <c:v>19</c:v>
                </c:pt>
                <c:pt idx="8">
                  <c:v>19</c:v>
                </c:pt>
                <c:pt idx="9">
                  <c:v>19</c:v>
                </c:pt>
                <c:pt idx="10">
                  <c:v>19</c:v>
                </c:pt>
                <c:pt idx="11">
                  <c:v>18</c:v>
                </c:pt>
              </c:numCache>
            </c:numRef>
          </c:val>
        </c:ser>
        <c:ser>
          <c:idx val="1"/>
          <c:order val="1"/>
          <c:tx>
            <c:strRef>
              <c:f>'Quadros_Bolsas CNPq e fundect'!$B$25</c:f>
              <c:strCache>
                <c:ptCount val="1"/>
                <c:pt idx="0">
                  <c:v>Mestrado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delete val="1"/>
          </c:dLbls>
          <c:cat>
            <c:strRef>
              <c:f>'Quadros_Bolsas CNPq e fundect'!$D$23:$O$23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'Quadros_Bolsas CNPq e fundect'!$D$25:$O$25</c:f>
              <c:numCache>
                <c:formatCode>General</c:formatCode>
                <c:ptCount val="12"/>
                <c:pt idx="0">
                  <c:v>7</c:v>
                </c:pt>
                <c:pt idx="1">
                  <c:v>7</c:v>
                </c:pt>
                <c:pt idx="2">
                  <c:v>12</c:v>
                </c:pt>
                <c:pt idx="3">
                  <c:v>22</c:v>
                </c:pt>
                <c:pt idx="4">
                  <c:v>13</c:v>
                </c:pt>
                <c:pt idx="5">
                  <c:v>15</c:v>
                </c:pt>
                <c:pt idx="6">
                  <c:v>28</c:v>
                </c:pt>
                <c:pt idx="7">
                  <c:v>28</c:v>
                </c:pt>
                <c:pt idx="8">
                  <c:v>28</c:v>
                </c:pt>
                <c:pt idx="9">
                  <c:v>28</c:v>
                </c:pt>
                <c:pt idx="10">
                  <c:v>28</c:v>
                </c:pt>
                <c:pt idx="11" c:formatCode="#,##0">
                  <c:v>28</c:v>
                </c:pt>
              </c:numCache>
            </c:numRef>
          </c:val>
        </c:ser>
        <c:ser>
          <c:idx val="2"/>
          <c:order val="2"/>
          <c:tx>
            <c:strRef>
              <c:f>'Quadros_Bolsas CNPq e fundect'!$B$26</c:f>
              <c:strCache>
                <c:ptCount val="1"/>
                <c:pt idx="0">
                  <c:v>Total Geral</c:v>
                </c:pt>
              </c:strCache>
            </c:strRef>
          </c:tx>
          <c:spPr>
            <a:noFill/>
          </c:spPr>
          <c:invertIfNegative val="0"/>
          <c:dLbls>
            <c:delete val="1"/>
          </c:dLbls>
          <c:cat>
            <c:strRef>
              <c:f>'Quadros_Bolsas CNPq e fundect'!$D$23:$O$23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'Quadros_Bolsas CNPq e fundect'!$D$26:$O$26</c:f>
              <c:numCache>
                <c:formatCode>General</c:formatCode>
                <c:ptCount val="12"/>
                <c:pt idx="0">
                  <c:v>13</c:v>
                </c:pt>
                <c:pt idx="1">
                  <c:v>14</c:v>
                </c:pt>
                <c:pt idx="2">
                  <c:v>21</c:v>
                </c:pt>
                <c:pt idx="3">
                  <c:v>40</c:v>
                </c:pt>
                <c:pt idx="4">
                  <c:v>23</c:v>
                </c:pt>
                <c:pt idx="5">
                  <c:v>27</c:v>
                </c:pt>
                <c:pt idx="6">
                  <c:v>47</c:v>
                </c:pt>
                <c:pt idx="7">
                  <c:v>47</c:v>
                </c:pt>
                <c:pt idx="8">
                  <c:v>47</c:v>
                </c:pt>
                <c:pt idx="9">
                  <c:v>47</c:v>
                </c:pt>
                <c:pt idx="10">
                  <c:v>47</c:v>
                </c:pt>
                <c:pt idx="11">
                  <c:v>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47281792"/>
        <c:axId val="147283328"/>
      </c:barChart>
      <c:catAx>
        <c:axId val="1472817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147283328"/>
        <c:crosses val="autoZero"/>
        <c:auto val="1"/>
        <c:lblAlgn val="ctr"/>
        <c:lblOffset val="100"/>
        <c:noMultiLvlLbl val="0"/>
      </c:catAx>
      <c:valAx>
        <c:axId val="14728332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147281792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 rot="0" spcFirstLastPara="0" vertOverflow="ellipsis" vert="horz" wrap="square" anchor="ctr" anchorCtr="1"/>
          <a:lstStyle/>
          <a:p>
            <a:pPr>
              <a:defRPr lang="pt-BR" sz="6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</c:dTable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>
          <a:latin typeface="Arial" panose="020B0604020202020204" pitchFamily="7" charset="0"/>
          <a:ea typeface="Arial" panose="020B0604020202020204" pitchFamily="7" charset="0"/>
          <a:cs typeface="Arial" panose="020B0604020202020204" pitchFamily="7" charset="0"/>
          <a:sym typeface="Arial" panose="020B0604020202020204" pitchFamily="7" charset="0"/>
        </a:defRPr>
      </a:pPr>
    </a:p>
  </c:tx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7212702144998"/>
          <c:y val="0"/>
          <c:w val="0.892787297855002"/>
          <c:h val="0.81718790476634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'Quadros_Bolsas CNPq e fundect'!$B$14</c:f>
              <c:strCache>
                <c:ptCount val="1"/>
                <c:pt idx="0">
                  <c:v>CNPq</c:v>
                </c:pt>
              </c:strCache>
            </c:strRef>
          </c:tx>
          <c:spPr>
            <a:solidFill>
              <a:srgbClr val="285000"/>
            </a:solidFill>
          </c:spPr>
          <c:invertIfNegative val="0"/>
          <c:dLbls>
            <c:delete val="1"/>
          </c:dLbls>
          <c:cat>
            <c:strRef>
              <c:f>'Quadros_Bolsas CNPq e fundect'!$D$13:$O$13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'Quadros_Bolsas CNPq e fundect'!$D$14:$O$14</c:f>
              <c:numCache>
                <c:formatCode>General</c:formatCode>
                <c:ptCount val="12"/>
                <c:pt idx="0">
                  <c:v>9</c:v>
                </c:pt>
                <c:pt idx="1">
                  <c:v>10</c:v>
                </c:pt>
                <c:pt idx="2">
                  <c:v>17</c:v>
                </c:pt>
                <c:pt idx="3">
                  <c:v>34</c:v>
                </c:pt>
                <c:pt idx="4">
                  <c:v>17</c:v>
                </c:pt>
                <c:pt idx="5">
                  <c:v>17</c:v>
                </c:pt>
                <c:pt idx="6">
                  <c:v>17</c:v>
                </c:pt>
                <c:pt idx="7">
                  <c:v>17</c:v>
                </c:pt>
                <c:pt idx="8">
                  <c:v>17</c:v>
                </c:pt>
                <c:pt idx="9">
                  <c:v>17</c:v>
                </c:pt>
                <c:pt idx="10">
                  <c:v>17</c:v>
                </c:pt>
                <c:pt idx="11">
                  <c:v>17</c:v>
                </c:pt>
              </c:numCache>
            </c:numRef>
          </c:val>
        </c:ser>
        <c:ser>
          <c:idx val="1"/>
          <c:order val="1"/>
          <c:tx>
            <c:strRef>
              <c:f>'Quadros_Bolsas CNPq e fundect'!$B$15</c:f>
              <c:strCache>
                <c:ptCount val="1"/>
                <c:pt idx="0">
                  <c:v>FUNDECT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delete val="1"/>
          </c:dLbls>
          <c:cat>
            <c:strRef>
              <c:f>'Quadros_Bolsas CNPq e fundect'!$D$13:$O$13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'Quadros_Bolsas CNPq e fundect'!$D$15:$O$15</c:f>
              <c:numCache>
                <c:formatCode>General</c:formatCode>
                <c:ptCount val="12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6</c:v>
                </c:pt>
                <c:pt idx="4">
                  <c:v>6</c:v>
                </c:pt>
                <c:pt idx="5">
                  <c:v>10</c:v>
                </c:pt>
                <c:pt idx="6">
                  <c:v>30</c:v>
                </c:pt>
                <c:pt idx="7">
                  <c:v>30</c:v>
                </c:pt>
                <c:pt idx="8">
                  <c:v>30</c:v>
                </c:pt>
                <c:pt idx="9">
                  <c:v>30</c:v>
                </c:pt>
                <c:pt idx="10">
                  <c:v>30</c:v>
                </c:pt>
                <c:pt idx="11" c:formatCode="#,##0">
                  <c:v>29</c:v>
                </c:pt>
              </c:numCache>
            </c:numRef>
          </c:val>
        </c:ser>
        <c:ser>
          <c:idx val="2"/>
          <c:order val="2"/>
          <c:tx>
            <c:strRef>
              <c:f>'Quadros_Bolsas CNPq e fundect'!$B$26</c:f>
              <c:strCache>
                <c:ptCount val="1"/>
                <c:pt idx="0">
                  <c:v>Total Geral</c:v>
                </c:pt>
              </c:strCache>
            </c:strRef>
          </c:tx>
          <c:spPr>
            <a:noFill/>
          </c:spPr>
          <c:invertIfNegative val="0"/>
          <c:dLbls>
            <c:delete val="1"/>
          </c:dLbls>
          <c:cat>
            <c:strRef>
              <c:f>'Quadros_Bolsas CNPq e fundect'!$D$13:$O$13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'Quadros_Bolsas CNPq e fundect'!$D$26:$O$26</c:f>
              <c:numCache>
                <c:formatCode>General</c:formatCode>
                <c:ptCount val="12"/>
                <c:pt idx="0">
                  <c:v>13</c:v>
                </c:pt>
                <c:pt idx="1">
                  <c:v>14</c:v>
                </c:pt>
                <c:pt idx="2">
                  <c:v>21</c:v>
                </c:pt>
                <c:pt idx="3">
                  <c:v>40</c:v>
                </c:pt>
                <c:pt idx="4">
                  <c:v>23</c:v>
                </c:pt>
                <c:pt idx="5">
                  <c:v>27</c:v>
                </c:pt>
                <c:pt idx="6">
                  <c:v>47</c:v>
                </c:pt>
                <c:pt idx="7">
                  <c:v>47</c:v>
                </c:pt>
                <c:pt idx="8">
                  <c:v>47</c:v>
                </c:pt>
                <c:pt idx="9">
                  <c:v>47</c:v>
                </c:pt>
                <c:pt idx="10">
                  <c:v>47</c:v>
                </c:pt>
                <c:pt idx="11">
                  <c:v>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47281792"/>
        <c:axId val="147283328"/>
      </c:barChart>
      <c:catAx>
        <c:axId val="1472817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147283328"/>
        <c:crosses val="autoZero"/>
        <c:auto val="1"/>
        <c:lblAlgn val="ctr"/>
        <c:lblOffset val="100"/>
        <c:noMultiLvlLbl val="0"/>
      </c:catAx>
      <c:valAx>
        <c:axId val="14728332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147281792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 rot="0" spcFirstLastPara="0" vertOverflow="ellipsis" vert="horz" wrap="square" anchor="ctr" anchorCtr="1"/>
          <a:lstStyle/>
          <a:p>
            <a:pPr>
              <a:defRPr lang="pt-BR" sz="8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</c:dTable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/>
      </a:pPr>
    </a:p>
  </c:tx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7212702144998"/>
          <c:y val="0"/>
          <c:w val="0.892787297855002"/>
          <c:h val="0.81718790476634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'Quadros_Bolsas CNPq e fundect'!$B$34</c:f>
              <c:strCache>
                <c:ptCount val="1"/>
                <c:pt idx="0">
                  <c:v>CNPq</c:v>
                </c:pt>
              </c:strCache>
            </c:strRef>
          </c:tx>
          <c:spPr>
            <a:solidFill>
              <a:srgbClr val="285000"/>
            </a:solidFill>
          </c:spPr>
          <c:invertIfNegative val="0"/>
          <c:dLbls>
            <c:delete val="1"/>
          </c:dLbls>
          <c:cat>
            <c:strRef>
              <c:f>'Quadros_Bolsas CNPq e fundect'!$D$33:$O$33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'Quadros_Bolsas CNPq e fundect'!$D$34:$O$34</c:f>
              <c:numCache>
                <c:formatCode>"R$"\ #,##0.00</c:formatCode>
                <c:ptCount val="12"/>
                <c:pt idx="0">
                  <c:v>8100</c:v>
                </c:pt>
                <c:pt idx="1">
                  <c:v>10300</c:v>
                </c:pt>
                <c:pt idx="2">
                  <c:v>22200</c:v>
                </c:pt>
                <c:pt idx="3">
                  <c:v>44400</c:v>
                </c:pt>
                <c:pt idx="4">
                  <c:v>22200</c:v>
                </c:pt>
                <c:pt idx="5">
                  <c:v>22200</c:v>
                </c:pt>
                <c:pt idx="6">
                  <c:v>22200</c:v>
                </c:pt>
                <c:pt idx="7">
                  <c:v>22200</c:v>
                </c:pt>
                <c:pt idx="8">
                  <c:v>22200</c:v>
                </c:pt>
                <c:pt idx="9">
                  <c:v>22200</c:v>
                </c:pt>
                <c:pt idx="10">
                  <c:v>22200</c:v>
                </c:pt>
                <c:pt idx="11">
                  <c:v>22200</c:v>
                </c:pt>
              </c:numCache>
            </c:numRef>
          </c:val>
        </c:ser>
        <c:ser>
          <c:idx val="1"/>
          <c:order val="1"/>
          <c:tx>
            <c:strRef>
              <c:f>'Quadros_Bolsas CNPq e fundect'!$B$35</c:f>
              <c:strCache>
                <c:ptCount val="1"/>
                <c:pt idx="0">
                  <c:v>FUNDECT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delete val="1"/>
          </c:dLbls>
          <c:cat>
            <c:strRef>
              <c:f>'Quadros_Bolsas CNPq e fundect'!$D$33:$O$33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'Quadros_Bolsas CNPq e fundect'!$D$35:$O$35</c:f>
              <c:numCache>
                <c:formatCode>"R$"\ #,##0.00</c:formatCode>
                <c:ptCount val="12"/>
                <c:pt idx="0">
                  <c:v>5900</c:v>
                </c:pt>
                <c:pt idx="1">
                  <c:v>5900</c:v>
                </c:pt>
                <c:pt idx="2">
                  <c:v>5900</c:v>
                </c:pt>
                <c:pt idx="3">
                  <c:v>8800</c:v>
                </c:pt>
                <c:pt idx="4">
                  <c:v>8100</c:v>
                </c:pt>
                <c:pt idx="5">
                  <c:v>9600</c:v>
                </c:pt>
                <c:pt idx="6">
                  <c:v>37800</c:v>
                </c:pt>
                <c:pt idx="7">
                  <c:v>37800</c:v>
                </c:pt>
                <c:pt idx="8">
                  <c:v>37800</c:v>
                </c:pt>
                <c:pt idx="9">
                  <c:v>37800</c:v>
                </c:pt>
                <c:pt idx="10">
                  <c:v>37800</c:v>
                </c:pt>
                <c:pt idx="11">
                  <c:v>35600</c:v>
                </c:pt>
              </c:numCache>
            </c:numRef>
          </c:val>
        </c:ser>
        <c:ser>
          <c:idx val="2"/>
          <c:order val="2"/>
          <c:tx>
            <c:strRef>
              <c:f>'Quadros_Bolsas CNPq e fundect'!$B$36</c:f>
              <c:strCache>
                <c:ptCount val="1"/>
                <c:pt idx="0">
                  <c:v>Total Geral</c:v>
                </c:pt>
              </c:strCache>
            </c:strRef>
          </c:tx>
          <c:spPr>
            <a:noFill/>
          </c:spPr>
          <c:invertIfNegative val="0"/>
          <c:dLbls>
            <c:delete val="1"/>
          </c:dLbls>
          <c:cat>
            <c:strRef>
              <c:f>'Quadros_Bolsas CNPq e fundect'!$D$33:$O$33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'Quadros_Bolsas CNPq e fundect'!$D$36:$O$36</c:f>
              <c:numCache>
                <c:formatCode>"R$"\ #,##0.00</c:formatCode>
                <c:ptCount val="12"/>
                <c:pt idx="0">
                  <c:v>14000</c:v>
                </c:pt>
                <c:pt idx="1">
                  <c:v>16200</c:v>
                </c:pt>
                <c:pt idx="2">
                  <c:v>28100</c:v>
                </c:pt>
                <c:pt idx="3">
                  <c:v>53200</c:v>
                </c:pt>
                <c:pt idx="4">
                  <c:v>30300</c:v>
                </c:pt>
                <c:pt idx="5">
                  <c:v>31800</c:v>
                </c:pt>
                <c:pt idx="6">
                  <c:v>60000</c:v>
                </c:pt>
                <c:pt idx="7">
                  <c:v>60000</c:v>
                </c:pt>
                <c:pt idx="8">
                  <c:v>60000</c:v>
                </c:pt>
                <c:pt idx="9">
                  <c:v>60000</c:v>
                </c:pt>
                <c:pt idx="10">
                  <c:v>60000</c:v>
                </c:pt>
                <c:pt idx="11">
                  <c:v>57800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47281792"/>
        <c:axId val="147283328"/>
      </c:barChart>
      <c:catAx>
        <c:axId val="1472817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147283328"/>
        <c:crosses val="autoZero"/>
        <c:auto val="1"/>
        <c:lblAlgn val="ctr"/>
        <c:lblOffset val="100"/>
        <c:noMultiLvlLbl val="0"/>
      </c:catAx>
      <c:valAx>
        <c:axId val="147283328"/>
        <c:scaling>
          <c:orientation val="minMax"/>
        </c:scaling>
        <c:delete val="1"/>
        <c:axPos val="l"/>
        <c:numFmt formatCode="&quot;R$&quot;\ #,##0.00" sourceLinked="1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147281792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 rot="0" spcFirstLastPara="0" vertOverflow="ellipsis" vert="horz" wrap="square" anchor="ctr" anchorCtr="1"/>
          <a:lstStyle/>
          <a:p>
            <a:pPr>
              <a:defRPr lang="pt-BR" sz="7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</c:dTable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>
          <a:latin typeface="Arial" panose="020B0604020202020204" pitchFamily="7" charset="0"/>
          <a:ea typeface="Arial" panose="020B0604020202020204" pitchFamily="7" charset="0"/>
          <a:cs typeface="Arial" panose="020B0604020202020204" pitchFamily="7" charset="0"/>
          <a:sym typeface="Arial" panose="020B0604020202020204" pitchFamily="7" charset="0"/>
        </a:defRPr>
      </a:pPr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'indicadores_grande área'!$B$13:$B$14</c:f>
              <c:strCache>
                <c:ptCount val="1"/>
                <c:pt idx="0">
                  <c:v>Grande Área CNPq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Pt>
            <c:idx val="3"/>
            <c:invertIfNegative val="0"/>
            <c:bubble3D val="0"/>
            <c:spPr>
              <a:solidFill>
                <a:srgbClr val="FFC000"/>
              </a:solidFill>
            </c:spPr>
          </c:dPt>
          <c:dLbls>
            <c:dLbl>
              <c:idx val="3"/>
              <c:layout>
                <c:manualLayout>
                  <c:x val="0.019047619047619"/>
                  <c:y val="-0.046831959309050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0189033642406646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017328083887276"/>
                  <c:y val="0.0024424608158126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.0173280838872759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.00945168212033232"/>
                  <c:y val="8.95558620228382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numRef>
              <c:f>'indicadores_grande área'!$G$14:$Q$14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'indicadores_grande área'!$G$24:$Q$24</c:f>
              <c:numCache>
                <c:formatCode>#,##0</c:formatCode>
                <c:ptCount val="11"/>
                <c:pt idx="0">
                  <c:v>15</c:v>
                </c:pt>
                <c:pt idx="1">
                  <c:v>20</c:v>
                </c:pt>
                <c:pt idx="2">
                  <c:v>18</c:v>
                </c:pt>
                <c:pt idx="3">
                  <c:v>24</c:v>
                </c:pt>
                <c:pt idx="4">
                  <c:v>22</c:v>
                </c:pt>
                <c:pt idx="5">
                  <c:v>22</c:v>
                </c:pt>
                <c:pt idx="6">
                  <c:v>15</c:v>
                </c:pt>
                <c:pt idx="7">
                  <c:v>18</c:v>
                </c:pt>
                <c:pt idx="8">
                  <c:v>22</c:v>
                </c:pt>
                <c:pt idx="9">
                  <c:v>25</c:v>
                </c:pt>
                <c:pt idx="10">
                  <c:v>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112434176"/>
        <c:axId val="114012928"/>
      </c:barChart>
      <c:catAx>
        <c:axId val="112434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114012928"/>
        <c:crosses val="autoZero"/>
        <c:auto val="1"/>
        <c:lblAlgn val="ctr"/>
        <c:lblOffset val="100"/>
        <c:noMultiLvlLbl val="0"/>
      </c:catAx>
      <c:valAx>
        <c:axId val="114012928"/>
        <c:scaling>
          <c:orientation val="minMax"/>
        </c:scaling>
        <c:delete val="1"/>
        <c:axPos val="l"/>
        <c:majorGridlines>
          <c:spPr>
            <a:ln w="9525" cap="flat" cmpd="sng" algn="ctr">
              <a:noFill/>
              <a:prstDash val="solid"/>
              <a:round/>
            </a:ln>
          </c:spPr>
        </c:majorGridlines>
        <c:numFmt formatCode="#,##0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112434176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/>
      </a:pPr>
    </a:p>
  </c:tx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44966881199579"/>
          <c:y val="0.0271992342938538"/>
          <c:w val="0.907717702594215"/>
          <c:h val="0.8964473494710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'indicadores_grande área'!$C$58:$F$58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dLbl>
              <c:idx val="0"/>
              <c:layout>
                <c:manualLayout>
                  <c:x val="0.0211410765679854"/>
                  <c:y val="-0.02328357953562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0225504816725177"/>
                  <c:y val="-0.025870643928475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0183222663589207"/>
                  <c:y val="-0.033631837107018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00704702552266179"/>
                  <c:y val="-0.020696515142780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'indicadores_grande área'!$W$59:$Z$59</c:f>
              <c:strCache>
                <c:ptCount val="4"/>
                <c:pt idx="0">
                  <c:v>1B</c:v>
                </c:pt>
                <c:pt idx="1">
                  <c:v>1C</c:v>
                </c:pt>
                <c:pt idx="2">
                  <c:v>1D</c:v>
                </c:pt>
                <c:pt idx="3">
                  <c:v>2</c:v>
                </c:pt>
              </c:strCache>
            </c:strRef>
          </c:cat>
          <c:val>
            <c:numRef>
              <c:f>'indicadores_grande área'!$C$69:$F$69</c:f>
              <c:numCache>
                <c:formatCode>#,##0</c:formatCode>
                <c:ptCount val="4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18</c:v>
                </c:pt>
              </c:numCache>
            </c:numRef>
          </c:val>
        </c:ser>
        <c:ser>
          <c:idx val="1"/>
          <c:order val="1"/>
          <c:tx>
            <c:strRef>
              <c:f>'indicadores_grande área'!$G$58:$J$58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006600"/>
            </a:solidFill>
          </c:spPr>
          <c:invertIfNegative val="0"/>
          <c:dLbls>
            <c:dLbl>
              <c:idx val="0"/>
              <c:layout>
                <c:manualLayout>
                  <c:x val="0.00845967631559039"/>
                  <c:y val="-0.023283642291090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0183222663589207"/>
                  <c:y val="-0.02328357953562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0211410765679854"/>
                  <c:y val="-0.031044772714170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0140940510453236"/>
                  <c:y val="-0.023283579535628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'indicadores_grande área'!$W$59:$Z$59</c:f>
              <c:strCache>
                <c:ptCount val="4"/>
                <c:pt idx="0">
                  <c:v>1B</c:v>
                </c:pt>
                <c:pt idx="1">
                  <c:v>1C</c:v>
                </c:pt>
                <c:pt idx="2">
                  <c:v>1D</c:v>
                </c:pt>
                <c:pt idx="3">
                  <c:v>2</c:v>
                </c:pt>
              </c:strCache>
            </c:strRef>
          </c:cat>
          <c:val>
            <c:numRef>
              <c:f>'indicadores_grande área'!$G$69:$J$69</c:f>
              <c:numCache>
                <c:formatCode>#,##0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20</c:v>
                </c:pt>
              </c:numCache>
            </c:numRef>
          </c:val>
        </c:ser>
        <c:ser>
          <c:idx val="2"/>
          <c:order val="2"/>
          <c:tx>
            <c:strRef>
              <c:f>'indicadores_grande área'!$K$58:$N$58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/>
              </c:ext>
            </c:extLst>
          </c:dLbls>
          <c:cat>
            <c:strRef>
              <c:f>'indicadores_grande área'!$W$59:$Z$59</c:f>
              <c:strCache>
                <c:ptCount val="4"/>
                <c:pt idx="0">
                  <c:v>1B</c:v>
                </c:pt>
                <c:pt idx="1">
                  <c:v>1C</c:v>
                </c:pt>
                <c:pt idx="2">
                  <c:v>1D</c:v>
                </c:pt>
                <c:pt idx="3">
                  <c:v>2</c:v>
                </c:pt>
              </c:strCache>
            </c:strRef>
          </c:cat>
          <c:val>
            <c:numRef>
              <c:f>'indicadores_grande área'!$K$69:$N$69</c:f>
              <c:numCache>
                <c:formatCode>#,##0</c:formatCode>
                <c:ptCount val="4"/>
                <c:pt idx="0">
                  <c:v>1</c:v>
                </c:pt>
                <c:pt idx="1">
                  <c:v>0</c:v>
                </c:pt>
                <c:pt idx="2">
                  <c:v>2</c:v>
                </c:pt>
                <c:pt idx="3">
                  <c:v>12</c:v>
                </c:pt>
              </c:numCache>
            </c:numRef>
          </c:val>
        </c:ser>
        <c:ser>
          <c:idx val="3"/>
          <c:order val="3"/>
          <c:tx>
            <c:strRef>
              <c:f>'indicadores_grande área'!$O$58:$R$58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66C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/>
              </c:ext>
            </c:extLst>
          </c:dLbls>
          <c:cat>
            <c:strRef>
              <c:f>'indicadores_grande área'!$W$59:$Z$59</c:f>
              <c:strCache>
                <c:ptCount val="4"/>
                <c:pt idx="0">
                  <c:v>1B</c:v>
                </c:pt>
                <c:pt idx="1">
                  <c:v>1C</c:v>
                </c:pt>
                <c:pt idx="2">
                  <c:v>1D</c:v>
                </c:pt>
                <c:pt idx="3">
                  <c:v>2</c:v>
                </c:pt>
              </c:strCache>
            </c:strRef>
          </c:cat>
          <c:val>
            <c:numRef>
              <c:f>'indicadores_grande área'!$O$69:$R$69</c:f>
              <c:numCache>
                <c:formatCode>#,##0</c:formatCode>
                <c:ptCount val="4"/>
                <c:pt idx="0">
                  <c:v>1</c:v>
                </c:pt>
                <c:pt idx="1">
                  <c:v>0</c:v>
                </c:pt>
                <c:pt idx="2">
                  <c:v>2</c:v>
                </c:pt>
                <c:pt idx="3">
                  <c:v>15</c:v>
                </c:pt>
              </c:numCache>
            </c:numRef>
          </c:val>
        </c:ser>
        <c:ser>
          <c:idx val="4"/>
          <c:order val="4"/>
          <c:tx>
            <c:strRef>
              <c:f>2018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/>
              </c:ext>
            </c:extLst>
          </c:dLbls>
          <c:cat>
            <c:strRef>
              <c:f>'indicadores_grande área'!$W$59:$Z$59</c:f>
              <c:strCache>
                <c:ptCount val="4"/>
                <c:pt idx="0">
                  <c:v>1B</c:v>
                </c:pt>
                <c:pt idx="1">
                  <c:v>1C</c:v>
                </c:pt>
                <c:pt idx="2">
                  <c:v>1D</c:v>
                </c:pt>
                <c:pt idx="3">
                  <c:v>2</c:v>
                </c:pt>
              </c:strCache>
            </c:strRef>
          </c:cat>
          <c:val>
            <c:numRef>
              <c:f>'indicadores_grande área'!$S$69:$V$69</c:f>
              <c:numCache>
                <c:formatCode>#,##0</c:formatCode>
                <c:ptCount val="4"/>
                <c:pt idx="0">
                  <c:v>1</c:v>
                </c:pt>
                <c:pt idx="1">
                  <c:v>0</c:v>
                </c:pt>
                <c:pt idx="2">
                  <c:v>2</c:v>
                </c:pt>
                <c:pt idx="3">
                  <c:v>19</c:v>
                </c:pt>
              </c:numCache>
            </c:numRef>
          </c:val>
        </c:ser>
        <c:ser>
          <c:idx val="5"/>
          <c:order val="5"/>
          <c:tx>
            <c:strRef>
              <c:f>2019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/>
              </c:ext>
            </c:extLst>
          </c:dLbls>
          <c:cat>
            <c:strRef>
              <c:f>'indicadores_grande área'!$W$59:$Z$59</c:f>
              <c:strCache>
                <c:ptCount val="4"/>
                <c:pt idx="0">
                  <c:v>1B</c:v>
                </c:pt>
                <c:pt idx="1">
                  <c:v>1C</c:v>
                </c:pt>
                <c:pt idx="2">
                  <c:v>1D</c:v>
                </c:pt>
                <c:pt idx="3">
                  <c:v>2</c:v>
                </c:pt>
              </c:strCache>
            </c:strRef>
          </c:cat>
          <c:val>
            <c:numRef>
              <c:f>'indicadores_grande área'!$W$69:$Z$69</c:f>
              <c:numCache>
                <c:formatCode>#,##0</c:formatCode>
                <c:ptCount val="4"/>
                <c:pt idx="0">
                  <c:v>1</c:v>
                </c:pt>
                <c:pt idx="1">
                  <c:v>0</c:v>
                </c:pt>
                <c:pt idx="2">
                  <c:v>2</c:v>
                </c:pt>
                <c:pt idx="3">
                  <c:v>22</c:v>
                </c:pt>
              </c:numCache>
            </c:numRef>
          </c:val>
        </c:ser>
        <c:ser>
          <c:idx val="6"/>
          <c:order val="6"/>
          <c:tx>
            <c:strRef>
              <c:f>"2020"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dLbls>
            <c:numFmt formatCode="General" sourceLinked="1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/>
              </c:ext>
            </c:extLst>
          </c:dLbls>
          <c:cat>
            <c:strRef>
              <c:f>'indicadores_grande área'!$W$59:$Z$59</c:f>
              <c:strCache>
                <c:ptCount val="4"/>
                <c:pt idx="0">
                  <c:v>1B</c:v>
                </c:pt>
                <c:pt idx="1">
                  <c:v>1C</c:v>
                </c:pt>
                <c:pt idx="2">
                  <c:v>1D</c:v>
                </c:pt>
                <c:pt idx="3">
                  <c:v>2</c:v>
                </c:pt>
              </c:strCache>
            </c:strRef>
          </c:cat>
          <c:val>
            <c:numRef>
              <c:f>'indicadores_grande área'!$AA$69:$AD$69</c:f>
              <c:numCache>
                <c:formatCode>#,##0</c:formatCode>
                <c:ptCount val="4"/>
                <c:pt idx="0">
                  <c:v>1</c:v>
                </c:pt>
                <c:pt idx="1">
                  <c:v>0</c:v>
                </c:pt>
                <c:pt idx="2">
                  <c:v>3</c:v>
                </c:pt>
                <c:pt idx="3">
                  <c:v>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928768"/>
        <c:axId val="146930304"/>
      </c:barChart>
      <c:catAx>
        <c:axId val="146928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146930304"/>
        <c:crosses val="autoZero"/>
        <c:auto val="1"/>
        <c:lblAlgn val="ctr"/>
        <c:lblOffset val="100"/>
        <c:noMultiLvlLbl val="0"/>
      </c:catAx>
      <c:valAx>
        <c:axId val="146930304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146928768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l"/>
      <c:legendEntry>
        <c:idx val="0"/>
        <c:txPr>
          <a:bodyPr rot="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</c:legendEntry>
      <c:legendEntry>
        <c:idx val="1"/>
        <c:txPr>
          <a:bodyPr rot="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</c:legendEntry>
      <c:legendEntry>
        <c:idx val="2"/>
        <c:txPr>
          <a:bodyPr rot="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</c:legendEntry>
      <c:legendEntry>
        <c:idx val="3"/>
        <c:txPr>
          <a:bodyPr rot="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</c:legendEntry>
      <c:legendEntry>
        <c:idx val="4"/>
        <c:txPr>
          <a:bodyPr rot="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</c:legendEntry>
      <c:legendEntry>
        <c:idx val="5"/>
        <c:txPr>
          <a:bodyPr rot="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</c:legendEntry>
      <c:layout/>
      <c:overlay val="0"/>
      <c:txPr>
        <a:bodyPr rot="0" spcFirstLastPara="0" vertOverflow="ellipsis" vert="horz" wrap="square" anchor="ctr" anchorCtr="1"/>
        <a:lstStyle/>
        <a:p>
          <a:pPr>
            <a:defRPr lang="pt-BR" sz="1000" b="0" i="0" u="none" strike="noStrike" kern="1200" baseline="0">
              <a:solidFill>
                <a:schemeClr val="tx1"/>
              </a:solidFill>
              <a:latin typeface="Arial" panose="020B0604020202020204" pitchFamily="7" charset="0"/>
              <a:ea typeface="Arial" panose="020B0604020202020204" pitchFamily="7" charset="0"/>
              <a:cs typeface="Arial" panose="020B0604020202020204" pitchFamily="7" charset="0"/>
              <a:sym typeface="Arial" panose="020B0604020202020204" pitchFamily="7" charset="0"/>
            </a:defRPr>
          </a:pPr>
        </a:p>
      </c:txPr>
    </c:legend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/>
      </a:pPr>
    </a:p>
  </c:tx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'indicadores_grande área'!$B$30</c:f>
              <c:strCache>
                <c:ptCount val="1"/>
                <c:pt idx="0">
                  <c:v>Ciências Agrárias 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dLbls>
            <c:delete val="1"/>
          </c:dLbls>
          <c:cat>
            <c:numRef>
              <c:f>'indicadores_grande área'!$C$29:$Q$29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'indicadores_grande área'!$C$30:$Q$30</c:f>
              <c:numCache>
                <c:formatCode>#,##0</c:formatCode>
                <c:ptCount val="15"/>
                <c:pt idx="0">
                  <c:v>11</c:v>
                </c:pt>
                <c:pt idx="1">
                  <c:v>11</c:v>
                </c:pt>
                <c:pt idx="2">
                  <c:v>15</c:v>
                </c:pt>
                <c:pt idx="3">
                  <c:v>18</c:v>
                </c:pt>
                <c:pt idx="4">
                  <c:v>20</c:v>
                </c:pt>
                <c:pt idx="5">
                  <c:v>21</c:v>
                </c:pt>
                <c:pt idx="6">
                  <c:v>21</c:v>
                </c:pt>
                <c:pt idx="7">
                  <c:v>28</c:v>
                </c:pt>
                <c:pt idx="8">
                  <c:v>28</c:v>
                </c:pt>
                <c:pt idx="9">
                  <c:v>28</c:v>
                </c:pt>
                <c:pt idx="10">
                  <c:v>28</c:v>
                </c:pt>
                <c:pt idx="11">
                  <c:v>31</c:v>
                </c:pt>
                <c:pt idx="12">
                  <c:v>31</c:v>
                </c:pt>
                <c:pt idx="13">
                  <c:v>27</c:v>
                </c:pt>
                <c:pt idx="14">
                  <c:v>25</c:v>
                </c:pt>
              </c:numCache>
            </c:numRef>
          </c:val>
        </c:ser>
        <c:ser>
          <c:idx val="1"/>
          <c:order val="1"/>
          <c:tx>
            <c:strRef>
              <c:f>'indicadores_grande área'!$B$31</c:f>
              <c:strCache>
                <c:ptCount val="1"/>
                <c:pt idx="0">
                  <c:v>Ciências Biológicas 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elete val="1"/>
          </c:dLbls>
          <c:cat>
            <c:numRef>
              <c:f>'indicadores_grande área'!$C$29:$Q$29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'indicadores_grande área'!$C$31:$Q$31</c:f>
              <c:numCache>
                <c:formatCode>#,##0</c:formatCode>
                <c:ptCount val="15"/>
                <c:pt idx="0">
                  <c:v>5</c:v>
                </c:pt>
                <c:pt idx="1">
                  <c:v>5</c:v>
                </c:pt>
                <c:pt idx="2">
                  <c:v>9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17</c:v>
                </c:pt>
                <c:pt idx="8">
                  <c:v>14</c:v>
                </c:pt>
                <c:pt idx="9">
                  <c:v>14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13</c:v>
                </c:pt>
                <c:pt idx="14">
                  <c:v>16</c:v>
                </c:pt>
              </c:numCache>
            </c:numRef>
          </c:val>
        </c:ser>
        <c:ser>
          <c:idx val="2"/>
          <c:order val="2"/>
          <c:tx>
            <c:strRef>
              <c:f>'indicadores_grande área'!$B$32</c:f>
              <c:strCache>
                <c:ptCount val="1"/>
                <c:pt idx="0">
                  <c:v>Ciências da Saúde 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delete val="1"/>
          </c:dLbls>
          <c:cat>
            <c:numRef>
              <c:f>'indicadores_grande área'!$C$29:$Q$29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'indicadores_grande área'!$C$32:$Q$32</c:f>
              <c:numCache>
                <c:formatCode>#,##0</c:formatCode>
                <c:ptCount val="15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8</c:v>
                </c:pt>
                <c:pt idx="10">
                  <c:v>10</c:v>
                </c:pt>
                <c:pt idx="11">
                  <c:v>11</c:v>
                </c:pt>
                <c:pt idx="12">
                  <c:v>11</c:v>
                </c:pt>
                <c:pt idx="13">
                  <c:v>9</c:v>
                </c:pt>
                <c:pt idx="14">
                  <c:v>7</c:v>
                </c:pt>
              </c:numCache>
            </c:numRef>
          </c:val>
        </c:ser>
        <c:ser>
          <c:idx val="4"/>
          <c:order val="3"/>
          <c:tx>
            <c:strRef>
              <c:f>'indicadores_grande área'!$B$33</c:f>
              <c:strCache>
                <c:ptCount val="1"/>
                <c:pt idx="0">
                  <c:v>Ciências Exatas e da Terra </c:v>
                </c:pt>
              </c:strCache>
            </c:strRef>
          </c:tx>
          <c:invertIfNegative val="0"/>
          <c:dLbls>
            <c:delete val="1"/>
          </c:dLbls>
          <c:cat>
            <c:numRef>
              <c:f>'indicadores_grande área'!$C$29:$Q$29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'indicadores_grande área'!$C$33:$Q$33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5</c:v>
                </c:pt>
                <c:pt idx="4">
                  <c:v>7</c:v>
                </c:pt>
                <c:pt idx="5">
                  <c:v>8</c:v>
                </c:pt>
                <c:pt idx="6">
                  <c:v>8</c:v>
                </c:pt>
                <c:pt idx="7">
                  <c:v>13</c:v>
                </c:pt>
                <c:pt idx="8">
                  <c:v>14</c:v>
                </c:pt>
                <c:pt idx="9">
                  <c:v>16</c:v>
                </c:pt>
                <c:pt idx="10">
                  <c:v>22</c:v>
                </c:pt>
                <c:pt idx="11">
                  <c:v>23</c:v>
                </c:pt>
                <c:pt idx="12">
                  <c:v>23</c:v>
                </c:pt>
                <c:pt idx="13">
                  <c:v>22</c:v>
                </c:pt>
                <c:pt idx="14">
                  <c:v>19</c:v>
                </c:pt>
              </c:numCache>
            </c:numRef>
          </c:val>
        </c:ser>
        <c:ser>
          <c:idx val="8"/>
          <c:order val="4"/>
          <c:tx>
            <c:strRef>
              <c:f>'indicadores_grande área'!$B$34</c:f>
              <c:strCache>
                <c:ptCount val="1"/>
                <c:pt idx="0">
                  <c:v>Ciências Humanas </c:v>
                </c:pt>
              </c:strCache>
            </c:strRef>
          </c:tx>
          <c:invertIfNegative val="0"/>
          <c:dLbls>
            <c:delete val="1"/>
          </c:dLbls>
          <c:cat>
            <c:numRef>
              <c:f>'indicadores_grande área'!$C$29:$Q$29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'indicadores_grande área'!$C$34:$Q$34</c:f>
              <c:numCache>
                <c:formatCode>#,##0</c:formatCode>
                <c:ptCount val="15"/>
                <c:pt idx="0">
                  <c:v>12</c:v>
                </c:pt>
                <c:pt idx="1">
                  <c:v>13</c:v>
                </c:pt>
                <c:pt idx="2">
                  <c:v>15</c:v>
                </c:pt>
                <c:pt idx="3">
                  <c:v>24</c:v>
                </c:pt>
                <c:pt idx="4">
                  <c:v>29</c:v>
                </c:pt>
                <c:pt idx="5">
                  <c:v>30</c:v>
                </c:pt>
                <c:pt idx="6">
                  <c:v>34</c:v>
                </c:pt>
                <c:pt idx="7">
                  <c:v>37</c:v>
                </c:pt>
                <c:pt idx="8">
                  <c:v>43</c:v>
                </c:pt>
                <c:pt idx="9">
                  <c:v>46</c:v>
                </c:pt>
                <c:pt idx="10">
                  <c:v>52</c:v>
                </c:pt>
                <c:pt idx="11">
                  <c:v>55</c:v>
                </c:pt>
                <c:pt idx="12">
                  <c:v>54</c:v>
                </c:pt>
                <c:pt idx="13">
                  <c:v>59</c:v>
                </c:pt>
                <c:pt idx="14">
                  <c:v>55</c:v>
                </c:pt>
              </c:numCache>
            </c:numRef>
          </c:val>
        </c:ser>
        <c:ser>
          <c:idx val="5"/>
          <c:order val="5"/>
          <c:tx>
            <c:strRef>
              <c:f>'indicadores_grande área'!$B$35</c:f>
              <c:strCache>
                <c:ptCount val="1"/>
                <c:pt idx="0">
                  <c:v>Ciências Sociais Aplicadas </c:v>
                </c:pt>
              </c:strCache>
            </c:strRef>
          </c:tx>
          <c:invertIfNegative val="0"/>
          <c:dLbls>
            <c:delete val="1"/>
          </c:dLbls>
          <c:cat>
            <c:numRef>
              <c:f>'indicadores_grande área'!$C$29:$Q$29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'indicadores_grande área'!$C$35:$Q$35</c:f>
              <c:numCache>
                <c:formatCode>#,##0</c:formatCode>
                <c:ptCount val="15"/>
                <c:pt idx="0">
                  <c:v>0</c:v>
                </c:pt>
                <c:pt idx="1">
                  <c:v>3</c:v>
                </c:pt>
                <c:pt idx="2">
                  <c:v>4</c:v>
                </c:pt>
                <c:pt idx="3">
                  <c:v>4</c:v>
                </c:pt>
                <c:pt idx="4">
                  <c:v>6</c:v>
                </c:pt>
                <c:pt idx="5">
                  <c:v>7</c:v>
                </c:pt>
                <c:pt idx="6">
                  <c:v>9</c:v>
                </c:pt>
                <c:pt idx="7">
                  <c:v>10</c:v>
                </c:pt>
                <c:pt idx="8">
                  <c:v>8</c:v>
                </c:pt>
                <c:pt idx="9">
                  <c:v>10</c:v>
                </c:pt>
                <c:pt idx="10">
                  <c:v>16</c:v>
                </c:pt>
                <c:pt idx="11">
                  <c:v>19</c:v>
                </c:pt>
                <c:pt idx="12">
                  <c:v>19</c:v>
                </c:pt>
                <c:pt idx="13">
                  <c:v>20</c:v>
                </c:pt>
                <c:pt idx="14">
                  <c:v>19</c:v>
                </c:pt>
              </c:numCache>
            </c:numRef>
          </c:val>
        </c:ser>
        <c:ser>
          <c:idx val="7"/>
          <c:order val="6"/>
          <c:tx>
            <c:strRef>
              <c:f>'indicadores_grande área'!$B$36</c:f>
              <c:strCache>
                <c:ptCount val="1"/>
                <c:pt idx="0">
                  <c:v>Engenharias </c:v>
                </c:pt>
              </c:strCache>
            </c:strRef>
          </c:tx>
          <c:invertIfNegative val="0"/>
          <c:dLbls>
            <c:delete val="1"/>
          </c:dLbls>
          <c:cat>
            <c:numRef>
              <c:f>'indicadores_grande área'!$C$29:$Q$29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'indicadores_grande área'!$C$36:$Q$36</c:f>
              <c:numCache>
                <c:formatCode>#,##0</c:formatCode>
                <c:ptCount val="15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5</c:v>
                </c:pt>
                <c:pt idx="5">
                  <c:v>5</c:v>
                </c:pt>
                <c:pt idx="6">
                  <c:v>3</c:v>
                </c:pt>
                <c:pt idx="7">
                  <c:v>8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10</c:v>
                </c:pt>
                <c:pt idx="12">
                  <c:v>10</c:v>
                </c:pt>
                <c:pt idx="13">
                  <c:v>7</c:v>
                </c:pt>
                <c:pt idx="14">
                  <c:v>8</c:v>
                </c:pt>
              </c:numCache>
            </c:numRef>
          </c:val>
        </c:ser>
        <c:ser>
          <c:idx val="6"/>
          <c:order val="7"/>
          <c:tx>
            <c:strRef>
              <c:f>'indicadores_grande área'!$B$37</c:f>
              <c:strCache>
                <c:ptCount val="1"/>
                <c:pt idx="0">
                  <c:v>Linguística, Letras e Artes </c:v>
                </c:pt>
              </c:strCache>
            </c:strRef>
          </c:tx>
          <c:invertIfNegative val="0"/>
          <c:dLbls>
            <c:delete val="1"/>
          </c:dLbls>
          <c:cat>
            <c:numRef>
              <c:f>'indicadores_grande área'!$C$29:$Q$29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'indicadores_grande área'!$C$37:$Q$37</c:f>
              <c:numCache>
                <c:formatCode>#,##0</c:formatCode>
                <c:ptCount val="15"/>
                <c:pt idx="0">
                  <c:v>3</c:v>
                </c:pt>
                <c:pt idx="1">
                  <c:v>1</c:v>
                </c:pt>
                <c:pt idx="2">
                  <c:v>3</c:v>
                </c:pt>
                <c:pt idx="3">
                  <c:v>3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7</c:v>
                </c:pt>
                <c:pt idx="8">
                  <c:v>7</c:v>
                </c:pt>
                <c:pt idx="9">
                  <c:v>8</c:v>
                </c:pt>
                <c:pt idx="10">
                  <c:v>11</c:v>
                </c:pt>
                <c:pt idx="11">
                  <c:v>12</c:v>
                </c:pt>
                <c:pt idx="12">
                  <c:v>12</c:v>
                </c:pt>
                <c:pt idx="13">
                  <c:v>10</c:v>
                </c:pt>
                <c:pt idx="14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847424"/>
        <c:axId val="167848960"/>
      </c:barChart>
      <c:catAx>
        <c:axId val="167847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167848960"/>
        <c:crosses val="autoZero"/>
        <c:auto val="1"/>
        <c:lblAlgn val="ctr"/>
        <c:lblOffset val="100"/>
        <c:noMultiLvlLbl val="0"/>
      </c:catAx>
      <c:valAx>
        <c:axId val="167848960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167847424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 rot="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</c:dTable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/>
      </a:pPr>
    </a:p>
  </c:tx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1845259655997"/>
          <c:y val="0"/>
          <c:w val="0.799707808589843"/>
          <c:h val="0.4850465829175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'indicadores_grande área'!$B$15</c:f>
              <c:strCache>
                <c:ptCount val="1"/>
                <c:pt idx="0">
                  <c:v>Ciências Agrárias 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dLbls>
            <c:delete val="1"/>
          </c:dLbls>
          <c:cat>
            <c:numRef>
              <c:f>'indicadores_grande área'!$G$14:$Q$14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'indicadores_grande área'!$G$15:$Q$15</c:f>
              <c:numCache>
                <c:formatCode>#,##0</c:formatCode>
                <c:ptCount val="11"/>
                <c:pt idx="0">
                  <c:v>5</c:v>
                </c:pt>
                <c:pt idx="1">
                  <c:v>9</c:v>
                </c:pt>
                <c:pt idx="2">
                  <c:v>8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6</c:v>
                </c:pt>
                <c:pt idx="7">
                  <c:v>8</c:v>
                </c:pt>
                <c:pt idx="8">
                  <c:v>9</c:v>
                </c:pt>
                <c:pt idx="9">
                  <c:v>11</c:v>
                </c:pt>
                <c:pt idx="10">
                  <c:v>11</c:v>
                </c:pt>
              </c:numCache>
            </c:numRef>
          </c:val>
        </c:ser>
        <c:ser>
          <c:idx val="1"/>
          <c:order val="1"/>
          <c:tx>
            <c:strRef>
              <c:f>'indicadores_grande área'!$B$16</c:f>
              <c:strCache>
                <c:ptCount val="1"/>
                <c:pt idx="0">
                  <c:v>Ciências Biológicas 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elete val="1"/>
          </c:dLbls>
          <c:cat>
            <c:numRef>
              <c:f>'indicadores_grande área'!$G$14:$Q$14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'indicadores_grande área'!$G$16:$Q$16</c:f>
              <c:numCache>
                <c:formatCode>#,##0</c:formatCode>
                <c:ptCount val="11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</c:ser>
        <c:ser>
          <c:idx val="2"/>
          <c:order val="2"/>
          <c:tx>
            <c:strRef>
              <c:f>'indicadores_grande área'!$B$17</c:f>
              <c:strCache>
                <c:ptCount val="1"/>
                <c:pt idx="0">
                  <c:v>Ciências da Saúde 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delete val="1"/>
          </c:dLbls>
          <c:cat>
            <c:numRef>
              <c:f>'indicadores_grande área'!$G$14:$Q$14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'indicadores_grande área'!$G$17:$Q$17</c:f>
              <c:numCache>
                <c:formatCode>#,##0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2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</c:numCache>
            </c:numRef>
          </c:val>
        </c:ser>
        <c:ser>
          <c:idx val="4"/>
          <c:order val="3"/>
          <c:tx>
            <c:strRef>
              <c:f>'indicadores_grande área'!$B$18</c:f>
              <c:strCache>
                <c:ptCount val="1"/>
                <c:pt idx="0">
                  <c:v>Ciências Exatas e da Terra </c:v>
                </c:pt>
              </c:strCache>
            </c:strRef>
          </c:tx>
          <c:invertIfNegative val="0"/>
          <c:dLbls>
            <c:delete val="1"/>
          </c:dLbls>
          <c:cat>
            <c:numRef>
              <c:f>'indicadores_grande área'!$G$14:$Q$14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'indicadores_grande área'!$G$18:$Q$18</c:f>
              <c:numCache>
                <c:formatCode>#,##0</c:formatCode>
                <c:ptCount val="11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2</c:v>
                </c:pt>
                <c:pt idx="10">
                  <c:v>2</c:v>
                </c:pt>
              </c:numCache>
            </c:numRef>
          </c:val>
        </c:ser>
        <c:ser>
          <c:idx val="8"/>
          <c:order val="4"/>
          <c:tx>
            <c:strRef>
              <c:f>'indicadores_grande área'!$B$19</c:f>
              <c:strCache>
                <c:ptCount val="1"/>
                <c:pt idx="0">
                  <c:v>Ciências Humanas </c:v>
                </c:pt>
              </c:strCache>
            </c:strRef>
          </c:tx>
          <c:invertIfNegative val="0"/>
          <c:dLbls>
            <c:delete val="1"/>
          </c:dLbls>
          <c:cat>
            <c:numRef>
              <c:f>'indicadores_grande área'!$G$14:$Q$14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'indicadores_grande área'!$G$19:$Q$19</c:f>
              <c:numCache>
                <c:formatCode>#,##0</c:formatCode>
                <c:ptCount val="11"/>
                <c:pt idx="0">
                  <c:v>3</c:v>
                </c:pt>
                <c:pt idx="1">
                  <c:v>4</c:v>
                </c:pt>
                <c:pt idx="2">
                  <c:v>3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5</c:v>
                </c:pt>
                <c:pt idx="10">
                  <c:v>4</c:v>
                </c:pt>
              </c:numCache>
            </c:numRef>
          </c:val>
        </c:ser>
        <c:ser>
          <c:idx val="5"/>
          <c:order val="5"/>
          <c:tx>
            <c:strRef>
              <c:f>'indicadores_grande área'!$B$20</c:f>
              <c:strCache>
                <c:ptCount val="1"/>
                <c:pt idx="0">
                  <c:v>Ciências Sociais Aplicadas </c:v>
                </c:pt>
              </c:strCache>
            </c:strRef>
          </c:tx>
          <c:invertIfNegative val="0"/>
          <c:dLbls>
            <c:delete val="1"/>
          </c:dLbls>
          <c:cat>
            <c:numRef>
              <c:f>'indicadores_grande área'!$G$14:$Q$14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'indicadores_grande área'!$G$20:$Q$20</c:f>
              <c:numCache>
                <c:formatCode>#,##0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</c:ser>
        <c:ser>
          <c:idx val="7"/>
          <c:order val="6"/>
          <c:tx>
            <c:strRef>
              <c:f>'indicadores_grande área'!$B$21</c:f>
              <c:strCache>
                <c:ptCount val="1"/>
                <c:pt idx="0">
                  <c:v>Engenharias </c:v>
                </c:pt>
              </c:strCache>
            </c:strRef>
          </c:tx>
          <c:invertIfNegative val="0"/>
          <c:dLbls>
            <c:delete val="1"/>
          </c:dLbls>
          <c:cat>
            <c:numRef>
              <c:f>'indicadores_grande área'!$G$14:$Q$14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'indicadores_grande área'!$G$21:$Q$21</c:f>
              <c:numCache>
                <c:formatCode>#,##0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6"/>
          <c:order val="7"/>
          <c:tx>
            <c:strRef>
              <c:f>'indicadores_grande área'!$B$22</c:f>
              <c:strCache>
                <c:ptCount val="1"/>
                <c:pt idx="0">
                  <c:v>Linguística, Letras e Artes </c:v>
                </c:pt>
              </c:strCache>
            </c:strRef>
          </c:tx>
          <c:invertIfNegative val="0"/>
          <c:dLbls>
            <c:delete val="1"/>
          </c:dLbls>
          <c:cat>
            <c:numRef>
              <c:f>'indicadores_grande área'!$G$14:$Q$14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'indicadores_grande área'!$G$22:$Q$22</c:f>
              <c:numCache>
                <c:formatCode>#,##0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</c:ser>
        <c:ser>
          <c:idx val="3"/>
          <c:order val="8"/>
          <c:tx>
            <c:strRef>
              <c:f>'indicadores_grande área'!$B$23</c:f>
              <c:strCache>
                <c:ptCount val="1"/>
                <c:pt idx="0">
                  <c:v>Outros</c:v>
                </c:pt>
              </c:strCache>
            </c:strRef>
          </c:tx>
          <c:spPr>
            <a:solidFill>
              <a:srgbClr val="285000"/>
            </a:solidFill>
          </c:spPr>
          <c:invertIfNegative val="0"/>
          <c:dLbls>
            <c:delete val="1"/>
          </c:dLbls>
          <c:cat>
            <c:numRef>
              <c:f>'indicadores_grande área'!$G$14:$Q$14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'indicadores_grande área'!$G$23:$Q$23</c:f>
              <c:numCache>
                <c:formatCode>#,##0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453824"/>
        <c:axId val="167455360"/>
      </c:barChart>
      <c:catAx>
        <c:axId val="167453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167455360"/>
        <c:crosses val="autoZero"/>
        <c:auto val="1"/>
        <c:lblAlgn val="ctr"/>
        <c:lblOffset val="100"/>
        <c:noMultiLvlLbl val="0"/>
      </c:catAx>
      <c:valAx>
        <c:axId val="167455360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167453824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 rot="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</c:dTable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/>
      </a:pPr>
    </a:p>
  </c:tx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1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160583941605839"/>
          <c:y val="0.0246913580246914"/>
          <c:w val="0.967883211678832"/>
          <c:h val="0.90373247788470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projetos_pesquisa!$C$106</c:f>
              <c:strCache>
                <c:ptCount val="1"/>
                <c:pt idx="0">
                  <c:v>Projetos Iniciados em 2020</c:v>
                </c:pt>
              </c:strCache>
            </c:strRef>
          </c:tx>
          <c:spPr>
            <a:solidFill>
              <a:srgbClr val="FFC000"/>
            </a:solidFill>
            <a:effectLst>
              <a:outerShdw blurRad="40000" dist="22860" dir="5400000" rotWithShape="0">
                <a:srgbClr val="000000">
                  <a:alpha val="35000"/>
                </a:srgbClr>
              </a:outerShdw>
            </a:effectLst>
          </c:spPr>
          <c:invertIfNegative val="0"/>
          <c:dPt>
            <c:idx val="2"/>
            <c:invertIfNegative val="0"/>
            <c:bubble3D val="0"/>
          </c:dPt>
          <c:dLbls>
            <c:dLbl>
              <c:idx val="0"/>
              <c:layout>
                <c:manualLayout>
                  <c:x val="0.0102448637680886"/>
                  <c:y val="-0.0025465226631493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0131719677018281"/>
                  <c:y val="-0.007639567989448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0117084157349583"/>
                  <c:y val="-0.00509304532629878"/>
                </c:manualLayout>
              </c:layout>
              <c:numFmt formatCode="General" sourceLinked="1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pt-BR" sz="1000" b="0" i="0" u="none" strike="noStrike" kern="1200" baseline="0">
                      <a:solidFill>
                        <a:schemeClr val="tx1"/>
                      </a:solidFill>
                      <a:latin typeface="Arial" panose="020B0604020202020204" pitchFamily="7" charset="0"/>
                      <a:ea typeface="Arial" panose="020B0604020202020204" pitchFamily="7" charset="0"/>
                      <a:cs typeface="Arial" panose="020B0604020202020204" pitchFamily="7" charset="0"/>
                      <a:sym typeface="Arial" panose="020B0604020202020204" pitchFamily="7" charset="0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0146355196686979"/>
                  <c:y val="-0.0050930453262987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0117084157349583"/>
                  <c:y val="-0.0025465226631493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0146355196686979"/>
                  <c:y val="-0.0050930453262987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.00878131180121876"/>
                  <c:y val="-0.010186090652597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.00878131180121876"/>
                  <c:y val="-0.007639567989448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0.0131719677018281"/>
                  <c:y val="-0.0025465226631493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0.0131719677018281"/>
                  <c:y val="-0.0025465226631493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projetos_pesquisa!$C$107:$N$107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projetos_pesquisa!$C$120:$N$120</c:f>
              <c:numCache>
                <c:formatCode>General</c:formatCode>
                <c:ptCount val="12"/>
                <c:pt idx="0">
                  <c:v>5</c:v>
                </c:pt>
                <c:pt idx="1">
                  <c:v>6</c:v>
                </c:pt>
                <c:pt idx="2">
                  <c:v>21</c:v>
                </c:pt>
                <c:pt idx="3">
                  <c:v>15</c:v>
                </c:pt>
                <c:pt idx="4">
                  <c:v>9</c:v>
                </c:pt>
                <c:pt idx="5">
                  <c:v>7</c:v>
                </c:pt>
                <c:pt idx="6">
                  <c:v>11</c:v>
                </c:pt>
                <c:pt idx="7">
                  <c:v>17</c:v>
                </c:pt>
                <c:pt idx="8">
                  <c:v>4</c:v>
                </c:pt>
                <c:pt idx="9">
                  <c:v>8</c:v>
                </c:pt>
                <c:pt idx="10">
                  <c:v>12</c:v>
                </c:pt>
                <c:pt idx="11">
                  <c:v>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6644736"/>
        <c:axId val="22552960"/>
      </c:barChart>
      <c:catAx>
        <c:axId val="16644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22552960"/>
        <c:crosses val="autoZero"/>
        <c:auto val="1"/>
        <c:lblAlgn val="ctr"/>
        <c:lblOffset val="100"/>
        <c:noMultiLvlLbl val="0"/>
      </c:catAx>
      <c:valAx>
        <c:axId val="2255296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16644736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>
          <a:latin typeface="Arial" panose="020B0604020202020204" pitchFamily="7" charset="0"/>
          <a:ea typeface="Arial" panose="020B0604020202020204" pitchFamily="7" charset="0"/>
          <a:cs typeface="Arial" panose="020B0604020202020204" pitchFamily="7" charset="0"/>
          <a:sym typeface="Arial" panose="020B0604020202020204" pitchFamily="7" charset="0"/>
        </a:defRPr>
      </a:pPr>
    </a:p>
  </c:tx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1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160583427071616"/>
          <c:y val="0.00299588687866951"/>
          <c:w val="0.967883211678832"/>
          <c:h val="0.903732477884709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FFC000"/>
            </a:solidFill>
            <a:effectLst>
              <a:outerShdw blurRad="40000" dist="22860" dir="5400000" rotWithShape="0">
                <a:srgbClr val="000000">
                  <a:alpha val="35000"/>
                </a:srgbClr>
              </a:outerShdw>
            </a:effectLst>
          </c:spPr>
          <c:invertIfNegative val="0"/>
          <c:dPt>
            <c:idx val="2"/>
            <c:invertIfNegative val="0"/>
            <c:bubble3D val="0"/>
            <c:spPr>
              <a:solidFill>
                <a:srgbClr val="FFC000"/>
              </a:solidFill>
              <a:effectLst>
                <a:outerShdw blurRad="40000" dist="22860" dir="5400000" rotWithShape="0">
                  <a:srgbClr val="000000">
                    <a:alpha val="35000"/>
                  </a:srgbClr>
                </a:outerShdw>
              </a:effectLst>
            </c:spPr>
          </c:dPt>
          <c:dLbls>
            <c:dLbl>
              <c:idx val="0"/>
              <c:layout>
                <c:manualLayout>
                  <c:x val="0.0102448637680886"/>
                  <c:y val="-0.0025465226631493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0131719677018281"/>
                  <c:y val="-0.007639567989448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0117084157349583"/>
                  <c:y val="-0.00509304532629878"/>
                </c:manualLayout>
              </c:layout>
              <c:numFmt formatCode="General" sourceLinked="1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pt-BR" sz="1000" b="0" i="0" u="none" strike="noStrike" kern="1200" baseline="0">
                      <a:solidFill>
                        <a:schemeClr val="tx1"/>
                      </a:solidFill>
                      <a:latin typeface="Arial" panose="020B0604020202020204" pitchFamily="7" charset="0"/>
                      <a:ea typeface="Arial" panose="020B0604020202020204" pitchFamily="7" charset="0"/>
                      <a:cs typeface="Arial" panose="020B0604020202020204" pitchFamily="7" charset="0"/>
                      <a:sym typeface="Arial" panose="020B0604020202020204" pitchFamily="7" charset="0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0146355196686979"/>
                  <c:y val="-0.0050930453262987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0117084157349583"/>
                  <c:y val="-0.0025465226631493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0146355196686979"/>
                  <c:y val="-0.0050930453262987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.00878131180121876"/>
                  <c:y val="-0.010186090652597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.00878131180121876"/>
                  <c:y val="-0.007639567989448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0.0131719677018281"/>
                  <c:y val="-0.0025465226631493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0.0131719677018281"/>
                  <c:y val="-0.0025465226631493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numRef>
              <c:f>projetos_pesquisa!$C$13:$Q$13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projetos_pesquisa!$C$14:$Q$14</c:f>
              <c:numCache>
                <c:formatCode>General</c:formatCode>
                <c:ptCount val="15"/>
                <c:pt idx="0">
                  <c:v>39</c:v>
                </c:pt>
                <c:pt idx="1">
                  <c:v>82</c:v>
                </c:pt>
                <c:pt idx="2">
                  <c:v>87</c:v>
                </c:pt>
                <c:pt idx="3">
                  <c:v>181</c:v>
                </c:pt>
                <c:pt idx="4">
                  <c:v>147</c:v>
                </c:pt>
                <c:pt idx="5">
                  <c:v>119</c:v>
                </c:pt>
                <c:pt idx="6">
                  <c:v>176</c:v>
                </c:pt>
                <c:pt idx="7">
                  <c:v>175</c:v>
                </c:pt>
                <c:pt idx="8">
                  <c:v>144</c:v>
                </c:pt>
                <c:pt idx="9">
                  <c:v>217</c:v>
                </c:pt>
                <c:pt idx="10">
                  <c:v>115</c:v>
                </c:pt>
                <c:pt idx="11">
                  <c:v>105</c:v>
                </c:pt>
                <c:pt idx="12">
                  <c:v>130</c:v>
                </c:pt>
                <c:pt idx="13">
                  <c:v>120</c:v>
                </c:pt>
                <c:pt idx="14">
                  <c:v>125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6644736"/>
        <c:axId val="22552960"/>
      </c:barChart>
      <c:catAx>
        <c:axId val="16644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22552960"/>
        <c:crosses val="autoZero"/>
        <c:auto val="1"/>
        <c:lblAlgn val="ctr"/>
        <c:lblOffset val="100"/>
        <c:noMultiLvlLbl val="0"/>
      </c:catAx>
      <c:valAx>
        <c:axId val="2255296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16644736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>
          <a:latin typeface="Arial" panose="020B0604020202020204" pitchFamily="7" charset="0"/>
          <a:ea typeface="Arial" panose="020B0604020202020204" pitchFamily="7" charset="0"/>
          <a:cs typeface="Arial" panose="020B0604020202020204" pitchFamily="7" charset="0"/>
          <a:sym typeface="Arial" panose="020B0604020202020204" pitchFamily="7" charset="0"/>
        </a:defRPr>
      </a:pPr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1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4616912453304"/>
          <c:y val="0.0350187276244869"/>
          <c:w val="0.725383087546696"/>
          <c:h val="0.929962544751026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Quadro_resumo!$B$13</c:f>
              <c:strCache>
                <c:ptCount val="1"/>
                <c:pt idx="0">
                  <c:v>Pós - Graduação UFGD</c:v>
                </c:pt>
              </c:strCache>
            </c:strRef>
          </c:tx>
          <c:spPr>
            <a:solidFill>
              <a:srgbClr val="FFC000"/>
            </a:solidFill>
            <a:effectLst>
              <a:outerShdw blurRad="50800" dist="38100" dir="2700000" rotWithShape="0">
                <a:srgbClr val="000000">
                  <a:alpha val="40000"/>
                </a:srgbClr>
              </a:outerShdw>
            </a:effectLst>
          </c:spPr>
          <c:invertIfNegative val="0"/>
          <c:dPt>
            <c:idx val="2"/>
            <c:invertIfNegative val="0"/>
            <c:bubble3D val="0"/>
          </c:dPt>
          <c:dPt>
            <c:idx val="6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>
                <a:outerShdw blurRad="50800" dist="38100" dir="2700000" rotWithShape="0">
                  <a:srgbClr val="000000">
                    <a:alpha val="40000"/>
                  </a:srgbClr>
                </a:outerShdw>
              </a:effectLst>
            </c:spPr>
          </c:dPt>
          <c:dPt>
            <c:idx val="7"/>
            <c:invertIfNegative val="0"/>
            <c:bubble3D val="0"/>
            <c:spPr>
              <a:solidFill>
                <a:srgbClr val="00B050"/>
              </a:solidFill>
              <a:effectLst>
                <a:outerShdw blurRad="50800" dist="38100" dir="2700000" rotWithShape="0">
                  <a:srgbClr val="000000">
                    <a:alpha val="40000"/>
                  </a:srgbClr>
                </a:outerShdw>
              </a:effectLst>
            </c:spPr>
          </c:dPt>
          <c:dLbls>
            <c:dLbl>
              <c:idx val="6"/>
              <c:layout/>
              <c:numFmt formatCode="General" sourceLinked="1"/>
              <c:spPr>
                <a:solidFill>
                  <a:schemeClr val="bg1"/>
                </a:solidFill>
                <a:ln>
                  <a:noFill/>
                </a:ln>
                <a:effectLst>
                  <a:outerShdw dist="38100" sx="1000" sy="1000" algn="ctr" rotWithShape="0">
                    <a:srgbClr val="000000"/>
                  </a:outerShdw>
                </a:effectLst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pt-BR" sz="1000" b="0" i="0" u="none" strike="noStrike" kern="1200" baseline="0">
                      <a:solidFill>
                        <a:schemeClr val="tx1"/>
                      </a:solidFill>
                      <a:latin typeface="Arial" panose="020B0604020202020204" pitchFamily="7" charset="0"/>
                      <a:ea typeface="Arial" panose="020B0604020202020204" pitchFamily="7" charset="0"/>
                      <a:cs typeface="Arial" panose="020B0604020202020204" pitchFamily="7" charset="0"/>
                      <a:sym typeface="Arial" panose="020B0604020202020204" pitchFamily="7" charset="0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Quadro_resumo!$B$14:$B$21</c:f>
              <c:strCache>
                <c:ptCount val="8"/>
                <c:pt idx="0">
                  <c:v>Doutorado</c:v>
                </c:pt>
                <c:pt idx="1">
                  <c:v>Mestrado</c:v>
                </c:pt>
                <c:pt idx="2">
                  <c:v>Especialização</c:v>
                </c:pt>
                <c:pt idx="3">
                  <c:v>Aperfeiçoamento</c:v>
                </c:pt>
                <c:pt idx="4">
                  <c:v>Residência Médica</c:v>
                </c:pt>
                <c:pt idx="5">
                  <c:v>Residência Multiprofissional</c:v>
                </c:pt>
                <c:pt idx="6">
                  <c:v>Residência Uniprofissional</c:v>
                </c:pt>
                <c:pt idx="7">
                  <c:v>Total</c:v>
                </c:pt>
              </c:strCache>
            </c:strRef>
          </c:cat>
          <c:val>
            <c:numRef>
              <c:f>Quadro_resumo!$Q$14:$Q$21</c:f>
              <c:numCache>
                <c:formatCode>General</c:formatCode>
                <c:ptCount val="8"/>
                <c:pt idx="0">
                  <c:v>116</c:v>
                </c:pt>
                <c:pt idx="1">
                  <c:v>397</c:v>
                </c:pt>
                <c:pt idx="2">
                  <c:v>0</c:v>
                </c:pt>
                <c:pt idx="3">
                  <c:v>0</c:v>
                </c:pt>
                <c:pt idx="4">
                  <c:v>18</c:v>
                </c:pt>
                <c:pt idx="5">
                  <c:v>20</c:v>
                </c:pt>
                <c:pt idx="6">
                  <c:v>6</c:v>
                </c:pt>
                <c:pt idx="7" c:formatCode="#,##0">
                  <c:v>557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8224896"/>
        <c:axId val="28247168"/>
      </c:barChart>
      <c:catAx>
        <c:axId val="28224896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28247168"/>
        <c:crosses val="autoZero"/>
        <c:auto val="1"/>
        <c:lblAlgn val="ctr"/>
        <c:lblOffset val="100"/>
        <c:noMultiLvlLbl val="0"/>
      </c:catAx>
      <c:valAx>
        <c:axId val="282471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28224896"/>
        <c:crosses val="autoZero"/>
        <c:crossBetween val="between"/>
      </c:valAx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/>
      </a:pPr>
    </a:p>
  </c:txPr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1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160583427071616"/>
          <c:y val="0.00299588687866951"/>
          <c:w val="0.967883211678832"/>
          <c:h val="0.90373247788470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projetos_pesquisa!$B$15</c:f>
              <c:strCache>
                <c:ptCount val="1"/>
                <c:pt idx="0">
                  <c:v>Andamento*</c:v>
                </c:pt>
              </c:strCache>
            </c:strRef>
          </c:tx>
          <c:spPr>
            <a:solidFill>
              <a:srgbClr val="FFC000"/>
            </a:solidFill>
            <a:effectLst>
              <a:outerShdw blurRad="40000" dist="22860" dir="5400000" rotWithShape="0">
                <a:srgbClr val="000000">
                  <a:alpha val="35000"/>
                </a:srgbClr>
              </a:outerShdw>
            </a:effectLst>
          </c:spPr>
          <c:invertIfNegative val="0"/>
          <c:dPt>
            <c:idx val="2"/>
            <c:invertIfNegative val="0"/>
            <c:bubble3D val="0"/>
            <c:spPr>
              <a:solidFill>
                <a:srgbClr val="FFC000"/>
              </a:solidFill>
              <a:effectLst>
                <a:outerShdw blurRad="40000" dist="22860" dir="5400000" rotWithShape="0">
                  <a:srgbClr val="000000">
                    <a:alpha val="35000"/>
                  </a:srgbClr>
                </a:outerShdw>
              </a:effectLst>
            </c:spPr>
          </c:dPt>
          <c:dLbls>
            <c:dLbl>
              <c:idx val="0"/>
              <c:layout>
                <c:manualLayout>
                  <c:x val="0.0102448637680886"/>
                  <c:y val="-0.0025465226631493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0131719677018281"/>
                  <c:y val="-0.007639567989448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0117084157349583"/>
                  <c:y val="-0.00509304532629878"/>
                </c:manualLayout>
              </c:layout>
              <c:numFmt formatCode="General" sourceLinked="1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pt-BR" sz="1000" b="0" i="0" u="none" strike="noStrike" kern="1200" baseline="0">
                      <a:solidFill>
                        <a:schemeClr val="tx1"/>
                      </a:solidFill>
                      <a:latin typeface="Arial" panose="020B0604020202020204" pitchFamily="7" charset="0"/>
                      <a:ea typeface="Arial" panose="020B0604020202020204" pitchFamily="7" charset="0"/>
                      <a:cs typeface="Arial" panose="020B0604020202020204" pitchFamily="7" charset="0"/>
                      <a:sym typeface="Arial" panose="020B0604020202020204" pitchFamily="7" charset="0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0146355196686979"/>
                  <c:y val="-0.0050930453262987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0117084157349583"/>
                  <c:y val="-0.0025465226631493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0146355196686979"/>
                  <c:y val="-0.0050930453262987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.00878131180121876"/>
                  <c:y val="-0.010186090652597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.00878131180121876"/>
                  <c:y val="-0.007639567989448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0.0131719677018281"/>
                  <c:y val="-0.0025465226631493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0.0131719677018281"/>
                  <c:y val="-0.0025465226631493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numRef>
              <c:f>projetos_pesquisa!$C$13:$Q$13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projetos_pesquisa!$C$15:$Q$15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266</c:v>
                </c:pt>
                <c:pt idx="6">
                  <c:v>0</c:v>
                </c:pt>
                <c:pt idx="7">
                  <c:v>432</c:v>
                </c:pt>
                <c:pt idx="8">
                  <c:v>438</c:v>
                </c:pt>
                <c:pt idx="9">
                  <c:v>579</c:v>
                </c:pt>
                <c:pt idx="10">
                  <c:v>350</c:v>
                </c:pt>
                <c:pt idx="11">
                  <c:v>361</c:v>
                </c:pt>
                <c:pt idx="12">
                  <c:v>392</c:v>
                </c:pt>
                <c:pt idx="13">
                  <c:v>539</c:v>
                </c:pt>
                <c:pt idx="14">
                  <c:v>562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6644736"/>
        <c:axId val="22552960"/>
      </c:barChart>
      <c:catAx>
        <c:axId val="16644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22552960"/>
        <c:crosses val="autoZero"/>
        <c:auto val="1"/>
        <c:lblAlgn val="ctr"/>
        <c:lblOffset val="100"/>
        <c:noMultiLvlLbl val="0"/>
      </c:catAx>
      <c:valAx>
        <c:axId val="2255296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16644736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>
          <a:latin typeface="Arial" panose="020B0604020202020204" pitchFamily="7" charset="0"/>
          <a:ea typeface="Arial" panose="020B0604020202020204" pitchFamily="7" charset="0"/>
          <a:cs typeface="Arial" panose="020B0604020202020204" pitchFamily="7" charset="0"/>
          <a:sym typeface="Arial" panose="020B0604020202020204" pitchFamily="7" charset="0"/>
        </a:defRPr>
      </a:pPr>
    </a:p>
  </c:txPr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1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160583427071616"/>
          <c:y val="0.00299588687866951"/>
          <c:w val="0.967883211678832"/>
          <c:h val="0.90373247788470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projetos_pesquisa!$B$17</c:f>
              <c:strCache>
                <c:ptCount val="1"/>
                <c:pt idx="0">
                  <c:v>Concluídos***</c:v>
                </c:pt>
              </c:strCache>
            </c:strRef>
          </c:tx>
          <c:spPr>
            <a:solidFill>
              <a:srgbClr val="FFC000"/>
            </a:solidFill>
            <a:effectLst>
              <a:outerShdw blurRad="40000" dist="22860" dir="5400000" rotWithShape="0">
                <a:srgbClr val="000000">
                  <a:alpha val="35000"/>
                </a:srgbClr>
              </a:outerShdw>
            </a:effectLst>
          </c:spPr>
          <c:invertIfNegative val="0"/>
          <c:dPt>
            <c:idx val="2"/>
            <c:invertIfNegative val="0"/>
            <c:bubble3D val="0"/>
            <c:spPr>
              <a:solidFill>
                <a:srgbClr val="FFC000"/>
              </a:solidFill>
              <a:effectLst>
                <a:outerShdw blurRad="40000" dist="22860" dir="5400000" rotWithShape="0">
                  <a:srgbClr val="000000">
                    <a:alpha val="35000"/>
                  </a:srgbClr>
                </a:outerShdw>
              </a:effectLst>
            </c:spPr>
          </c:dPt>
          <c:dLbls>
            <c:dLbl>
              <c:idx val="0"/>
              <c:layout>
                <c:manualLayout>
                  <c:x val="0.0102448637680886"/>
                  <c:y val="-0.0025465226631493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0131719677018281"/>
                  <c:y val="-0.007639567989448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0117084157349583"/>
                  <c:y val="-0.00509304532629878"/>
                </c:manualLayout>
              </c:layout>
              <c:numFmt formatCode="General" sourceLinked="1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pt-BR" sz="1000" b="0" i="0" u="none" strike="noStrike" kern="1200" baseline="0">
                      <a:solidFill>
                        <a:schemeClr val="tx1"/>
                      </a:solidFill>
                      <a:latin typeface="Arial" panose="020B0604020202020204" pitchFamily="7" charset="0"/>
                      <a:ea typeface="Arial" panose="020B0604020202020204" pitchFamily="7" charset="0"/>
                      <a:cs typeface="Arial" panose="020B0604020202020204" pitchFamily="7" charset="0"/>
                      <a:sym typeface="Arial" panose="020B0604020202020204" pitchFamily="7" charset="0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0146355196686979"/>
                  <c:y val="-0.0050930453262987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0117084157349583"/>
                  <c:y val="-0.0025465226631493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0146355196686979"/>
                  <c:y val="-0.0050930453262987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.00878131180121876"/>
                  <c:y val="-0.010186090652597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.00878131180121876"/>
                  <c:y val="-0.007639567989448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0.0131719677018281"/>
                  <c:y val="-0.0025465226631493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0.0131719677018281"/>
                  <c:y val="-0.0025465226631493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numRef>
              <c:f>Gráfico_projetos_pesquisa!$G$46:$G$60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Gráfico_projetos_pesquisa!$H$46:$H$60</c:f>
              <c:numCache>
                <c:formatCode>General</c:formatCode>
                <c:ptCount val="15"/>
                <c:pt idx="0">
                  <c:v>21</c:v>
                </c:pt>
                <c:pt idx="1">
                  <c:v>5</c:v>
                </c:pt>
                <c:pt idx="2">
                  <c:v>10</c:v>
                </c:pt>
                <c:pt idx="3">
                  <c:v>22</c:v>
                </c:pt>
                <c:pt idx="4">
                  <c:v>30</c:v>
                </c:pt>
                <c:pt idx="5">
                  <c:v>36</c:v>
                </c:pt>
                <c:pt idx="6">
                  <c:v>39</c:v>
                </c:pt>
                <c:pt idx="7">
                  <c:v>44</c:v>
                </c:pt>
                <c:pt idx="8">
                  <c:v>20</c:v>
                </c:pt>
                <c:pt idx="9">
                  <c:v>18</c:v>
                </c:pt>
                <c:pt idx="10">
                  <c:v>18</c:v>
                </c:pt>
                <c:pt idx="11">
                  <c:v>69</c:v>
                </c:pt>
                <c:pt idx="12">
                  <c:v>66</c:v>
                </c:pt>
                <c:pt idx="13">
                  <c:v>21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6644736"/>
        <c:axId val="22552960"/>
      </c:barChart>
      <c:catAx>
        <c:axId val="16644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22552960"/>
        <c:crosses val="autoZero"/>
        <c:auto val="1"/>
        <c:lblAlgn val="ctr"/>
        <c:lblOffset val="100"/>
        <c:noMultiLvlLbl val="0"/>
      </c:catAx>
      <c:valAx>
        <c:axId val="2255296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16644736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>
          <a:latin typeface="Arial" panose="020B0604020202020204" pitchFamily="7" charset="0"/>
          <a:ea typeface="Arial" panose="020B0604020202020204" pitchFamily="7" charset="0"/>
          <a:cs typeface="Arial" panose="020B0604020202020204" pitchFamily="7" charset="0"/>
          <a:sym typeface="Arial" panose="020B0604020202020204" pitchFamily="7" charset="0"/>
        </a:defRPr>
      </a:pPr>
    </a:p>
  </c:txPr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1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0843929508811399"/>
          <c:y val="0.00299588687866951"/>
          <c:w val="0.967883211678832"/>
          <c:h val="0.90373247788470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000"/>
            </a:solidFill>
          </c:spPr>
          <c:invertIfNegative val="0"/>
          <c:dPt>
            <c:idx val="2"/>
            <c:invertIfNegative val="0"/>
            <c:bubble3D val="0"/>
            <c:spPr>
              <a:solidFill>
                <a:srgbClr val="008000"/>
              </a:solidFill>
            </c:spPr>
          </c:dPt>
          <c:dLbls>
            <c:numFmt formatCode="&quot;R$&quot;\ #,##0.00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/>
              </c:ext>
            </c:extLst>
          </c:dLbls>
          <c:cat>
            <c:strRef>
              <c:f>'Apoio finan Projetos Pesquisa'!$C$13:$E$13</c:f>
              <c:strCache>
                <c:ptCount val="3"/>
                <c:pt idx="0">
                  <c:v>PAP-UA</c:v>
                </c:pt>
                <c:pt idx="1">
                  <c:v>PAP-UFGD</c:v>
                </c:pt>
                <c:pt idx="2">
                  <c:v>TOTAL</c:v>
                </c:pt>
              </c:strCache>
            </c:strRef>
          </c:cat>
          <c:val>
            <c:numRef>
              <c:f>'Apoio finan Projetos Pesquisa'!$C$63:$E$63</c:f>
              <c:numCache>
                <c:formatCode>"R$"\ #,##0.00</c:formatCode>
                <c:ptCount val="3"/>
                <c:pt idx="0">
                  <c:v>378016.45</c:v>
                </c:pt>
                <c:pt idx="1">
                  <c:v>195611.7</c:v>
                </c:pt>
                <c:pt idx="2">
                  <c:v>573628.15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6644736"/>
        <c:axId val="22552960"/>
      </c:barChart>
      <c:catAx>
        <c:axId val="16644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22552960"/>
        <c:crosses val="autoZero"/>
        <c:auto val="1"/>
        <c:lblAlgn val="ctr"/>
        <c:lblOffset val="100"/>
        <c:noMultiLvlLbl val="0"/>
      </c:catAx>
      <c:valAx>
        <c:axId val="22552960"/>
        <c:scaling>
          <c:orientation val="minMax"/>
        </c:scaling>
        <c:delete val="1"/>
        <c:axPos val="l"/>
        <c:numFmt formatCode="&quot;R$&quot;\ #,##0.00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16644736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>
          <a:latin typeface="Arial" panose="020B0604020202020204" pitchFamily="7" charset="0"/>
          <a:ea typeface="Arial" panose="020B0604020202020204" pitchFamily="7" charset="0"/>
          <a:cs typeface="Arial" panose="020B0604020202020204" pitchFamily="7" charset="0"/>
          <a:sym typeface="Arial" panose="020B0604020202020204" pitchFamily="7" charset="0"/>
        </a:defRPr>
      </a:pPr>
    </a:p>
  </c:txPr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1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67167167167167"/>
          <c:y val="0.00373645534935858"/>
          <c:w val="0.62962962962963"/>
          <c:h val="0.971976584879811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rgbClr val="FFC000"/>
            </a:solidFill>
            <a:effectLst>
              <a:outerShdw blurRad="40000" dist="22860" dir="5400000" rotWithShape="0">
                <a:srgbClr val="000000">
                  <a:alpha val="35000"/>
                </a:srgbClr>
              </a:outerShdw>
            </a:effectLst>
          </c:spPr>
          <c:invertIfNegative val="0"/>
          <c:dPt>
            <c:idx val="2"/>
            <c:invertIfNegative val="0"/>
            <c:bubble3D val="0"/>
          </c:dPt>
          <c:dPt>
            <c:idx val="19"/>
            <c:invertIfNegative val="0"/>
            <c:bubble3D val="0"/>
            <c:spPr>
              <a:solidFill>
                <a:srgbClr val="FFC000"/>
              </a:solidFill>
              <a:effectLst>
                <a:outerShdw blurRad="40000" dist="22860" dir="5400000" rotWithShape="0">
                  <a:srgbClr val="000000">
                    <a:alpha val="35000"/>
                  </a:srgbClr>
                </a:outerShdw>
              </a:effectLst>
            </c:spPr>
          </c:dPt>
          <c:dPt>
            <c:idx val="21"/>
            <c:invertIfNegative val="0"/>
            <c:bubble3D val="0"/>
            <c:spPr>
              <a:solidFill>
                <a:srgbClr val="008000"/>
              </a:solidFill>
              <a:effectLst>
                <a:outerShdw blurRad="40000" dist="22860" dir="5400000" rotWithShape="0">
                  <a:srgbClr val="000000">
                    <a:alpha val="35000"/>
                  </a:srgbClr>
                </a:outerShdw>
              </a:effectLst>
            </c:spPr>
          </c:dPt>
          <c:dLbls>
            <c:dLbl>
              <c:idx val="0"/>
              <c:layout>
                <c:manualLayout>
                  <c:x val="0.0102448637680886"/>
                  <c:y val="-0.0025465226631493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0131719677018281"/>
                  <c:y val="-0.007639567989448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0117084157349583"/>
                  <c:y val="-0.00509304532629878"/>
                </c:manualLayout>
              </c:layout>
              <c:numFmt formatCode="General" sourceLinked="1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pt-BR" sz="1000" b="0" i="0" u="none" strike="noStrike" kern="1200" baseline="0">
                      <a:solidFill>
                        <a:schemeClr val="tx1"/>
                      </a:solidFill>
                      <a:latin typeface="Arial" panose="020B0604020202020204" pitchFamily="7" charset="0"/>
                      <a:ea typeface="Arial" panose="020B0604020202020204" pitchFamily="7" charset="0"/>
                      <a:cs typeface="Arial" panose="020B0604020202020204" pitchFamily="7" charset="0"/>
                      <a:sym typeface="Arial" panose="020B0604020202020204" pitchFamily="7" charset="0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0146355196686979"/>
                  <c:y val="-0.0050930453262987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0117084157349583"/>
                  <c:y val="-0.0025465226631493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0146355196686979"/>
                  <c:y val="-0.0050930453262987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.00878131180121876"/>
                  <c:y val="-0.010186090652597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.00878131180121876"/>
                  <c:y val="-0.007639567989448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0.0131719677018281"/>
                  <c:y val="-0.0025465226631493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0.0131719677018281"/>
                  <c:y val="-0.0025465226631493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1"/>
              <c:layout>
                <c:manualLayout>
                  <c:x val="-0.0565395777043931"/>
                  <c:y val="0.00224187320961515"/>
                </c:manualLayout>
              </c:layout>
              <c:numFmt formatCode="General" sourceLinked="1"/>
              <c:spPr>
                <a:noFill/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pt-BR" sz="1000" b="1" i="0" u="none" strike="noStrike" kern="1200" baseline="0">
                      <a:solidFill>
                        <a:schemeClr val="bg1"/>
                      </a:solidFill>
                      <a:latin typeface="Arial" panose="020B0604020202020204" pitchFamily="7" charset="0"/>
                      <a:ea typeface="Arial" panose="020B0604020202020204" pitchFamily="7" charset="0"/>
                      <a:cs typeface="Arial" panose="020B0604020202020204" pitchFamily="7" charset="0"/>
                      <a:sym typeface="Arial" panose="020B0604020202020204" pitchFamily="7" charset="0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'Apoio finan Projetos Pesquisa'!$B$14:$B$35</c:f>
              <c:strCache>
                <c:ptCount val="22"/>
                <c:pt idx="0">
                  <c:v>Análises de amostras</c:v>
                </c:pt>
                <c:pt idx="1">
                  <c:v>Combustível</c:v>
                </c:pt>
                <c:pt idx="2">
                  <c:v>Inscrição em evento internacional</c:v>
                </c:pt>
                <c:pt idx="3">
                  <c:v>Inscrição em evento nacional</c:v>
                </c:pt>
                <c:pt idx="4">
                  <c:v>Manutenção de equipamento</c:v>
                </c:pt>
                <c:pt idx="5">
                  <c:v>Materiais de consumo almoxarifado</c:v>
                </c:pt>
                <c:pt idx="6">
                  <c:v>Materiais de consumo externos</c:v>
                </c:pt>
                <c:pt idx="7">
                  <c:v>Publicação de artigo A1</c:v>
                </c:pt>
                <c:pt idx="8">
                  <c:v>Publicação de artigo A2</c:v>
                </c:pt>
                <c:pt idx="9">
                  <c:v>Publicação de artigo B1</c:v>
                </c:pt>
                <c:pt idx="10">
                  <c:v>Publicação de artigo FI</c:v>
                </c:pt>
                <c:pt idx="11">
                  <c:v>Publicação de capítulo de livro</c:v>
                </c:pt>
                <c:pt idx="12">
                  <c:v>Publicação de livro</c:v>
                </c:pt>
                <c:pt idx="13">
                  <c:v>Revisão de artigo A1</c:v>
                </c:pt>
                <c:pt idx="14">
                  <c:v>Revisão de artigo A2</c:v>
                </c:pt>
                <c:pt idx="15">
                  <c:v>Revisão de artigo B1</c:v>
                </c:pt>
                <c:pt idx="16">
                  <c:v>Revisão de capítulo</c:v>
                </c:pt>
                <c:pt idx="17">
                  <c:v>Tradução de artigo A1</c:v>
                </c:pt>
                <c:pt idx="18">
                  <c:v>Tradução de artigo A2</c:v>
                </c:pt>
                <c:pt idx="19">
                  <c:v>Tradução de artigo B1</c:v>
                </c:pt>
                <c:pt idx="20">
                  <c:v>Tradução e revisão de capítulo</c:v>
                </c:pt>
                <c:pt idx="21">
                  <c:v>TOTAL</c:v>
                </c:pt>
              </c:strCache>
            </c:strRef>
          </c:cat>
          <c:val>
            <c:numRef>
              <c:f>'Apoio finan Projetos Pesquisa'!$C$14:$C$35</c:f>
              <c:numCache>
                <c:formatCode>General</c:formatCode>
                <c:ptCount val="22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25</c:v>
                </c:pt>
                <c:pt idx="6">
                  <c:v>60</c:v>
                </c:pt>
                <c:pt idx="7">
                  <c:v>1</c:v>
                </c:pt>
                <c:pt idx="8">
                  <c:v>4</c:v>
                </c:pt>
                <c:pt idx="9">
                  <c:v>3</c:v>
                </c:pt>
                <c:pt idx="10">
                  <c:v>0</c:v>
                </c:pt>
                <c:pt idx="11">
                  <c:v>1</c:v>
                </c:pt>
                <c:pt idx="12">
                  <c:v>20</c:v>
                </c:pt>
                <c:pt idx="13">
                  <c:v>6</c:v>
                </c:pt>
                <c:pt idx="14">
                  <c:v>1</c:v>
                </c:pt>
                <c:pt idx="15">
                  <c:v>3</c:v>
                </c:pt>
                <c:pt idx="16">
                  <c:v>0</c:v>
                </c:pt>
                <c:pt idx="17">
                  <c:v>16</c:v>
                </c:pt>
                <c:pt idx="18">
                  <c:v>13</c:v>
                </c:pt>
                <c:pt idx="19">
                  <c:v>11</c:v>
                </c:pt>
                <c:pt idx="20">
                  <c:v>1</c:v>
                </c:pt>
                <c:pt idx="21">
                  <c:v>201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axId val="16644736"/>
        <c:axId val="22552960"/>
      </c:barChart>
      <c:catAx>
        <c:axId val="166447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22552960"/>
        <c:crosses val="autoZero"/>
        <c:auto val="1"/>
        <c:lblAlgn val="ctr"/>
        <c:lblOffset val="100"/>
        <c:noMultiLvlLbl val="0"/>
      </c:catAx>
      <c:valAx>
        <c:axId val="225529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16644736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/>
      </a:pPr>
    </a:p>
  </c:txPr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1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05737132780642"/>
          <c:y val="0.0339895031698904"/>
          <c:w val="0.967883211678832"/>
          <c:h val="0.903732477884709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FFC000"/>
            </a:solidFill>
            <a:effectLst>
              <a:outerShdw blurRad="40000" dist="22860" dir="5400000" rotWithShape="0">
                <a:srgbClr val="000000">
                  <a:alpha val="35000"/>
                </a:srgbClr>
              </a:outerShdw>
            </a:effectLst>
          </c:spPr>
          <c:invertIfNegative val="0"/>
          <c:dPt>
            <c:idx val="2"/>
            <c:invertIfNegative val="0"/>
            <c:bubble3D val="0"/>
            <c:spPr>
              <a:solidFill>
                <a:srgbClr val="008000"/>
              </a:solidFill>
              <a:effectLst>
                <a:outerShdw blurRad="40000" dist="22860" dir="5400000" rotWithShape="0">
                  <a:srgbClr val="000000">
                    <a:alpha val="35000"/>
                  </a:srgbClr>
                </a:outerShdw>
              </a:effectLst>
            </c:spPr>
          </c:dPt>
          <c:dLbls>
            <c:dLbl>
              <c:idx val="0"/>
              <c:layout>
                <c:manualLayout>
                  <c:x val="0.0102448637680886"/>
                  <c:y val="-0.0025465226631493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0131719677018281"/>
                  <c:y val="-0.007639567989448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0117084157349583"/>
                  <c:y val="-0.00509304532629878"/>
                </c:manualLayout>
              </c:layout>
              <c:numFmt formatCode="General" sourceLinked="1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pt-BR" sz="1000" b="0" i="0" u="none" strike="noStrike" kern="1200" baseline="0">
                      <a:solidFill>
                        <a:schemeClr val="tx1"/>
                      </a:solidFill>
                      <a:latin typeface="Arial" panose="020B0604020202020204" pitchFamily="7" charset="0"/>
                      <a:ea typeface="Arial" panose="020B0604020202020204" pitchFamily="7" charset="0"/>
                      <a:cs typeface="Arial" panose="020B0604020202020204" pitchFamily="7" charset="0"/>
                      <a:sym typeface="Arial" panose="020B0604020202020204" pitchFamily="7" charset="0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'Apoio finan Projetos Pesquisa'!$C$13:$E$13</c:f>
              <c:strCache>
                <c:ptCount val="3"/>
                <c:pt idx="0">
                  <c:v>PAP-UA</c:v>
                </c:pt>
                <c:pt idx="1">
                  <c:v>PAP-UFGD</c:v>
                </c:pt>
                <c:pt idx="2">
                  <c:v>TOTAL</c:v>
                </c:pt>
              </c:strCache>
            </c:strRef>
          </c:cat>
          <c:val>
            <c:numRef>
              <c:f>'Apoio finan Projetos Pesquisa'!$C$35:$E$35</c:f>
              <c:numCache>
                <c:formatCode>General</c:formatCode>
                <c:ptCount val="3"/>
                <c:pt idx="0">
                  <c:v>201</c:v>
                </c:pt>
                <c:pt idx="1">
                  <c:v>126</c:v>
                </c:pt>
                <c:pt idx="2">
                  <c:v>327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6644736"/>
        <c:axId val="22552960"/>
      </c:barChart>
      <c:catAx>
        <c:axId val="16644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22552960"/>
        <c:crosses val="autoZero"/>
        <c:auto val="1"/>
        <c:lblAlgn val="ctr"/>
        <c:lblOffset val="100"/>
        <c:noMultiLvlLbl val="0"/>
      </c:catAx>
      <c:valAx>
        <c:axId val="2255296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16644736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>
          <a:latin typeface="Arial" panose="020B0604020202020204" pitchFamily="7" charset="0"/>
          <a:ea typeface="Arial" panose="020B0604020202020204" pitchFamily="7" charset="0"/>
          <a:cs typeface="Arial" panose="020B0604020202020204" pitchFamily="7" charset="0"/>
          <a:sym typeface="Arial" panose="020B0604020202020204" pitchFamily="7" charset="0"/>
        </a:defRPr>
      </a:pPr>
    </a:p>
  </c:txPr>
  <c:printSettings>
    <c:headerFooter/>
    <c:pageMargins b="0.75" l="0.7" r="0.7" t="0.75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1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6366251198466"/>
          <c:y val="0.0037359900373599"/>
          <c:w val="0.670757430488974"/>
          <c:h val="0.971980074719801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rgbClr val="FFC000"/>
            </a:solidFill>
            <a:effectLst>
              <a:outerShdw blurRad="40000" dist="22860" dir="5400000" rotWithShape="0">
                <a:srgbClr val="000000">
                  <a:alpha val="35000"/>
                </a:srgbClr>
              </a:outerShdw>
            </a:effectLst>
          </c:spPr>
          <c:invertIfNegative val="0"/>
          <c:dPt>
            <c:idx val="2"/>
            <c:invertIfNegative val="0"/>
            <c:bubble3D val="0"/>
          </c:dPt>
          <c:dPt>
            <c:idx val="19"/>
            <c:invertIfNegative val="0"/>
            <c:bubble3D val="0"/>
            <c:spPr>
              <a:solidFill>
                <a:srgbClr val="FFC000"/>
              </a:solidFill>
              <a:effectLst>
                <a:outerShdw blurRad="40000" dist="22860" dir="5400000" rotWithShape="0">
                  <a:srgbClr val="000000">
                    <a:alpha val="35000"/>
                  </a:srgbClr>
                </a:outerShdw>
              </a:effectLst>
            </c:spPr>
          </c:dPt>
          <c:dPt>
            <c:idx val="21"/>
            <c:invertIfNegative val="0"/>
            <c:bubble3D val="0"/>
            <c:spPr>
              <a:solidFill>
                <a:srgbClr val="008000"/>
              </a:solidFill>
              <a:effectLst>
                <a:outerShdw blurRad="40000" dist="22860" dir="5400000" rotWithShape="0">
                  <a:srgbClr val="000000">
                    <a:alpha val="35000"/>
                  </a:srgbClr>
                </a:outerShdw>
              </a:effectLst>
            </c:spPr>
          </c:dPt>
          <c:dLbls>
            <c:dLbl>
              <c:idx val="0"/>
              <c:layout>
                <c:manualLayout>
                  <c:x val="0.0102448637680886"/>
                  <c:y val="-0.0025465226631493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0131719677018281"/>
                  <c:y val="-0.007639567989448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0117084157349583"/>
                  <c:y val="-0.00509304532629878"/>
                </c:manualLayout>
              </c:layout>
              <c:numFmt formatCode="&quot;R$&quot;\ #,##0.00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pt-BR" sz="1000" b="0" i="0" u="none" strike="noStrike" kern="1200" baseline="0">
                      <a:solidFill>
                        <a:schemeClr val="tx1"/>
                      </a:solidFill>
                      <a:latin typeface="Arial" panose="020B0604020202020204" pitchFamily="7" charset="0"/>
                      <a:ea typeface="Arial" panose="020B0604020202020204" pitchFamily="7" charset="0"/>
                      <a:cs typeface="Arial" panose="020B0604020202020204" pitchFamily="7" charset="0"/>
                      <a:sym typeface="Arial" panose="020B0604020202020204" pitchFamily="7" charset="0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0146355196686979"/>
                  <c:y val="-0.0050930453262987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0117084157349583"/>
                  <c:y val="-0.0025465226631493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0146355196686979"/>
                  <c:y val="-0.0050930453262987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.00878131180121876"/>
                  <c:y val="-0.010186090652597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.00878131180121876"/>
                  <c:y val="-0.007639567989448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0.0131719677018281"/>
                  <c:y val="-0.0025465226631493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0.0131719677018281"/>
                  <c:y val="-0.0025465226631493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1"/>
              <c:layout>
                <c:manualLayout>
                  <c:x val="-0.0406519654841802"/>
                  <c:y val="0"/>
                </c:manualLayout>
              </c:layout>
              <c:numFmt formatCode="&quot;R$&quot;\ #,##0.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pt-BR" sz="1000" b="1" i="0" u="none" strike="noStrike" kern="1200" baseline="0">
                      <a:solidFill>
                        <a:schemeClr val="bg1"/>
                      </a:solidFill>
                      <a:latin typeface="Arial" panose="020B0604020202020204" pitchFamily="7" charset="0"/>
                      <a:ea typeface="Arial" panose="020B0604020202020204" pitchFamily="7" charset="0"/>
                      <a:cs typeface="Arial" panose="020B0604020202020204" pitchFamily="7" charset="0"/>
                      <a:sym typeface="Arial" panose="020B0604020202020204" pitchFamily="7" charset="0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&quot;R$&quot;\ #,##0.00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numRef>
              <c:f>'Apoio finan Projetos Pesquisa'!$C$42:$C$63</c:f>
              <c:numCache>
                <c:formatCode>"R$"\ #,##0.00</c:formatCode>
                <c:ptCount val="22"/>
                <c:pt idx="0" c:formatCode="&quot;R$&quot;\ #,##0.00">
                  <c:v>4856</c:v>
                </c:pt>
                <c:pt idx="1" c:formatCode="&quot;R$&quot;\ #,##0.00">
                  <c:v>6338.85</c:v>
                </c:pt>
                <c:pt idx="2" c:formatCode="&quot;R$&quot;\ #,##0.00">
                  <c:v>4392.9</c:v>
                </c:pt>
                <c:pt idx="3" c:formatCode="&quot;R$&quot;\ #,##0.00">
                  <c:v>3304.2</c:v>
                </c:pt>
                <c:pt idx="4" c:formatCode="&quot;R$&quot;\ #,##0.00">
                  <c:v>41068.54</c:v>
                </c:pt>
                <c:pt idx="5" c:formatCode="&quot;R$&quot;\ #,##0.00">
                  <c:v>19748.58</c:v>
                </c:pt>
                <c:pt idx="6" c:formatCode="&quot;R$&quot;\ #,##0.00">
                  <c:v>111173.35</c:v>
                </c:pt>
                <c:pt idx="7" c:formatCode="&quot;R$&quot;\ #,##0.00">
                  <c:v>1000</c:v>
                </c:pt>
                <c:pt idx="8" c:formatCode="&quot;R$&quot;\ #,##0.00">
                  <c:v>25370.08</c:v>
                </c:pt>
                <c:pt idx="9" c:formatCode="&quot;R$&quot;\ #,##0.00">
                  <c:v>3038</c:v>
                </c:pt>
                <c:pt idx="10" c:formatCode="&quot;R$&quot;\ #,##0.00">
                  <c:v>0</c:v>
                </c:pt>
                <c:pt idx="11" c:formatCode="&quot;R$&quot;\ #,##0.00">
                  <c:v>405</c:v>
                </c:pt>
                <c:pt idx="12" c:formatCode="&quot;R$&quot;\ #,##0.00">
                  <c:v>98056.45</c:v>
                </c:pt>
                <c:pt idx="13" c:formatCode="&quot;R$&quot;\ #,##0.00">
                  <c:v>4283.12</c:v>
                </c:pt>
                <c:pt idx="14" c:formatCode="&quot;R$&quot;\ #,##0.00">
                  <c:v>1599.73</c:v>
                </c:pt>
                <c:pt idx="15" c:formatCode="&quot;R$&quot;\ #,##0.00">
                  <c:v>2324.78</c:v>
                </c:pt>
                <c:pt idx="16" c:formatCode="&quot;R$&quot;\ #,##0.00">
                  <c:v>0</c:v>
                </c:pt>
                <c:pt idx="17" c:formatCode="&quot;R$&quot;\ #,##0.00">
                  <c:v>19986.04</c:v>
                </c:pt>
                <c:pt idx="18" c:formatCode="&quot;R$&quot;\ #,##0.00">
                  <c:v>15777.37</c:v>
                </c:pt>
                <c:pt idx="19" c:formatCode="&quot;R$&quot;\ #,##0.00">
                  <c:v>12293.46</c:v>
                </c:pt>
                <c:pt idx="20" c:formatCode="&quot;R$&quot;\ #,##0.00">
                  <c:v>3000</c:v>
                </c:pt>
                <c:pt idx="21" c:formatCode="&quot;R$&quot;\ #,##0.00">
                  <c:v>378016.45</c:v>
                </c:pt>
              </c:numCache>
            </c:numRef>
          </c:cat>
          <c:val>
            <c:numRef>
              <c:f>'Apoio finan Projetos Pesquisa'!$C$42:$C$63</c:f>
              <c:numCache>
                <c:formatCode>"R$"\ #,##0.00</c:formatCode>
                <c:ptCount val="22"/>
                <c:pt idx="0">
                  <c:v>4856</c:v>
                </c:pt>
                <c:pt idx="1">
                  <c:v>6338.85</c:v>
                </c:pt>
                <c:pt idx="2">
                  <c:v>4392.9</c:v>
                </c:pt>
                <c:pt idx="3">
                  <c:v>3304.2</c:v>
                </c:pt>
                <c:pt idx="4">
                  <c:v>41068.54</c:v>
                </c:pt>
                <c:pt idx="5">
                  <c:v>19748.58</c:v>
                </c:pt>
                <c:pt idx="6">
                  <c:v>111173.35</c:v>
                </c:pt>
                <c:pt idx="7">
                  <c:v>1000</c:v>
                </c:pt>
                <c:pt idx="8">
                  <c:v>25370.08</c:v>
                </c:pt>
                <c:pt idx="9">
                  <c:v>3038</c:v>
                </c:pt>
                <c:pt idx="10">
                  <c:v>0</c:v>
                </c:pt>
                <c:pt idx="11">
                  <c:v>405</c:v>
                </c:pt>
                <c:pt idx="12">
                  <c:v>98056.45</c:v>
                </c:pt>
                <c:pt idx="13">
                  <c:v>4283.12</c:v>
                </c:pt>
                <c:pt idx="14">
                  <c:v>1599.73</c:v>
                </c:pt>
                <c:pt idx="15">
                  <c:v>2324.78</c:v>
                </c:pt>
                <c:pt idx="16">
                  <c:v>0</c:v>
                </c:pt>
                <c:pt idx="17">
                  <c:v>19986.04</c:v>
                </c:pt>
                <c:pt idx="18">
                  <c:v>15777.37</c:v>
                </c:pt>
                <c:pt idx="19">
                  <c:v>12293.46</c:v>
                </c:pt>
                <c:pt idx="20">
                  <c:v>3000</c:v>
                </c:pt>
                <c:pt idx="21">
                  <c:v>378016.45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axId val="16644736"/>
        <c:axId val="22552960"/>
      </c:barChart>
      <c:catAx>
        <c:axId val="166447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22552960"/>
        <c:crosses val="autoZero"/>
        <c:auto val="1"/>
        <c:lblAlgn val="ctr"/>
        <c:lblOffset val="100"/>
        <c:noMultiLvlLbl val="0"/>
      </c:catAx>
      <c:valAx>
        <c:axId val="22552960"/>
        <c:scaling>
          <c:orientation val="minMax"/>
        </c:scaling>
        <c:delete val="1"/>
        <c:axPos val="b"/>
        <c:numFmt formatCode="&quot;R$&quot;\ #,##0.00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16644736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>
          <a:latin typeface="Arial" panose="020B0604020202020204" pitchFamily="7" charset="0"/>
          <a:ea typeface="Arial" panose="020B0604020202020204" pitchFamily="7" charset="0"/>
          <a:cs typeface="Arial" panose="020B0604020202020204" pitchFamily="7" charset="0"/>
          <a:sym typeface="Arial" panose="020B0604020202020204" pitchFamily="7" charset="0"/>
        </a:defRPr>
      </a:pPr>
    </a:p>
  </c:txPr>
  <c:printSettings>
    <c:headerFooter/>
    <c:pageMargins b="0.75" l="0.7" r="0.7" t="0.75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1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11121764141898"/>
          <c:y val="0.00382019610339997"/>
          <c:w val="0.686001917545542"/>
          <c:h val="0.971985228575067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rgbClr val="FFC000"/>
            </a:solidFill>
            <a:effectLst>
              <a:outerShdw blurRad="40000" dist="22860" dir="5400000" rotWithShape="0">
                <a:srgbClr val="000000">
                  <a:alpha val="35000"/>
                </a:srgbClr>
              </a:outerShdw>
            </a:effectLst>
          </c:spPr>
          <c:invertIfNegative val="0"/>
          <c:dPt>
            <c:idx val="2"/>
            <c:invertIfNegative val="0"/>
            <c:bubble3D val="0"/>
          </c:dPt>
          <c:dPt>
            <c:idx val="19"/>
            <c:invertIfNegative val="0"/>
            <c:bubble3D val="0"/>
            <c:spPr>
              <a:solidFill>
                <a:srgbClr val="FFC000"/>
              </a:solidFill>
              <a:effectLst>
                <a:outerShdw blurRad="40000" dist="22860" dir="5400000" rotWithShape="0">
                  <a:srgbClr val="000000">
                    <a:alpha val="35000"/>
                  </a:srgbClr>
                </a:outerShdw>
              </a:effectLst>
            </c:spPr>
          </c:dPt>
          <c:dPt>
            <c:idx val="21"/>
            <c:invertIfNegative val="0"/>
            <c:bubble3D val="0"/>
            <c:spPr>
              <a:solidFill>
                <a:srgbClr val="008000"/>
              </a:solidFill>
              <a:effectLst>
                <a:outerShdw blurRad="40000" dist="22860" dir="5400000" rotWithShape="0">
                  <a:srgbClr val="000000">
                    <a:alpha val="35000"/>
                  </a:srgbClr>
                </a:outerShdw>
              </a:effectLst>
            </c:spPr>
          </c:dPt>
          <c:dLbls>
            <c:dLbl>
              <c:idx val="0"/>
              <c:layout>
                <c:manualLayout>
                  <c:x val="0.0102448637680886"/>
                  <c:y val="-0.0025465226631493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0131719677018281"/>
                  <c:y val="-0.007639567989448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0117084157349583"/>
                  <c:y val="-0.00509304532629878"/>
                </c:manualLayout>
              </c:layout>
              <c:numFmt formatCode="General" sourceLinked="1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pt-BR" sz="1000" b="0" i="0" u="none" strike="noStrike" kern="1200" baseline="0">
                      <a:solidFill>
                        <a:schemeClr val="tx1"/>
                      </a:solidFill>
                      <a:latin typeface="Arial" panose="020B0604020202020204" pitchFamily="7" charset="0"/>
                      <a:ea typeface="Arial" panose="020B0604020202020204" pitchFamily="7" charset="0"/>
                      <a:cs typeface="Arial" panose="020B0604020202020204" pitchFamily="7" charset="0"/>
                      <a:sym typeface="Arial" panose="020B0604020202020204" pitchFamily="7" charset="0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0146355196686979"/>
                  <c:y val="-0.0050930453262987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0117084157349583"/>
                  <c:y val="-0.0025465226631493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0146355196686979"/>
                  <c:y val="-0.0050930453262987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.00878131180121876"/>
                  <c:y val="-0.010186090652597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.00878131180121876"/>
                  <c:y val="-0.007639567989448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0.0131719677018281"/>
                  <c:y val="-0.0025465226631493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0.0131719677018281"/>
                  <c:y val="-0.0025465226631493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1"/>
              <c:layout>
                <c:manualLayout>
                  <c:x val="-0.05071907957814"/>
                  <c:y val="0.00458423532407997"/>
                </c:manualLayout>
              </c:layout>
              <c:numFmt formatCode="General" sourceLinked="1"/>
              <c:spPr>
                <a:noFill/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pt-BR" sz="1000" b="1" i="0" u="none" strike="noStrike" kern="1200" baseline="0">
                      <a:solidFill>
                        <a:schemeClr val="bg1"/>
                      </a:solidFill>
                      <a:latin typeface="Arial" panose="020B0604020202020204" pitchFamily="7" charset="0"/>
                      <a:ea typeface="Arial" panose="020B0604020202020204" pitchFamily="7" charset="0"/>
                      <a:cs typeface="Arial" panose="020B0604020202020204" pitchFamily="7" charset="0"/>
                      <a:sym typeface="Arial" panose="020B0604020202020204" pitchFamily="7" charset="0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'Apoio finan Projetos Pesquisa'!$B$14:$B$35</c:f>
              <c:strCache>
                <c:ptCount val="22"/>
                <c:pt idx="0">
                  <c:v>Análises de amostras</c:v>
                </c:pt>
                <c:pt idx="1">
                  <c:v>Combustível</c:v>
                </c:pt>
                <c:pt idx="2">
                  <c:v>Inscrição em evento internacional</c:v>
                </c:pt>
                <c:pt idx="3">
                  <c:v>Inscrição em evento nacional</c:v>
                </c:pt>
                <c:pt idx="4">
                  <c:v>Manutenção de equipamento</c:v>
                </c:pt>
                <c:pt idx="5">
                  <c:v>Materiais de consumo almoxarifado</c:v>
                </c:pt>
                <c:pt idx="6">
                  <c:v>Materiais de consumo externos</c:v>
                </c:pt>
                <c:pt idx="7">
                  <c:v>Publicação de artigo A1</c:v>
                </c:pt>
                <c:pt idx="8">
                  <c:v>Publicação de artigo A2</c:v>
                </c:pt>
                <c:pt idx="9">
                  <c:v>Publicação de artigo B1</c:v>
                </c:pt>
                <c:pt idx="10">
                  <c:v>Publicação de artigo FI</c:v>
                </c:pt>
                <c:pt idx="11">
                  <c:v>Publicação de capítulo de livro</c:v>
                </c:pt>
                <c:pt idx="12">
                  <c:v>Publicação de livro</c:v>
                </c:pt>
                <c:pt idx="13">
                  <c:v>Revisão de artigo A1</c:v>
                </c:pt>
                <c:pt idx="14">
                  <c:v>Revisão de artigo A2</c:v>
                </c:pt>
                <c:pt idx="15">
                  <c:v>Revisão de artigo B1</c:v>
                </c:pt>
                <c:pt idx="16">
                  <c:v>Revisão de capítulo</c:v>
                </c:pt>
                <c:pt idx="17">
                  <c:v>Tradução de artigo A1</c:v>
                </c:pt>
                <c:pt idx="18">
                  <c:v>Tradução de artigo A2</c:v>
                </c:pt>
                <c:pt idx="19">
                  <c:v>Tradução de artigo B1</c:v>
                </c:pt>
                <c:pt idx="20">
                  <c:v>Tradução e revisão de capítulo</c:v>
                </c:pt>
                <c:pt idx="21">
                  <c:v>TOTAL</c:v>
                </c:pt>
              </c:strCache>
            </c:strRef>
          </c:cat>
          <c:val>
            <c:numRef>
              <c:f>'Apoio finan Projetos Pesquisa'!$D$14:$D$35</c:f>
              <c:numCache>
                <c:formatCode>General</c:formatCode>
                <c:ptCount val="22"/>
                <c:pt idx="0">
                  <c:v>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30</c:v>
                </c:pt>
                <c:pt idx="6">
                  <c:v>31</c:v>
                </c:pt>
                <c:pt idx="7">
                  <c:v>2</c:v>
                </c:pt>
                <c:pt idx="8">
                  <c:v>6</c:v>
                </c:pt>
                <c:pt idx="9">
                  <c:v>10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5</c:v>
                </c:pt>
                <c:pt idx="16">
                  <c:v>1</c:v>
                </c:pt>
                <c:pt idx="17">
                  <c:v>11</c:v>
                </c:pt>
                <c:pt idx="18">
                  <c:v>15</c:v>
                </c:pt>
                <c:pt idx="19">
                  <c:v>9</c:v>
                </c:pt>
                <c:pt idx="20">
                  <c:v>0</c:v>
                </c:pt>
                <c:pt idx="21">
                  <c:v>126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axId val="16644736"/>
        <c:axId val="22552960"/>
      </c:barChart>
      <c:catAx>
        <c:axId val="166447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22552960"/>
        <c:crosses val="autoZero"/>
        <c:auto val="1"/>
        <c:lblAlgn val="ctr"/>
        <c:lblOffset val="100"/>
        <c:noMultiLvlLbl val="0"/>
      </c:catAx>
      <c:valAx>
        <c:axId val="225529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16644736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>
          <a:latin typeface="Arial" panose="020B0604020202020204" pitchFamily="7" charset="0"/>
          <a:ea typeface="Arial" panose="020B0604020202020204" pitchFamily="7" charset="0"/>
          <a:cs typeface="Arial" panose="020B0604020202020204" pitchFamily="7" charset="0"/>
          <a:sym typeface="Arial" panose="020B0604020202020204" pitchFamily="7" charset="0"/>
        </a:defRPr>
      </a:pPr>
    </a:p>
  </c:txPr>
  <c:printSettings>
    <c:headerFooter/>
    <c:pageMargins b="0.75" l="0.7" r="0.7" t="0.75" header="0.3" footer="0.3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1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6462128475551"/>
          <c:y val="0.00384615384615385"/>
          <c:w val="0.670661553211889"/>
          <c:h val="0.972051282051282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rgbClr val="FFC000"/>
            </a:solidFill>
            <a:effectLst>
              <a:outerShdw blurRad="40000" dist="22860" dir="5400000" rotWithShape="0">
                <a:srgbClr val="000000">
                  <a:alpha val="35000"/>
                </a:srgbClr>
              </a:outerShdw>
            </a:effectLst>
          </c:spPr>
          <c:invertIfNegative val="0"/>
          <c:dPt>
            <c:idx val="2"/>
            <c:invertIfNegative val="0"/>
            <c:bubble3D val="0"/>
          </c:dPt>
          <c:dPt>
            <c:idx val="19"/>
            <c:invertIfNegative val="0"/>
            <c:bubble3D val="0"/>
            <c:spPr>
              <a:solidFill>
                <a:srgbClr val="FFC000"/>
              </a:solidFill>
              <a:effectLst>
                <a:outerShdw blurRad="40000" dist="22860" dir="5400000" rotWithShape="0">
                  <a:srgbClr val="000000">
                    <a:alpha val="35000"/>
                  </a:srgbClr>
                </a:outerShdw>
              </a:effectLst>
            </c:spPr>
          </c:dPt>
          <c:dPt>
            <c:idx val="21"/>
            <c:invertIfNegative val="0"/>
            <c:bubble3D val="0"/>
            <c:spPr>
              <a:solidFill>
                <a:srgbClr val="008000"/>
              </a:solidFill>
              <a:effectLst>
                <a:outerShdw blurRad="40000" dist="22860" dir="5400000" rotWithShape="0">
                  <a:srgbClr val="000000">
                    <a:alpha val="35000"/>
                  </a:srgbClr>
                </a:outerShdw>
              </a:effectLst>
            </c:spPr>
          </c:dPt>
          <c:dLbls>
            <c:dLbl>
              <c:idx val="0"/>
              <c:layout>
                <c:manualLayout>
                  <c:x val="0.0102448637680886"/>
                  <c:y val="-0.0025465226631493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0131719677018281"/>
                  <c:y val="-0.007639567989448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0117084157349583"/>
                  <c:y val="-0.00509304532629878"/>
                </c:manualLayout>
              </c:layout>
              <c:numFmt formatCode="&quot;R$&quot;\ #,##0.00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pt-BR" sz="1000" b="0" i="0" u="none" strike="noStrike" kern="1200" baseline="0">
                      <a:solidFill>
                        <a:schemeClr val="tx1"/>
                      </a:solidFill>
                      <a:latin typeface="Arial" panose="020B0604020202020204" pitchFamily="7" charset="0"/>
                      <a:ea typeface="Arial" panose="020B0604020202020204" pitchFamily="7" charset="0"/>
                      <a:cs typeface="Arial" panose="020B0604020202020204" pitchFamily="7" charset="0"/>
                      <a:sym typeface="Arial" panose="020B0604020202020204" pitchFamily="7" charset="0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0146355196686979"/>
                  <c:y val="-0.0050930453262987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0117084157349583"/>
                  <c:y val="-0.0025465226631493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0146355196686979"/>
                  <c:y val="-0.0050930453262987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.00878131180121876"/>
                  <c:y val="-0.010186090652597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.00878131180121876"/>
                  <c:y val="-0.007639567989448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0.0131719677018281"/>
                  <c:y val="-0.0025465226631493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0.0131719677018281"/>
                  <c:y val="-0.0025465226631493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1"/>
              <c:layout>
                <c:manualLayout>
                  <c:x val="-0.138734419942474"/>
                  <c:y val="0.00461538461538461"/>
                </c:manualLayout>
              </c:layout>
              <c:numFmt formatCode="&quot;R$&quot;\ #,##0.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pt-BR" sz="1000" b="1" i="0" u="none" strike="noStrike" kern="1200" baseline="0">
                      <a:solidFill>
                        <a:schemeClr val="bg1"/>
                      </a:solidFill>
                      <a:latin typeface="Arial" panose="020B0604020202020204" pitchFamily="7" charset="0"/>
                      <a:ea typeface="Arial" panose="020B0604020202020204" pitchFamily="7" charset="0"/>
                      <a:cs typeface="Arial" panose="020B0604020202020204" pitchFamily="7" charset="0"/>
                      <a:sym typeface="Arial" panose="020B0604020202020204" pitchFamily="7" charset="0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&quot;R$&quot;\ #,##0.00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'Apoio finan Projetos Pesquisa'!$B$42:$B$63</c:f>
              <c:strCache>
                <c:ptCount val="22"/>
                <c:pt idx="0">
                  <c:v>Análises de amostras</c:v>
                </c:pt>
                <c:pt idx="1">
                  <c:v>Combustível</c:v>
                </c:pt>
                <c:pt idx="2">
                  <c:v>Inscrição em evento internacional</c:v>
                </c:pt>
                <c:pt idx="3">
                  <c:v>Inscrição em evento nacional</c:v>
                </c:pt>
                <c:pt idx="4">
                  <c:v>Manutenção de equipamento</c:v>
                </c:pt>
                <c:pt idx="5">
                  <c:v>Materiais de consumo almoxarifado</c:v>
                </c:pt>
                <c:pt idx="6">
                  <c:v>Materiais de consumo externos</c:v>
                </c:pt>
                <c:pt idx="7">
                  <c:v>Publicação de artigo A1</c:v>
                </c:pt>
                <c:pt idx="8">
                  <c:v>Publicação de artigo A2</c:v>
                </c:pt>
                <c:pt idx="9">
                  <c:v>Publicação de artigo B1</c:v>
                </c:pt>
                <c:pt idx="10">
                  <c:v>Publicação de artigo FI</c:v>
                </c:pt>
                <c:pt idx="11">
                  <c:v>Publicação de capítulo de livro</c:v>
                </c:pt>
                <c:pt idx="12">
                  <c:v>Publicação de livro</c:v>
                </c:pt>
                <c:pt idx="13">
                  <c:v>Revisão de artigo A1</c:v>
                </c:pt>
                <c:pt idx="14">
                  <c:v>Revisão de artigo A2</c:v>
                </c:pt>
                <c:pt idx="15">
                  <c:v>Revisão de artigo B1</c:v>
                </c:pt>
                <c:pt idx="16">
                  <c:v>Revisão de capítulo</c:v>
                </c:pt>
                <c:pt idx="17">
                  <c:v>Tradução de artigo A1</c:v>
                </c:pt>
                <c:pt idx="18">
                  <c:v>Tradução de artigo A2</c:v>
                </c:pt>
                <c:pt idx="19">
                  <c:v>Tradução de artigo B1</c:v>
                </c:pt>
                <c:pt idx="20">
                  <c:v>Tradução e revisão de capítulo</c:v>
                </c:pt>
                <c:pt idx="21">
                  <c:v>TOTAL</c:v>
                </c:pt>
              </c:strCache>
            </c:strRef>
          </c:cat>
          <c:val>
            <c:numRef>
              <c:f>'Apoio finan Projetos Pesquisa'!$D$42:$D$63</c:f>
              <c:numCache>
                <c:formatCode>"R$"\ #,##0.00</c:formatCode>
                <c:ptCount val="22"/>
                <c:pt idx="0">
                  <c:v>8652.84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20539.05</c:v>
                </c:pt>
                <c:pt idx="6">
                  <c:v>32969.42</c:v>
                </c:pt>
                <c:pt idx="7">
                  <c:v>16000</c:v>
                </c:pt>
                <c:pt idx="8">
                  <c:v>21690.56</c:v>
                </c:pt>
                <c:pt idx="9">
                  <c:v>29179.42</c:v>
                </c:pt>
                <c:pt idx="10">
                  <c:v>1960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2861.7</c:v>
                </c:pt>
                <c:pt idx="16">
                  <c:v>599.5</c:v>
                </c:pt>
                <c:pt idx="17">
                  <c:v>20191.08</c:v>
                </c:pt>
                <c:pt idx="18">
                  <c:v>23420.01</c:v>
                </c:pt>
                <c:pt idx="19">
                  <c:v>17548.12</c:v>
                </c:pt>
                <c:pt idx="20">
                  <c:v>0</c:v>
                </c:pt>
                <c:pt idx="21">
                  <c:v>195611.7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axId val="16644736"/>
        <c:axId val="22552960"/>
      </c:barChart>
      <c:catAx>
        <c:axId val="166447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22552960"/>
        <c:crosses val="autoZero"/>
        <c:auto val="1"/>
        <c:lblAlgn val="ctr"/>
        <c:lblOffset val="100"/>
        <c:noMultiLvlLbl val="0"/>
      </c:catAx>
      <c:valAx>
        <c:axId val="22552960"/>
        <c:scaling>
          <c:orientation val="minMax"/>
        </c:scaling>
        <c:delete val="1"/>
        <c:axPos val="b"/>
        <c:numFmt formatCode="&quot;R$&quot;\ #,##0.00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16644736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>
          <a:latin typeface="Arial" panose="020B0604020202020204" pitchFamily="7" charset="0"/>
          <a:ea typeface="Arial" panose="020B0604020202020204" pitchFamily="7" charset="0"/>
          <a:cs typeface="Arial" panose="020B0604020202020204" pitchFamily="7" charset="0"/>
          <a:sym typeface="Arial" panose="020B0604020202020204" pitchFamily="7" charset="0"/>
        </a:defRPr>
      </a:pPr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1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Quadro_resumo!$B$26</c:f>
              <c:strCache>
                <c:ptCount val="1"/>
                <c:pt idx="0">
                  <c:v>Pós - Graduação UFGD</c:v>
                </c:pt>
              </c:strCache>
            </c:strRef>
          </c:tx>
          <c:spPr>
            <a:solidFill>
              <a:srgbClr val="FFC000"/>
            </a:solidFill>
            <a:effectLst>
              <a:outerShdw blurRad="50800" dist="38100" dir="2700000" rotWithShape="0">
                <a:srgbClr val="000000">
                  <a:alpha val="40000"/>
                </a:srgbClr>
              </a:outerShdw>
            </a:effectLst>
          </c:spPr>
          <c:invertIfNegative val="0"/>
          <c:dPt>
            <c:idx val="2"/>
            <c:invertIfNegative val="0"/>
            <c:bubble3D val="0"/>
          </c:dPt>
          <c:dPt>
            <c:idx val="6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>
                <a:outerShdw blurRad="50800" dist="38100" dir="2700000" rotWithShape="0">
                  <a:srgbClr val="000000">
                    <a:alpha val="40000"/>
                  </a:srgbClr>
                </a:outerShdw>
              </a:effectLst>
            </c:spPr>
          </c:dPt>
          <c:dPt>
            <c:idx val="7"/>
            <c:invertIfNegative val="0"/>
            <c:bubble3D val="0"/>
            <c:spPr>
              <a:solidFill>
                <a:srgbClr val="00B050"/>
              </a:solidFill>
              <a:effectLst>
                <a:outerShdw blurRad="50800" dist="38100" dir="2700000" rotWithShape="0">
                  <a:srgbClr val="000000">
                    <a:alpha val="40000"/>
                  </a:srgbClr>
                </a:outerShdw>
              </a:effectLst>
            </c:spPr>
          </c:dPt>
          <c:dLbls>
            <c:dLbl>
              <c:idx val="6"/>
              <c:layout/>
              <c:numFmt formatCode="General" sourceLinked="1"/>
              <c:spPr>
                <a:solidFill>
                  <a:schemeClr val="bg1"/>
                </a:solidFill>
                <a:ln>
                  <a:noFill/>
                </a:ln>
                <a:effectLst>
                  <a:outerShdw dist="38100" sx="1000" sy="1000" algn="ctr" rotWithShape="0">
                    <a:srgbClr val="000000"/>
                  </a:outerShdw>
                </a:effectLst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pt-BR" sz="1000" b="0" i="0" u="none" strike="noStrike" kern="1200" baseline="0">
                      <a:solidFill>
                        <a:schemeClr val="tx1"/>
                      </a:solidFill>
                      <a:latin typeface="Arial" panose="020B0604020202020204" pitchFamily="7" charset="0"/>
                      <a:ea typeface="Arial" panose="020B0604020202020204" pitchFamily="7" charset="0"/>
                      <a:cs typeface="Arial" panose="020B0604020202020204" pitchFamily="7" charset="0"/>
                      <a:sym typeface="Arial" panose="020B0604020202020204" pitchFamily="7" charset="0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Quadro_resumo!$B$27:$B$34</c:f>
              <c:strCache>
                <c:ptCount val="8"/>
                <c:pt idx="0">
                  <c:v>Doutorado</c:v>
                </c:pt>
                <c:pt idx="1">
                  <c:v>Mestrado</c:v>
                </c:pt>
                <c:pt idx="2">
                  <c:v>Especialização</c:v>
                </c:pt>
                <c:pt idx="3">
                  <c:v>Aperfeiçoamento</c:v>
                </c:pt>
                <c:pt idx="4">
                  <c:v>Residência Médica*</c:v>
                </c:pt>
                <c:pt idx="5">
                  <c:v>Residência Multiprofissional</c:v>
                </c:pt>
                <c:pt idx="6">
                  <c:v>Residência Uniprofissional</c:v>
                </c:pt>
                <c:pt idx="7">
                  <c:v>Total</c:v>
                </c:pt>
              </c:strCache>
            </c:strRef>
          </c:cat>
          <c:val>
            <c:numRef>
              <c:f>Quadro_resumo!$Q$27:$Q$34</c:f>
              <c:numCache>
                <c:formatCode>General</c:formatCode>
                <c:ptCount val="8"/>
                <c:pt idx="0">
                  <c:v>100</c:v>
                </c:pt>
                <c:pt idx="1">
                  <c:v>288</c:v>
                </c:pt>
                <c:pt idx="2">
                  <c:v>0</c:v>
                </c:pt>
                <c:pt idx="3">
                  <c:v>0</c:v>
                </c:pt>
                <c:pt idx="4">
                  <c:v>20</c:v>
                </c:pt>
                <c:pt idx="5">
                  <c:v>20</c:v>
                </c:pt>
                <c:pt idx="6">
                  <c:v>6</c:v>
                </c:pt>
                <c:pt idx="7" c:formatCode="#,##0">
                  <c:v>434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8224896"/>
        <c:axId val="28247168"/>
      </c:barChart>
      <c:catAx>
        <c:axId val="28224896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28247168"/>
        <c:crosses val="autoZero"/>
        <c:auto val="1"/>
        <c:lblAlgn val="ctr"/>
        <c:lblOffset val="100"/>
        <c:noMultiLvlLbl val="0"/>
      </c:catAx>
      <c:valAx>
        <c:axId val="282471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28224896"/>
        <c:crosses val="autoZero"/>
        <c:crossBetween val="between"/>
      </c:valAx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/>
      </a:pPr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1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Quadro_resumo!$B$54</c:f>
              <c:strCache>
                <c:ptCount val="1"/>
                <c:pt idx="0">
                  <c:v>Pós - Graduação UFGD</c:v>
                </c:pt>
              </c:strCache>
            </c:strRef>
          </c:tx>
          <c:spPr>
            <a:solidFill>
              <a:srgbClr val="FFC000"/>
            </a:solidFill>
            <a:effectLst>
              <a:outerShdw blurRad="50800" dist="38100" dir="2700000" rotWithShape="0">
                <a:srgbClr val="000000">
                  <a:alpha val="40000"/>
                </a:srgbClr>
              </a:outerShdw>
            </a:effectLst>
          </c:spPr>
          <c:invertIfNegative val="0"/>
          <c:dPt>
            <c:idx val="2"/>
            <c:invertIfNegative val="0"/>
            <c:bubble3D val="0"/>
          </c:dPt>
          <c:dPt>
            <c:idx val="6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>
                <a:outerShdw blurRad="50800" dist="38100" dir="2700000" rotWithShape="0">
                  <a:srgbClr val="000000">
                    <a:alpha val="40000"/>
                  </a:srgbClr>
                </a:outerShdw>
              </a:effectLst>
            </c:spPr>
          </c:dPt>
          <c:dPt>
            <c:idx val="7"/>
            <c:invertIfNegative val="0"/>
            <c:bubble3D val="0"/>
          </c:dPt>
          <c:dPt>
            <c:idx val="8"/>
            <c:invertIfNegative val="0"/>
            <c:bubble3D val="0"/>
            <c:spPr>
              <a:solidFill>
                <a:srgbClr val="00B050"/>
              </a:solidFill>
              <a:effectLst>
                <a:outerShdw blurRad="50800" dist="38100" dir="2700000" rotWithShape="0">
                  <a:srgbClr val="000000">
                    <a:alpha val="40000"/>
                  </a:srgbClr>
                </a:outerShdw>
              </a:effectLst>
            </c:spPr>
          </c:dPt>
          <c:dLbls>
            <c:dLbl>
              <c:idx val="6"/>
              <c:layout/>
              <c:numFmt formatCode="General" sourceLinked="1"/>
              <c:spPr>
                <a:solidFill>
                  <a:schemeClr val="bg1"/>
                </a:solidFill>
                <a:ln>
                  <a:noFill/>
                </a:ln>
                <a:effectLst>
                  <a:outerShdw dist="38100" sx="1000" sy="1000" algn="ctr" rotWithShape="0">
                    <a:srgbClr val="000000"/>
                  </a:outerShdw>
                </a:effectLst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pt-BR" sz="1000" b="0" i="0" u="none" strike="noStrike" kern="1200" baseline="0">
                      <a:solidFill>
                        <a:schemeClr val="tx1"/>
                      </a:solidFill>
                      <a:latin typeface="Arial" panose="020B0604020202020204" pitchFamily="7" charset="0"/>
                      <a:ea typeface="Arial" panose="020B0604020202020204" pitchFamily="7" charset="0"/>
                      <a:cs typeface="Arial" panose="020B0604020202020204" pitchFamily="7" charset="0"/>
                      <a:sym typeface="Arial" panose="020B0604020202020204" pitchFamily="7" charset="0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Quadro_resumo!$B$55:$B$63</c:f>
              <c:strCache>
                <c:ptCount val="9"/>
                <c:pt idx="0">
                  <c:v>Doutorado</c:v>
                </c:pt>
                <c:pt idx="1">
                  <c:v>Mestrado</c:v>
                </c:pt>
                <c:pt idx="2">
                  <c:v>Especialização</c:v>
                </c:pt>
                <c:pt idx="3">
                  <c:v>Aperfeiçoamento</c:v>
                </c:pt>
                <c:pt idx="4">
                  <c:v>Residência Médica</c:v>
                </c:pt>
                <c:pt idx="5">
                  <c:v>Residência Multiprofissional</c:v>
                </c:pt>
                <c:pt idx="6">
                  <c:v>Residência Uniprofissional</c:v>
                </c:pt>
                <c:pt idx="7">
                  <c:v>Alunos Especiais</c:v>
                </c:pt>
                <c:pt idx="8">
                  <c:v>Total</c:v>
                </c:pt>
              </c:strCache>
            </c:strRef>
          </c:cat>
          <c:val>
            <c:numRef>
              <c:f>Quadro_resumo!$C$55:$C$63</c:f>
              <c:numCache>
                <c:formatCode>General</c:formatCode>
                <c:ptCount val="9"/>
                <c:pt idx="0">
                  <c:v>24</c:v>
                </c:pt>
                <c:pt idx="1">
                  <c:v>117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56</c:v>
                </c:pt>
                <c:pt idx="8" c:formatCode="#,##0">
                  <c:v>197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8224896"/>
        <c:axId val="28247168"/>
      </c:barChart>
      <c:catAx>
        <c:axId val="28224896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28247168"/>
        <c:crosses val="autoZero"/>
        <c:auto val="1"/>
        <c:lblAlgn val="ctr"/>
        <c:lblOffset val="100"/>
        <c:noMultiLvlLbl val="0"/>
      </c:catAx>
      <c:valAx>
        <c:axId val="282471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28224896"/>
        <c:crosses val="autoZero"/>
        <c:crossBetween val="between"/>
      </c:valAx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/>
      </a:pPr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9" Type="http://schemas.openxmlformats.org/officeDocument/2006/relationships/hyperlink" Target="#hist&#243;rico_sensu_matrisemestre!A1"/><Relationship Id="rId8" Type="http://schemas.openxmlformats.org/officeDocument/2006/relationships/hyperlink" Target="#quadro_resumo!A1"/><Relationship Id="rId7" Type="http://schemas.openxmlformats.org/officeDocument/2006/relationships/hyperlink" Target="#Data_&#205;nicio!A1"/><Relationship Id="rId6" Type="http://schemas.openxmlformats.org/officeDocument/2006/relationships/hyperlink" Target="#Qd_hist&#243;rico_sensu_exclu&#237;dos!A1"/><Relationship Id="rId5" Type="http://schemas.openxmlformats.org/officeDocument/2006/relationships/hyperlink" Target="#Qd_hist&#243;rico_sensu_anobase!A1"/><Relationship Id="rId4" Type="http://schemas.openxmlformats.org/officeDocument/2006/relationships/hyperlink" Target="#'Quadros_Bolsas CNPq e fundect'!A1"/><Relationship Id="rId3" Type="http://schemas.openxmlformats.org/officeDocument/2006/relationships/hyperlink" Target="#Aperfei&#231;oamento!A1"/><Relationship Id="rId28" Type="http://schemas.openxmlformats.org/officeDocument/2006/relationships/hyperlink" Target="#'P&#243;s-gradua&#231;&#227;o_strictosensu_2019'!A1"/><Relationship Id="rId27" Type="http://schemas.openxmlformats.org/officeDocument/2006/relationships/hyperlink" Target="#'Apoio finan Projetos Pesquisa'!A1"/><Relationship Id="rId26" Type="http://schemas.openxmlformats.org/officeDocument/2006/relationships/hyperlink" Target="#'P&#243;s-gradua&#231;&#227;o_strictosensu_2018'!A1"/><Relationship Id="rId25" Type="http://schemas.openxmlformats.org/officeDocument/2006/relationships/hyperlink" Target="#'P&#243;s-gradua&#231;&#227;o_strictosensu_2013'!A1"/><Relationship Id="rId24" Type="http://schemas.openxmlformats.org/officeDocument/2006/relationships/hyperlink" Target="#monogr_teses_disserta&#231;&#245;es!A1"/><Relationship Id="rId23" Type="http://schemas.openxmlformats.org/officeDocument/2006/relationships/hyperlink" Target="#Resid&#234;ncia!A1"/><Relationship Id="rId22" Type="http://schemas.openxmlformats.org/officeDocument/2006/relationships/hyperlink" Target="#Qd_hist&#243;rico_sensu_ingressante!A1"/><Relationship Id="rId21" Type="http://schemas.openxmlformats.org/officeDocument/2006/relationships/hyperlink" Target="#'Qd_hist&#243;rico_sensu_vaga edital'!A1"/><Relationship Id="rId20" Type="http://schemas.openxmlformats.org/officeDocument/2006/relationships/hyperlink" Target="#'P&#243;s-gradua&#231;&#227;o_strictosensu_2015'!A1"/><Relationship Id="rId2" Type="http://schemas.openxmlformats.org/officeDocument/2006/relationships/hyperlink" Target="#'Atualiza&#231;&#227;o do arquivo'!A1"/><Relationship Id="rId19" Type="http://schemas.openxmlformats.org/officeDocument/2006/relationships/hyperlink" Target="#'P&#243;s-gradua&#231;&#227;o_strictosensu_2014'!A1"/><Relationship Id="rId18" Type="http://schemas.openxmlformats.org/officeDocument/2006/relationships/hyperlink" Target="#'P&#243;s-gradua&#231;&#227;o_strictosensu_2017'!A1"/><Relationship Id="rId17" Type="http://schemas.openxmlformats.org/officeDocument/2006/relationships/hyperlink" Target="#projetos_pesquisa!A1"/><Relationship Id="rId16" Type="http://schemas.openxmlformats.org/officeDocument/2006/relationships/hyperlink" Target="#'indicadores_grande &#225;rea'!A1"/><Relationship Id="rId15" Type="http://schemas.openxmlformats.org/officeDocument/2006/relationships/hyperlink" Target="#Quadro_afastamento_servidores!A1"/><Relationship Id="rId14" Type="http://schemas.openxmlformats.org/officeDocument/2006/relationships/hyperlink" Target="#Quadro_bolsas_CAPES!A1"/><Relationship Id="rId13" Type="http://schemas.openxmlformats.org/officeDocument/2006/relationships/hyperlink" Target="#especializa&#231;&#227;o!A1"/><Relationship Id="rId12" Type="http://schemas.openxmlformats.org/officeDocument/2006/relationships/hyperlink" Target="#Docentes_p&#243;s!A1"/><Relationship Id="rId11" Type="http://schemas.openxmlformats.org/officeDocument/2006/relationships/hyperlink" Target="#'P&#243;s-gradua&#231;&#227;o_strictosensu_2016'!A1"/><Relationship Id="rId10" Type="http://schemas.openxmlformats.org/officeDocument/2006/relationships/hyperlink" Target="#Qd_hist&#243;rico_sensu_titulados!A1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apa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apa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apa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apa!A1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hyperlink" Target="#capa!A1"/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hyperlink" Target="#Gr&#225;fico_vagas_sensu!A1"/><Relationship Id="rId2" Type="http://schemas.openxmlformats.org/officeDocument/2006/relationships/hyperlink" Target="#capa!A1"/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5" Type="http://schemas.openxmlformats.org/officeDocument/2006/relationships/image" Target="../media/image1.png"/><Relationship Id="rId4" Type="http://schemas.openxmlformats.org/officeDocument/2006/relationships/hyperlink" Target="#capa!A1"/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hyperlink" Target="#Gr&#225;fico_ingressantes_sensu!A1"/><Relationship Id="rId2" Type="http://schemas.openxmlformats.org/officeDocument/2006/relationships/hyperlink" Target="#capa!A1"/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5" Type="http://schemas.openxmlformats.org/officeDocument/2006/relationships/image" Target="../media/image1.png"/><Relationship Id="rId4" Type="http://schemas.openxmlformats.org/officeDocument/2006/relationships/hyperlink" Target="#capa!A1"/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hyperlink" Target="#Gr&#225;fico_titulados_sensu!A1"/><Relationship Id="rId2" Type="http://schemas.openxmlformats.org/officeDocument/2006/relationships/hyperlink" Target="#capa!A1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apa!A1"/></Relationships>
</file>

<file path=xl/drawings/_rels/drawing20.xml.rels><?xml version="1.0" encoding="UTF-8" standalone="yes"?>
<Relationships xmlns="http://schemas.openxmlformats.org/package/2006/relationships"><Relationship Id="rId5" Type="http://schemas.openxmlformats.org/officeDocument/2006/relationships/image" Target="../media/image1.png"/><Relationship Id="rId4" Type="http://schemas.openxmlformats.org/officeDocument/2006/relationships/hyperlink" Target="#capa!A1"/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hyperlink" Target="#capa!A1"/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hyperlink" Target="#Gr&#225;fico_anobase_sensu!A1"/><Relationship Id="rId2" Type="http://schemas.openxmlformats.org/officeDocument/2006/relationships/hyperlink" Target="#capa!A1"/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5" Type="http://schemas.openxmlformats.org/officeDocument/2006/relationships/image" Target="../media/image1.png"/><Relationship Id="rId4" Type="http://schemas.openxmlformats.org/officeDocument/2006/relationships/hyperlink" Target="#capa!A1"/><Relationship Id="rId3" Type="http://schemas.openxmlformats.org/officeDocument/2006/relationships/chart" Target="../charts/chart25.xml"/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apa!A1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hyperlink" Target="#Gr&#225;fico_resid&#234;ncia!A1"/><Relationship Id="rId2" Type="http://schemas.openxmlformats.org/officeDocument/2006/relationships/hyperlink" Target="#capa!A1"/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9" Type="http://schemas.openxmlformats.org/officeDocument/2006/relationships/chart" Target="../charts/chart34.xml"/><Relationship Id="rId8" Type="http://schemas.openxmlformats.org/officeDocument/2006/relationships/chart" Target="../charts/chart33.xml"/><Relationship Id="rId7" Type="http://schemas.openxmlformats.org/officeDocument/2006/relationships/chart" Target="../charts/chart32.xml"/><Relationship Id="rId6" Type="http://schemas.openxmlformats.org/officeDocument/2006/relationships/chart" Target="../charts/chart31.xml"/><Relationship Id="rId5" Type="http://schemas.openxmlformats.org/officeDocument/2006/relationships/chart" Target="../charts/chart30.xml"/><Relationship Id="rId4" Type="http://schemas.openxmlformats.org/officeDocument/2006/relationships/chart" Target="../charts/chart29.xml"/><Relationship Id="rId3" Type="http://schemas.openxmlformats.org/officeDocument/2006/relationships/chart" Target="../charts/chart28.xml"/><Relationship Id="rId2" Type="http://schemas.openxmlformats.org/officeDocument/2006/relationships/chart" Target="../charts/chart27.xml"/><Relationship Id="rId19" Type="http://schemas.openxmlformats.org/officeDocument/2006/relationships/image" Target="../media/image1.png"/><Relationship Id="rId18" Type="http://schemas.openxmlformats.org/officeDocument/2006/relationships/hyperlink" Target="#capa!A1"/><Relationship Id="rId17" Type="http://schemas.openxmlformats.org/officeDocument/2006/relationships/chart" Target="../charts/chart42.xml"/><Relationship Id="rId16" Type="http://schemas.openxmlformats.org/officeDocument/2006/relationships/chart" Target="../charts/chart41.xml"/><Relationship Id="rId15" Type="http://schemas.openxmlformats.org/officeDocument/2006/relationships/chart" Target="../charts/chart40.xml"/><Relationship Id="rId14" Type="http://schemas.openxmlformats.org/officeDocument/2006/relationships/chart" Target="../charts/chart39.xml"/><Relationship Id="rId13" Type="http://schemas.openxmlformats.org/officeDocument/2006/relationships/chart" Target="../charts/chart38.xml"/><Relationship Id="rId12" Type="http://schemas.openxmlformats.org/officeDocument/2006/relationships/chart" Target="../charts/chart37.xml"/><Relationship Id="rId11" Type="http://schemas.openxmlformats.org/officeDocument/2006/relationships/chart" Target="../charts/chart36.xml"/><Relationship Id="rId10" Type="http://schemas.openxmlformats.org/officeDocument/2006/relationships/chart" Target="../charts/chart35.xml"/><Relationship Id="rId1" Type="http://schemas.openxmlformats.org/officeDocument/2006/relationships/chart" Target="../charts/chart26.xml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apa!A1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hyperlink" Target="#Gr&#225;fico_mono_teses_disserta&#231;&#245;es!A1"/><Relationship Id="rId2" Type="http://schemas.openxmlformats.org/officeDocument/2006/relationships/hyperlink" Target="#capa!A1"/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7" Type="http://schemas.openxmlformats.org/officeDocument/2006/relationships/hyperlink" Target="#capa!A1"/><Relationship Id="rId6" Type="http://schemas.openxmlformats.org/officeDocument/2006/relationships/chart" Target="../charts/chart48.xml"/><Relationship Id="rId5" Type="http://schemas.openxmlformats.org/officeDocument/2006/relationships/chart" Target="../charts/chart47.xml"/><Relationship Id="rId4" Type="http://schemas.openxmlformats.org/officeDocument/2006/relationships/chart" Target="../charts/chart46.xml"/><Relationship Id="rId3" Type="http://schemas.openxmlformats.org/officeDocument/2006/relationships/chart" Target="../charts/chart45.xml"/><Relationship Id="rId2" Type="http://schemas.openxmlformats.org/officeDocument/2006/relationships/chart" Target="../charts/chart44.xml"/><Relationship Id="rId1" Type="http://schemas.openxmlformats.org/officeDocument/2006/relationships/chart" Target="../charts/chart4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Gr&#225;fico_resumo!A1"/><Relationship Id="rId2" Type="http://schemas.openxmlformats.org/officeDocument/2006/relationships/image" Target="../media/image1.png"/><Relationship Id="rId1" Type="http://schemas.openxmlformats.org/officeDocument/2006/relationships/hyperlink" Target="#capa!A1"/></Relationships>
</file>

<file path=xl/drawings/_rels/drawing3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apa!A1"/></Relationships>
</file>

<file path=xl/drawings/_rels/drawing31.xml.rels><?xml version="1.0" encoding="UTF-8" standalone="yes"?>
<Relationships xmlns="http://schemas.openxmlformats.org/package/2006/relationships"><Relationship Id="rId3" Type="http://schemas.openxmlformats.org/officeDocument/2006/relationships/hyperlink" Target="#Gr&#225;fico_Afastamentos_servidores!A1"/><Relationship Id="rId2" Type="http://schemas.openxmlformats.org/officeDocument/2006/relationships/hyperlink" Target="#capa!A1"/><Relationship Id="rId1" Type="http://schemas.openxmlformats.org/officeDocument/2006/relationships/image" Target="../media/image1.png"/></Relationships>
</file>

<file path=xl/drawings/_rels/drawing32.xml.rels><?xml version="1.0" encoding="UTF-8" standalone="yes"?>
<Relationships xmlns="http://schemas.openxmlformats.org/package/2006/relationships"><Relationship Id="rId9" Type="http://schemas.openxmlformats.org/officeDocument/2006/relationships/hyperlink" Target="#capa!A1"/><Relationship Id="rId8" Type="http://schemas.openxmlformats.org/officeDocument/2006/relationships/chart" Target="../charts/chart56.xml"/><Relationship Id="rId7" Type="http://schemas.openxmlformats.org/officeDocument/2006/relationships/chart" Target="../charts/chart55.xml"/><Relationship Id="rId6" Type="http://schemas.openxmlformats.org/officeDocument/2006/relationships/chart" Target="../charts/chart54.xml"/><Relationship Id="rId5" Type="http://schemas.openxmlformats.org/officeDocument/2006/relationships/chart" Target="../charts/chart53.xml"/><Relationship Id="rId4" Type="http://schemas.openxmlformats.org/officeDocument/2006/relationships/chart" Target="../charts/chart52.xml"/><Relationship Id="rId3" Type="http://schemas.openxmlformats.org/officeDocument/2006/relationships/chart" Target="../charts/chart51.xml"/><Relationship Id="rId2" Type="http://schemas.openxmlformats.org/officeDocument/2006/relationships/chart" Target="../charts/chart50.xml"/><Relationship Id="rId10" Type="http://schemas.openxmlformats.org/officeDocument/2006/relationships/image" Target="../media/image1.png"/><Relationship Id="rId1" Type="http://schemas.openxmlformats.org/officeDocument/2006/relationships/chart" Target="../charts/chart49.xml"/></Relationships>
</file>

<file path=xl/drawings/_rels/drawing33.xml.rels><?xml version="1.0" encoding="UTF-8" standalone="yes"?>
<Relationships xmlns="http://schemas.openxmlformats.org/package/2006/relationships"><Relationship Id="rId3" Type="http://schemas.openxmlformats.org/officeDocument/2006/relationships/hyperlink" Target="#Gr&#225;fico_bolsas_capes!A1"/><Relationship Id="rId2" Type="http://schemas.openxmlformats.org/officeDocument/2006/relationships/hyperlink" Target="#capa!A1"/><Relationship Id="rId1" Type="http://schemas.openxmlformats.org/officeDocument/2006/relationships/image" Target="../media/image1.png"/></Relationships>
</file>

<file path=xl/drawings/_rels/drawing34.xml.rels><?xml version="1.0" encoding="UTF-8" standalone="yes"?>
<Relationships xmlns="http://schemas.openxmlformats.org/package/2006/relationships"><Relationship Id="rId6" Type="http://schemas.openxmlformats.org/officeDocument/2006/relationships/image" Target="../media/image1.png"/><Relationship Id="rId5" Type="http://schemas.openxmlformats.org/officeDocument/2006/relationships/hyperlink" Target="#capa!A1"/><Relationship Id="rId4" Type="http://schemas.openxmlformats.org/officeDocument/2006/relationships/chart" Target="../charts/chart60.xml"/><Relationship Id="rId3" Type="http://schemas.openxmlformats.org/officeDocument/2006/relationships/chart" Target="../charts/chart59.xml"/><Relationship Id="rId2" Type="http://schemas.openxmlformats.org/officeDocument/2006/relationships/chart" Target="../charts/chart58.xml"/><Relationship Id="rId1" Type="http://schemas.openxmlformats.org/officeDocument/2006/relationships/chart" Target="../charts/chart57.xml"/></Relationships>
</file>

<file path=xl/drawings/_rels/drawing35.xml.rels><?xml version="1.0" encoding="UTF-8" standalone="yes"?>
<Relationships xmlns="http://schemas.openxmlformats.org/package/2006/relationships"><Relationship Id="rId3" Type="http://schemas.openxmlformats.org/officeDocument/2006/relationships/hyperlink" Target="#Gr&#225;fico_bolsas_cnpq_fundect!A1"/><Relationship Id="rId2" Type="http://schemas.openxmlformats.org/officeDocument/2006/relationships/hyperlink" Target="#capa!A1"/><Relationship Id="rId1" Type="http://schemas.openxmlformats.org/officeDocument/2006/relationships/image" Target="../media/image1.png"/></Relationships>
</file>

<file path=xl/drawings/_rels/drawing36.xml.rels><?xml version="1.0" encoding="UTF-8" standalone="yes"?>
<Relationships xmlns="http://schemas.openxmlformats.org/package/2006/relationships"><Relationship Id="rId5" Type="http://schemas.openxmlformats.org/officeDocument/2006/relationships/image" Target="../media/image1.png"/><Relationship Id="rId4" Type="http://schemas.openxmlformats.org/officeDocument/2006/relationships/hyperlink" Target="#capa!A1"/><Relationship Id="rId3" Type="http://schemas.openxmlformats.org/officeDocument/2006/relationships/chart" Target="../charts/chart63.xml"/><Relationship Id="rId2" Type="http://schemas.openxmlformats.org/officeDocument/2006/relationships/chart" Target="../charts/chart62.xml"/><Relationship Id="rId1" Type="http://schemas.openxmlformats.org/officeDocument/2006/relationships/chart" Target="../charts/chart61.xml"/></Relationships>
</file>

<file path=xl/drawings/_rels/drawing37.xml.rels><?xml version="1.0" encoding="UTF-8" standalone="yes"?>
<Relationships xmlns="http://schemas.openxmlformats.org/package/2006/relationships"><Relationship Id="rId3" Type="http://schemas.openxmlformats.org/officeDocument/2006/relationships/hyperlink" Target="#'Gr&#225;fico_grande &#225;rea'!A1"/><Relationship Id="rId2" Type="http://schemas.openxmlformats.org/officeDocument/2006/relationships/hyperlink" Target="#capa!A1"/><Relationship Id="rId1" Type="http://schemas.openxmlformats.org/officeDocument/2006/relationships/image" Target="../media/image1.png"/></Relationships>
</file>

<file path=xl/drawings/_rels/drawing38.xml.rels><?xml version="1.0" encoding="UTF-8" standalone="yes"?>
<Relationships xmlns="http://schemas.openxmlformats.org/package/2006/relationships"><Relationship Id="rId6" Type="http://schemas.openxmlformats.org/officeDocument/2006/relationships/image" Target="../media/image1.png"/><Relationship Id="rId5" Type="http://schemas.openxmlformats.org/officeDocument/2006/relationships/hyperlink" Target="#capa!A1"/><Relationship Id="rId4" Type="http://schemas.openxmlformats.org/officeDocument/2006/relationships/chart" Target="../charts/chart67.xml"/><Relationship Id="rId3" Type="http://schemas.openxmlformats.org/officeDocument/2006/relationships/chart" Target="../charts/chart66.xml"/><Relationship Id="rId2" Type="http://schemas.openxmlformats.org/officeDocument/2006/relationships/chart" Target="../charts/chart65.xml"/><Relationship Id="rId1" Type="http://schemas.openxmlformats.org/officeDocument/2006/relationships/chart" Target="../charts/chart64.xml"/></Relationships>
</file>

<file path=xl/drawings/_rels/drawing39.xml.rels><?xml version="1.0" encoding="UTF-8" standalone="yes"?>
<Relationships xmlns="http://schemas.openxmlformats.org/package/2006/relationships"><Relationship Id="rId3" Type="http://schemas.openxmlformats.org/officeDocument/2006/relationships/hyperlink" Target="#Gr&#225;fico_projetos_pesquisa!A1"/><Relationship Id="rId2" Type="http://schemas.openxmlformats.org/officeDocument/2006/relationships/hyperlink" Target="#capa!A1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9" Type="http://schemas.openxmlformats.org/officeDocument/2006/relationships/chart" Target="../charts/chart9.xml"/><Relationship Id="rId8" Type="http://schemas.openxmlformats.org/officeDocument/2006/relationships/chart" Target="../charts/chart8.xml"/><Relationship Id="rId7" Type="http://schemas.openxmlformats.org/officeDocument/2006/relationships/chart" Target="../charts/chart7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2" Type="http://schemas.openxmlformats.org/officeDocument/2006/relationships/image" Target="../media/image1.png"/><Relationship Id="rId11" Type="http://schemas.openxmlformats.org/officeDocument/2006/relationships/hyperlink" Target="#capa!A1"/><Relationship Id="rId10" Type="http://schemas.openxmlformats.org/officeDocument/2006/relationships/chart" Target="../charts/chart10.xml"/><Relationship Id="rId1" Type="http://schemas.openxmlformats.org/officeDocument/2006/relationships/chart" Target="../charts/chart1.xml"/></Relationships>
</file>

<file path=xl/drawings/_rels/drawing40.xml.rels><?xml version="1.0" encoding="UTF-8" standalone="yes"?>
<Relationships xmlns="http://schemas.openxmlformats.org/package/2006/relationships"><Relationship Id="rId6" Type="http://schemas.openxmlformats.org/officeDocument/2006/relationships/image" Target="../media/image1.png"/><Relationship Id="rId5" Type="http://schemas.openxmlformats.org/officeDocument/2006/relationships/hyperlink" Target="#capa!A1"/><Relationship Id="rId4" Type="http://schemas.openxmlformats.org/officeDocument/2006/relationships/chart" Target="../charts/chart71.xml"/><Relationship Id="rId3" Type="http://schemas.openxmlformats.org/officeDocument/2006/relationships/chart" Target="../charts/chart70.xml"/><Relationship Id="rId2" Type="http://schemas.openxmlformats.org/officeDocument/2006/relationships/chart" Target="../charts/chart69.xml"/><Relationship Id="rId1" Type="http://schemas.openxmlformats.org/officeDocument/2006/relationships/chart" Target="../charts/chart68.xml"/></Relationships>
</file>

<file path=xl/drawings/_rels/drawing41.xml.rels><?xml version="1.0" encoding="UTF-8" standalone="yes"?>
<Relationships xmlns="http://schemas.openxmlformats.org/package/2006/relationships"><Relationship Id="rId3" Type="http://schemas.openxmlformats.org/officeDocument/2006/relationships/hyperlink" Target="#'Gr&#225;fico_apoio finan'!A1"/><Relationship Id="rId2" Type="http://schemas.openxmlformats.org/officeDocument/2006/relationships/hyperlink" Target="#capa!A1"/><Relationship Id="rId1" Type="http://schemas.openxmlformats.org/officeDocument/2006/relationships/image" Target="../media/image1.png"/></Relationships>
</file>

<file path=xl/drawings/_rels/drawing4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7" Type="http://schemas.openxmlformats.org/officeDocument/2006/relationships/hyperlink" Target="#capa!A1"/><Relationship Id="rId6" Type="http://schemas.openxmlformats.org/officeDocument/2006/relationships/chart" Target="../charts/chart77.xml"/><Relationship Id="rId5" Type="http://schemas.openxmlformats.org/officeDocument/2006/relationships/chart" Target="../charts/chart76.xml"/><Relationship Id="rId4" Type="http://schemas.openxmlformats.org/officeDocument/2006/relationships/chart" Target="../charts/chart75.xml"/><Relationship Id="rId3" Type="http://schemas.openxmlformats.org/officeDocument/2006/relationships/chart" Target="../charts/chart74.xml"/><Relationship Id="rId2" Type="http://schemas.openxmlformats.org/officeDocument/2006/relationships/chart" Target="../charts/chart73.xml"/><Relationship Id="rId1" Type="http://schemas.openxmlformats.org/officeDocument/2006/relationships/chart" Target="../charts/chart72.xml"/></Relationships>
</file>

<file path=xl/drawings/_rels/drawing43.xml.rels><?xml version="1.0" encoding="UTF-8" standalone="yes"?>
<Relationships xmlns="http://schemas.openxmlformats.org/package/2006/relationships"><Relationship Id="rId2" Type="http://schemas.openxmlformats.org/officeDocument/2006/relationships/hyperlink" Target="#capa!A1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'Gr&#225;fico_p&#243;s-2019'!A1"/><Relationship Id="rId2" Type="http://schemas.openxmlformats.org/officeDocument/2006/relationships/image" Target="../media/image1.png"/><Relationship Id="rId1" Type="http://schemas.openxmlformats.org/officeDocument/2006/relationships/hyperlink" Target="#capa!A1"/></Relationships>
</file>

<file path=xl/drawings/_rels/drawing6.xml.rels><?xml version="1.0" encoding="UTF-8" standalone="yes"?>
<Relationships xmlns="http://schemas.openxmlformats.org/package/2006/relationships"><Relationship Id="rId5" Type="http://schemas.openxmlformats.org/officeDocument/2006/relationships/image" Target="../media/image1.png"/><Relationship Id="rId4" Type="http://schemas.openxmlformats.org/officeDocument/2006/relationships/hyperlink" Target="#capa!A1"/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'Gr&#225;fico_p&#243;s-2019'!A1"/><Relationship Id="rId2" Type="http://schemas.openxmlformats.org/officeDocument/2006/relationships/image" Target="../media/image1.png"/><Relationship Id="rId1" Type="http://schemas.openxmlformats.org/officeDocument/2006/relationships/hyperlink" Target="#capa!A1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'Gr&#225;fico_p&#243;s-2018'!A1"/><Relationship Id="rId2" Type="http://schemas.openxmlformats.org/officeDocument/2006/relationships/image" Target="../media/image1.png"/><Relationship Id="rId1" Type="http://schemas.openxmlformats.org/officeDocument/2006/relationships/hyperlink" Target="#capa!A1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hyperlink" Target="#'Gr&#225;fico_p&#243;s-2017'!A1"/><Relationship Id="rId2" Type="http://schemas.openxmlformats.org/officeDocument/2006/relationships/image" Target="../media/image1.png"/><Relationship Id="rId1" Type="http://schemas.openxmlformats.org/officeDocument/2006/relationships/hyperlink" Target="#capa!A1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112059</xdr:colOff>
      <xdr:row>0</xdr:row>
      <xdr:rowOff>100854</xdr:rowOff>
    </xdr:from>
    <xdr:to>
      <xdr:col>16</xdr:col>
      <xdr:colOff>493058</xdr:colOff>
      <xdr:row>10</xdr:row>
      <xdr:rowOff>0</xdr:rowOff>
    </xdr:to>
    <xdr:grpSp>
      <xdr:nvGrpSpPr>
        <xdr:cNvPr id="40" name="Grupo 39"/>
        <xdr:cNvGrpSpPr/>
      </xdr:nvGrpSpPr>
      <xdr:grpSpPr>
        <a:xfrm>
          <a:off x="111760" y="100330"/>
          <a:ext cx="10134600" cy="1804670"/>
          <a:chOff x="112059" y="100854"/>
          <a:chExt cx="10062881" cy="1804146"/>
        </a:xfrm>
      </xdr:grpSpPr>
      <xdr:sp>
        <xdr:nvSpPr>
          <xdr:cNvPr id="2" name="Retângulo 1"/>
          <xdr:cNvSpPr/>
        </xdr:nvSpPr>
        <xdr:spPr>
          <a:xfrm>
            <a:off x="1602441" y="100854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 Federal da Grande Dourados - UFGD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Pró-Reitoria de Avaliação Institucional e Planejamento - PROAP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Coordenadoria de Planejamento  - COPLAN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</xdr:txBody>
      </xdr:sp>
      <xdr:sp>
        <xdr:nvSpPr>
          <xdr:cNvPr id="3" name="Fluxograma: Dados Armazenados 2"/>
          <xdr:cNvSpPr/>
        </xdr:nvSpPr>
        <xdr:spPr>
          <a:xfrm>
            <a:off x="112059" y="918881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</a:rPr>
              <a:t> UFGD em Números - PROPP</a:t>
            </a:r>
            <a:endParaRPr lang="pt-BR" sz="1400" b="1">
              <a:solidFill>
                <a:srgbClr val="FFC000"/>
              </a:solidFill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  <xdr:sp>
        <xdr:nvSpPr>
          <xdr:cNvPr id="12" name="Fluxograma: Dados Armazenados 11"/>
          <xdr:cNvSpPr/>
        </xdr:nvSpPr>
        <xdr:spPr>
          <a:xfrm>
            <a:off x="5390029" y="880783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Arial" panose="020B0604020202020204" pitchFamily="7" charset="0"/>
                <a:ea typeface="+mn-ea"/>
                <a:cs typeface="Arial" panose="020B0604020202020204" pitchFamily="7" charset="0"/>
              </a:rPr>
              <a:t>Ano de Referência: 2020</a:t>
            </a:r>
            <a:endParaRPr lang="pt-BR" sz="1200" b="1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endParaRPr>
          </a:p>
          <a:p>
            <a:pPr eaLnBrk="1" fontAlgn="auto" latinLnBrk="0" hangingPunct="1"/>
            <a:r>
              <a:rPr lang="pt-BR" sz="1200" b="1">
                <a:effectLst/>
                <a:latin typeface="Arial" panose="020B0604020202020204" pitchFamily="7" charset="0"/>
                <a:cs typeface="Arial" panose="020B0604020202020204" pitchFamily="7" charset="0"/>
              </a:rPr>
              <a:t>Processado em:</a:t>
            </a:r>
            <a:r>
              <a:rPr lang="pt-BR" sz="1200" b="1" baseline="0">
                <a:effectLst/>
                <a:latin typeface="Arial" panose="020B0604020202020204" pitchFamily="7" charset="0"/>
                <a:cs typeface="Arial" panose="020B0604020202020204" pitchFamily="7" charset="0"/>
              </a:rPr>
              <a:t> 02/09/2022</a:t>
            </a:r>
            <a:endParaRPr lang="pt-BR" sz="1200" b="1">
              <a:effectLst/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  <xdr:pic>
        <xdr:nvPicPr>
          <xdr:cNvPr id="13" name="Imagem 12"/>
          <xdr:cNvPicPr>
            <a:picLocks noChangeAspect="1"/>
          </xdr:cNvPicPr>
        </xdr:nvPicPr>
        <xdr:blipFill>
          <a:blip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12060" y="134471"/>
            <a:ext cx="1344705" cy="640036"/>
          </a:xfrm>
          <a:prstGeom prst="rect">
            <a:avLst/>
          </a:prstGeom>
        </xdr:spPr>
      </xdr:pic>
    </xdr:grpSp>
    <xdr:clientData/>
  </xdr:twoCellAnchor>
  <xdr:twoCellAnchor editAs="oneCell">
    <xdr:from>
      <xdr:col>13</xdr:col>
      <xdr:colOff>43165</xdr:colOff>
      <xdr:row>1</xdr:row>
      <xdr:rowOff>44826</xdr:rowOff>
    </xdr:from>
    <xdr:to>
      <xdr:col>19</xdr:col>
      <xdr:colOff>0</xdr:colOff>
      <xdr:row>3</xdr:row>
      <xdr:rowOff>134473</xdr:rowOff>
    </xdr:to>
    <xdr:sp>
      <xdr:nvSpPr>
        <xdr:cNvPr id="18" name="Fluxograma: Dados Armazenados 17">
          <a:hlinkClick xmlns:r="http://schemas.openxmlformats.org/officeDocument/2006/relationships" r:id="rId2"/>
        </xdr:cNvPr>
        <xdr:cNvSpPr/>
      </xdr:nvSpPr>
      <xdr:spPr>
        <a:xfrm>
          <a:off x="7967345" y="234950"/>
          <a:ext cx="2957830" cy="470535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Arial" panose="020B0604020202020204" pitchFamily="7" charset="0"/>
              <a:cs typeface="Arial" panose="020B0604020202020204" pitchFamily="7" charset="0"/>
            </a:rPr>
            <a:t>Informações</a:t>
          </a:r>
          <a:r>
            <a:rPr lang="pt-BR" sz="1100" b="1" baseline="0">
              <a:solidFill>
                <a:srgbClr val="00B050"/>
              </a:solidFill>
              <a:latin typeface="Arial" panose="020B0604020202020204" pitchFamily="7" charset="0"/>
              <a:cs typeface="Arial" panose="020B0604020202020204" pitchFamily="7" charset="0"/>
            </a:rPr>
            <a:t> sobre atualização do Relatório</a:t>
          </a:r>
          <a:endParaRPr lang="pt-BR" sz="1100" b="1">
            <a:solidFill>
              <a:srgbClr val="00B050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582707</xdr:colOff>
      <xdr:row>27</xdr:row>
      <xdr:rowOff>168098</xdr:rowOff>
    </xdr:from>
    <xdr:to>
      <xdr:col>8</xdr:col>
      <xdr:colOff>11207</xdr:colOff>
      <xdr:row>30</xdr:row>
      <xdr:rowOff>100864</xdr:rowOff>
    </xdr:to>
    <xdr:sp>
      <xdr:nvSpPr>
        <xdr:cNvPr id="35" name="Fluxograma: Processo alternativo 6">
          <a:hlinkClick xmlns:r="http://schemas.openxmlformats.org/officeDocument/2006/relationships" r:id="rId3"/>
        </xdr:cNvPr>
        <xdr:cNvSpPr/>
      </xdr:nvSpPr>
      <xdr:spPr>
        <a:xfrm>
          <a:off x="582295" y="5311140"/>
          <a:ext cx="4305300" cy="504190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b="1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rPr>
            <a:t>Histórico dos dados de curso de aperfeiçoamento</a:t>
          </a:r>
          <a:endParaRPr lang="pt-BR" b="1">
            <a:solidFill>
              <a:schemeClr val="lt1"/>
            </a:solidFill>
            <a:effectLst/>
            <a:latin typeface="Arial" panose="020B0604020202020204" pitchFamily="7" charset="0"/>
            <a:ea typeface="+mn-ea"/>
            <a:cs typeface="Arial" panose="020B0604020202020204" pitchFamily="7" charset="0"/>
          </a:endParaRPr>
        </a:p>
      </xdr:txBody>
    </xdr:sp>
    <xdr:clientData/>
  </xdr:twoCellAnchor>
  <xdr:twoCellAnchor>
    <xdr:from>
      <xdr:col>8</xdr:col>
      <xdr:colOff>593916</xdr:colOff>
      <xdr:row>34</xdr:row>
      <xdr:rowOff>174819</xdr:rowOff>
    </xdr:from>
    <xdr:to>
      <xdr:col>16</xdr:col>
      <xdr:colOff>11210</xdr:colOff>
      <xdr:row>37</xdr:row>
      <xdr:rowOff>123273</xdr:rowOff>
    </xdr:to>
    <xdr:sp>
      <xdr:nvSpPr>
        <xdr:cNvPr id="36" name="Fluxograma: Processo alternativo 7">
          <a:hlinkClick xmlns:r="http://schemas.openxmlformats.org/officeDocument/2006/relationships" r:id="rId4"/>
        </xdr:cNvPr>
        <xdr:cNvSpPr/>
      </xdr:nvSpPr>
      <xdr:spPr>
        <a:xfrm>
          <a:off x="5470525" y="6651625"/>
          <a:ext cx="4293870" cy="520065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pt-BR" b="1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rPr>
            <a:t>Bolsas</a:t>
          </a:r>
          <a:r>
            <a:rPr lang="pt-BR" b="1" baseline="0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rPr>
            <a:t> CNPq e FUNDECT concedidas aos alunos dos Programas de Pós-Graduação em 2020</a:t>
          </a:r>
          <a:endParaRPr lang="pt-BR">
            <a:effectLst/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549089</xdr:colOff>
      <xdr:row>24</xdr:row>
      <xdr:rowOff>33627</xdr:rowOff>
    </xdr:from>
    <xdr:to>
      <xdr:col>8</xdr:col>
      <xdr:colOff>1</xdr:colOff>
      <xdr:row>27</xdr:row>
      <xdr:rowOff>22421</xdr:rowOff>
    </xdr:to>
    <xdr:sp>
      <xdr:nvSpPr>
        <xdr:cNvPr id="37" name="Fluxograma: Processo alternativo 8">
          <a:hlinkClick xmlns:r="http://schemas.openxmlformats.org/officeDocument/2006/relationships" r:id="rId5"/>
        </xdr:cNvPr>
        <xdr:cNvSpPr/>
      </xdr:nvSpPr>
      <xdr:spPr>
        <a:xfrm>
          <a:off x="548640" y="4605020"/>
          <a:ext cx="4328160" cy="560705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pt-BR" b="1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rPr>
            <a:t>Histórico do número alunos final</a:t>
          </a:r>
          <a:r>
            <a:rPr lang="pt-BR" b="1" baseline="0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rPr>
            <a:t> do Ano Base nos Programas de Pós-Graduação - </a:t>
          </a:r>
          <a:r>
            <a:rPr lang="pt-BR" b="1" i="1" baseline="0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rPr>
            <a:t>Stricto Sensu</a:t>
          </a:r>
          <a:endParaRPr lang="pt-BR" i="1">
            <a:effectLst/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8</xdr:col>
      <xdr:colOff>600642</xdr:colOff>
      <xdr:row>24</xdr:row>
      <xdr:rowOff>40349</xdr:rowOff>
    </xdr:from>
    <xdr:to>
      <xdr:col>16</xdr:col>
      <xdr:colOff>29143</xdr:colOff>
      <xdr:row>27</xdr:row>
      <xdr:rowOff>22420</xdr:rowOff>
    </xdr:to>
    <xdr:sp>
      <xdr:nvSpPr>
        <xdr:cNvPr id="38" name="Fluxograma: Processo alternativo 9">
          <a:hlinkClick xmlns:r="http://schemas.openxmlformats.org/officeDocument/2006/relationships" r:id="rId6"/>
        </xdr:cNvPr>
        <xdr:cNvSpPr/>
      </xdr:nvSpPr>
      <xdr:spPr>
        <a:xfrm>
          <a:off x="5476875" y="4612005"/>
          <a:ext cx="4305300" cy="553720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b="1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rPr>
            <a:t>Histórico número de alunos excluídos nos Programas de Pós-Graduação - </a:t>
          </a:r>
          <a:r>
            <a:rPr lang="pt-BR" b="1" i="1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rPr>
            <a:t>Stricto Sensu</a:t>
          </a:r>
          <a:r>
            <a:rPr lang="pt-BR" b="1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rPr>
            <a:t> </a:t>
          </a:r>
          <a:endParaRPr lang="pt-BR">
            <a:effectLst/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573739</xdr:colOff>
      <xdr:row>12</xdr:row>
      <xdr:rowOff>105286</xdr:rowOff>
    </xdr:from>
    <xdr:to>
      <xdr:col>8</xdr:col>
      <xdr:colOff>13446</xdr:colOff>
      <xdr:row>15</xdr:row>
      <xdr:rowOff>123270</xdr:rowOff>
    </xdr:to>
    <xdr:sp>
      <xdr:nvSpPr>
        <xdr:cNvPr id="39" name="Fluxograma: Processo alternativo 10">
          <a:hlinkClick xmlns:r="http://schemas.openxmlformats.org/officeDocument/2006/relationships" r:id="rId7"/>
        </xdr:cNvPr>
        <xdr:cNvSpPr/>
      </xdr:nvSpPr>
      <xdr:spPr>
        <a:xfrm>
          <a:off x="573405" y="2390775"/>
          <a:ext cx="4316730" cy="589915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eaLnBrk="1" fontAlgn="auto" latinLnBrk="0" hangingPunct="1"/>
          <a:r>
            <a:rPr lang="pt-BR" b="1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rPr>
            <a:t>Histórico da Implantação</a:t>
          </a:r>
          <a:r>
            <a:rPr lang="pt-BR" b="1" baseline="0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rPr>
            <a:t> dos Programas de Pós-graduação</a:t>
          </a:r>
          <a:endParaRPr lang="pt-BR">
            <a:effectLst/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8</xdr:col>
      <xdr:colOff>602880</xdr:colOff>
      <xdr:row>12</xdr:row>
      <xdr:rowOff>100856</xdr:rowOff>
    </xdr:from>
    <xdr:to>
      <xdr:col>16</xdr:col>
      <xdr:colOff>31381</xdr:colOff>
      <xdr:row>15</xdr:row>
      <xdr:rowOff>112063</xdr:rowOff>
    </xdr:to>
    <xdr:sp>
      <xdr:nvSpPr>
        <xdr:cNvPr id="41" name="Fluxograma: Processo alternativo 11">
          <a:hlinkClick xmlns:r="http://schemas.openxmlformats.org/officeDocument/2006/relationships" r:id="rId8"/>
        </xdr:cNvPr>
        <xdr:cNvSpPr/>
      </xdr:nvSpPr>
      <xdr:spPr>
        <a:xfrm>
          <a:off x="5479415" y="2386330"/>
          <a:ext cx="4305300" cy="582930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b="1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rPr>
            <a:t>Resumo - Principais</a:t>
          </a:r>
          <a:r>
            <a:rPr lang="pt-BR" b="1" baseline="0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rPr>
            <a:t> Indicadores de Pós-graduação (</a:t>
          </a:r>
          <a:r>
            <a:rPr lang="pt-BR" b="1" i="1" baseline="0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rPr>
            <a:t>Lato Sensu e Stricto Sensu</a:t>
          </a:r>
          <a:r>
            <a:rPr lang="pt-BR" b="1" baseline="0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rPr>
            <a:t>)</a:t>
          </a:r>
          <a:endParaRPr lang="pt-BR">
            <a:effectLst/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571500</xdr:colOff>
      <xdr:row>20</xdr:row>
      <xdr:rowOff>64999</xdr:rowOff>
    </xdr:from>
    <xdr:to>
      <xdr:col>7</xdr:col>
      <xdr:colOff>602875</xdr:colOff>
      <xdr:row>23</xdr:row>
      <xdr:rowOff>56041</xdr:rowOff>
    </xdr:to>
    <xdr:sp>
      <xdr:nvSpPr>
        <xdr:cNvPr id="44" name="Fluxograma: Processo alternativo 14">
          <a:hlinkClick xmlns:r="http://schemas.openxmlformats.org/officeDocument/2006/relationships" r:id="rId9"/>
        </xdr:cNvPr>
        <xdr:cNvSpPr/>
      </xdr:nvSpPr>
      <xdr:spPr>
        <a:xfrm>
          <a:off x="571500" y="3874770"/>
          <a:ext cx="4298315" cy="562610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pt-BR" b="1">
              <a:effectLst/>
              <a:latin typeface="Arial" panose="020B0604020202020204" pitchFamily="7" charset="0"/>
              <a:cs typeface="Arial" panose="020B0604020202020204" pitchFamily="7" charset="0"/>
            </a:rPr>
            <a:t>Histórico de matriculados nos Programas de Pós-Graduação - </a:t>
          </a:r>
          <a:r>
            <a:rPr lang="pt-BR" b="1" i="1">
              <a:effectLst/>
              <a:latin typeface="Arial" panose="020B0604020202020204" pitchFamily="7" charset="0"/>
              <a:cs typeface="Arial" panose="020B0604020202020204" pitchFamily="7" charset="0"/>
            </a:rPr>
            <a:t>Stricto Sensu</a:t>
          </a:r>
          <a:endParaRPr lang="pt-BR" b="1" i="1">
            <a:effectLst/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9</xdr:col>
      <xdr:colOff>5</xdr:colOff>
      <xdr:row>20</xdr:row>
      <xdr:rowOff>71723</xdr:rowOff>
    </xdr:from>
    <xdr:to>
      <xdr:col>15</xdr:col>
      <xdr:colOff>598399</xdr:colOff>
      <xdr:row>23</xdr:row>
      <xdr:rowOff>56041</xdr:rowOff>
    </xdr:to>
    <xdr:sp>
      <xdr:nvSpPr>
        <xdr:cNvPr id="45" name="Fluxograma: Processo alternativo 15">
          <a:hlinkClick xmlns:r="http://schemas.openxmlformats.org/officeDocument/2006/relationships" r:id="rId10"/>
        </xdr:cNvPr>
        <xdr:cNvSpPr/>
      </xdr:nvSpPr>
      <xdr:spPr>
        <a:xfrm>
          <a:off x="5486400" y="3881120"/>
          <a:ext cx="4255770" cy="556260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pt-BR" b="1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rPr>
            <a:t>Histórico de titulados nos Programas de Pós-Graduação - </a:t>
          </a:r>
          <a:r>
            <a:rPr lang="pt-BR" b="1" i="1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rPr>
            <a:t>Stricto Sensu</a:t>
          </a:r>
          <a:r>
            <a:rPr lang="pt-BR" b="1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rPr>
            <a:t> </a:t>
          </a:r>
          <a:endParaRPr lang="pt-BR" b="1">
            <a:effectLst/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533397</xdr:colOff>
      <xdr:row>52</xdr:row>
      <xdr:rowOff>179306</xdr:rowOff>
    </xdr:from>
    <xdr:to>
      <xdr:col>7</xdr:col>
      <xdr:colOff>567015</xdr:colOff>
      <xdr:row>55</xdr:row>
      <xdr:rowOff>123276</xdr:rowOff>
    </xdr:to>
    <xdr:sp>
      <xdr:nvSpPr>
        <xdr:cNvPr id="46" name="Fluxograma: Processo alternativo 18">
          <a:hlinkClick xmlns:r="http://schemas.openxmlformats.org/officeDocument/2006/relationships" r:id="rId11"/>
        </xdr:cNvPr>
        <xdr:cNvSpPr/>
      </xdr:nvSpPr>
      <xdr:spPr>
        <a:xfrm>
          <a:off x="532765" y="10085070"/>
          <a:ext cx="4300855" cy="515620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b="1" baseline="0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rPr>
            <a:t>Dados da Pós-Graduação </a:t>
          </a:r>
          <a:r>
            <a:rPr lang="pt-BR" b="1" i="1" baseline="0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rPr>
            <a:t>Stricto Sensu </a:t>
          </a:r>
          <a:r>
            <a:rPr lang="pt-BR" b="1" baseline="0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rPr>
            <a:t>em 2016</a:t>
          </a:r>
          <a:endParaRPr lang="pt-BR">
            <a:effectLst/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571501</xdr:colOff>
      <xdr:row>38</xdr:row>
      <xdr:rowOff>123273</xdr:rowOff>
    </xdr:from>
    <xdr:to>
      <xdr:col>8</xdr:col>
      <xdr:colOff>1</xdr:colOff>
      <xdr:row>41</xdr:row>
      <xdr:rowOff>78448</xdr:rowOff>
    </xdr:to>
    <xdr:sp>
      <xdr:nvSpPr>
        <xdr:cNvPr id="47" name="Fluxograma: Processo alternativo 20">
          <a:hlinkClick xmlns:r="http://schemas.openxmlformats.org/officeDocument/2006/relationships" r:id="rId12"/>
        </xdr:cNvPr>
        <xdr:cNvSpPr/>
      </xdr:nvSpPr>
      <xdr:spPr>
        <a:xfrm>
          <a:off x="571500" y="7362190"/>
          <a:ext cx="4305300" cy="526415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pt-BR" b="1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rPr>
            <a:t>Número de docentes que atuaram nas Pós-Graduação </a:t>
          </a:r>
          <a:r>
            <a:rPr lang="pt-BR" b="1" i="1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rPr>
            <a:t>Stricto Sensu</a:t>
          </a:r>
          <a:r>
            <a:rPr lang="pt-BR" b="1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rPr>
            <a:t> em 2020</a:t>
          </a:r>
          <a:endParaRPr lang="pt-BR">
            <a:effectLst/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8</xdr:col>
      <xdr:colOff>600642</xdr:colOff>
      <xdr:row>27</xdr:row>
      <xdr:rowOff>168098</xdr:rowOff>
    </xdr:from>
    <xdr:to>
      <xdr:col>16</xdr:col>
      <xdr:colOff>29143</xdr:colOff>
      <xdr:row>30</xdr:row>
      <xdr:rowOff>100863</xdr:rowOff>
    </xdr:to>
    <xdr:sp>
      <xdr:nvSpPr>
        <xdr:cNvPr id="48" name="Fluxograma: Processo alternativo 21">
          <a:hlinkClick xmlns:r="http://schemas.openxmlformats.org/officeDocument/2006/relationships" r:id="rId13"/>
        </xdr:cNvPr>
        <xdr:cNvSpPr/>
      </xdr:nvSpPr>
      <xdr:spPr>
        <a:xfrm>
          <a:off x="5476875" y="5311140"/>
          <a:ext cx="4305300" cy="504190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pt-BR" b="1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rPr>
            <a:t>Histórico dos dados de cursos especialização</a:t>
          </a:r>
          <a:endParaRPr lang="pt-BR" b="1">
            <a:solidFill>
              <a:schemeClr val="lt1"/>
            </a:solidFill>
            <a:effectLst/>
            <a:latin typeface="Arial" panose="020B0604020202020204" pitchFamily="7" charset="0"/>
            <a:ea typeface="+mn-ea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549090</xdr:colOff>
      <xdr:row>35</xdr:row>
      <xdr:rowOff>7</xdr:rowOff>
    </xdr:from>
    <xdr:to>
      <xdr:col>8</xdr:col>
      <xdr:colOff>1</xdr:colOff>
      <xdr:row>37</xdr:row>
      <xdr:rowOff>145684</xdr:rowOff>
    </xdr:to>
    <xdr:sp>
      <xdr:nvSpPr>
        <xdr:cNvPr id="49" name="Fluxograma: Processo alternativo 22">
          <a:hlinkClick xmlns:r="http://schemas.openxmlformats.org/officeDocument/2006/relationships" r:id="rId14"/>
        </xdr:cNvPr>
        <xdr:cNvSpPr/>
      </xdr:nvSpPr>
      <xdr:spPr>
        <a:xfrm>
          <a:off x="548640" y="6667500"/>
          <a:ext cx="4328160" cy="526415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pt-BR" b="1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rPr>
            <a:t>Histórico de</a:t>
          </a:r>
          <a:r>
            <a:rPr lang="pt-BR" b="1" baseline="0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rPr>
            <a:t> Bolsas CAPES concedidas aos alunos dos Programas de Pós-Graduação</a:t>
          </a:r>
          <a:endParaRPr lang="pt-BR">
            <a:effectLst/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555820</xdr:colOff>
      <xdr:row>45</xdr:row>
      <xdr:rowOff>134484</xdr:rowOff>
    </xdr:from>
    <xdr:to>
      <xdr:col>7</xdr:col>
      <xdr:colOff>589438</xdr:colOff>
      <xdr:row>48</xdr:row>
      <xdr:rowOff>33630</xdr:rowOff>
    </xdr:to>
    <xdr:sp>
      <xdr:nvSpPr>
        <xdr:cNvPr id="50" name="Fluxograma: Processo alternativo 24">
          <a:hlinkClick xmlns:r="http://schemas.openxmlformats.org/officeDocument/2006/relationships" r:id="rId15"/>
        </xdr:cNvPr>
        <xdr:cNvSpPr/>
      </xdr:nvSpPr>
      <xdr:spPr>
        <a:xfrm>
          <a:off x="555625" y="8706485"/>
          <a:ext cx="4300855" cy="470535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pt-BR" b="1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rPr>
            <a:t>Histórico de afastamento</a:t>
          </a:r>
          <a:r>
            <a:rPr lang="pt-BR" b="1" baseline="0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rPr>
            <a:t> de servidores para capacitação (mestrado e/ou doutorado)</a:t>
          </a:r>
          <a:endParaRPr lang="pt-BR">
            <a:effectLst/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8</xdr:col>
      <xdr:colOff>589437</xdr:colOff>
      <xdr:row>38</xdr:row>
      <xdr:rowOff>118789</xdr:rowOff>
    </xdr:from>
    <xdr:to>
      <xdr:col>16</xdr:col>
      <xdr:colOff>17938</xdr:colOff>
      <xdr:row>41</xdr:row>
      <xdr:rowOff>67242</xdr:rowOff>
    </xdr:to>
    <xdr:sp>
      <xdr:nvSpPr>
        <xdr:cNvPr id="51" name="Fluxograma: Processo alternativo 25">
          <a:hlinkClick xmlns:r="http://schemas.openxmlformats.org/officeDocument/2006/relationships" r:id="rId16"/>
        </xdr:cNvPr>
        <xdr:cNvSpPr/>
      </xdr:nvSpPr>
      <xdr:spPr>
        <a:xfrm>
          <a:off x="5466080" y="7357745"/>
          <a:ext cx="4305300" cy="519430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pt-BR" b="1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rPr>
            <a:t>Histórico Grupos de Pesquisa e Bolsa produtividade</a:t>
          </a:r>
          <a:endParaRPr lang="pt-BR" b="1">
            <a:solidFill>
              <a:schemeClr val="lt1"/>
            </a:solidFill>
            <a:effectLst/>
            <a:latin typeface="Arial" panose="020B0604020202020204" pitchFamily="7" charset="0"/>
            <a:ea typeface="+mn-ea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549089</xdr:colOff>
      <xdr:row>42</xdr:row>
      <xdr:rowOff>67243</xdr:rowOff>
    </xdr:from>
    <xdr:to>
      <xdr:col>8</xdr:col>
      <xdr:colOff>2</xdr:colOff>
      <xdr:row>44</xdr:row>
      <xdr:rowOff>138960</xdr:rowOff>
    </xdr:to>
    <xdr:sp>
      <xdr:nvSpPr>
        <xdr:cNvPr id="52" name="Fluxograma: Processo alternativo 27">
          <a:hlinkClick xmlns:r="http://schemas.openxmlformats.org/officeDocument/2006/relationships" r:id="rId17"/>
        </xdr:cNvPr>
        <xdr:cNvSpPr/>
      </xdr:nvSpPr>
      <xdr:spPr>
        <a:xfrm>
          <a:off x="548640" y="8067675"/>
          <a:ext cx="4328160" cy="452755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b="1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rPr>
            <a:t>Histórico Projetos de Pesquisa</a:t>
          </a:r>
          <a:endParaRPr lang="pt-BR" b="1">
            <a:solidFill>
              <a:schemeClr val="lt1"/>
            </a:solidFill>
            <a:effectLst/>
            <a:latin typeface="Arial" panose="020B0604020202020204" pitchFamily="7" charset="0"/>
            <a:ea typeface="+mn-ea"/>
            <a:cs typeface="Arial" panose="020B0604020202020204" pitchFamily="7" charset="0"/>
          </a:endParaRPr>
        </a:p>
      </xdr:txBody>
    </xdr:sp>
    <xdr:clientData/>
  </xdr:twoCellAnchor>
  <xdr:twoCellAnchor>
    <xdr:from>
      <xdr:col>8</xdr:col>
      <xdr:colOff>571512</xdr:colOff>
      <xdr:row>49</xdr:row>
      <xdr:rowOff>44827</xdr:rowOff>
    </xdr:from>
    <xdr:to>
      <xdr:col>16</xdr:col>
      <xdr:colOff>22425</xdr:colOff>
      <xdr:row>51</xdr:row>
      <xdr:rowOff>183780</xdr:rowOff>
    </xdr:to>
    <xdr:sp>
      <xdr:nvSpPr>
        <xdr:cNvPr id="53" name="Fluxograma: Processo alternativo 28">
          <a:hlinkClick xmlns:r="http://schemas.openxmlformats.org/officeDocument/2006/relationships" r:id="rId18"/>
        </xdr:cNvPr>
        <xdr:cNvSpPr/>
      </xdr:nvSpPr>
      <xdr:spPr>
        <a:xfrm>
          <a:off x="5448300" y="9378950"/>
          <a:ext cx="4327525" cy="520065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b="1" baseline="0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rPr>
            <a:t>Dados da Pós-Graduação </a:t>
          </a:r>
          <a:r>
            <a:rPr lang="pt-BR" b="1" i="1" baseline="0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rPr>
            <a:t>Stricto Sensu </a:t>
          </a:r>
          <a:r>
            <a:rPr lang="pt-BR" b="1" baseline="0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rPr>
            <a:t>em 2017</a:t>
          </a:r>
          <a:endParaRPr lang="pt-BR">
            <a:effectLst/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533401</xdr:colOff>
      <xdr:row>56</xdr:row>
      <xdr:rowOff>67240</xdr:rowOff>
    </xdr:from>
    <xdr:to>
      <xdr:col>7</xdr:col>
      <xdr:colOff>567019</xdr:colOff>
      <xdr:row>59</xdr:row>
      <xdr:rowOff>11210</xdr:rowOff>
    </xdr:to>
    <xdr:sp>
      <xdr:nvSpPr>
        <xdr:cNvPr id="54" name="Fluxograma: Processo alternativo 31">
          <a:hlinkClick xmlns:r="http://schemas.openxmlformats.org/officeDocument/2006/relationships" r:id="rId19"/>
        </xdr:cNvPr>
        <xdr:cNvSpPr/>
      </xdr:nvSpPr>
      <xdr:spPr>
        <a:xfrm>
          <a:off x="533400" y="10734675"/>
          <a:ext cx="4300220" cy="515620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b="1" baseline="0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rPr>
            <a:t>Dados da Pós-Graduação </a:t>
          </a:r>
          <a:r>
            <a:rPr lang="pt-BR" b="1" i="1" baseline="0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rPr>
            <a:t>Stricto Sensu </a:t>
          </a:r>
          <a:r>
            <a:rPr lang="pt-BR" b="1" baseline="0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rPr>
            <a:t>em 2014</a:t>
          </a:r>
          <a:endParaRPr lang="pt-BR">
            <a:effectLst/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8</xdr:col>
      <xdr:colOff>571510</xdr:colOff>
      <xdr:row>52</xdr:row>
      <xdr:rowOff>156886</xdr:rowOff>
    </xdr:from>
    <xdr:to>
      <xdr:col>16</xdr:col>
      <xdr:colOff>22423</xdr:colOff>
      <xdr:row>55</xdr:row>
      <xdr:rowOff>105339</xdr:rowOff>
    </xdr:to>
    <xdr:sp>
      <xdr:nvSpPr>
        <xdr:cNvPr id="55" name="Fluxograma: Processo alternativo 32">
          <a:hlinkClick xmlns:r="http://schemas.openxmlformats.org/officeDocument/2006/relationships" r:id="rId20"/>
        </xdr:cNvPr>
        <xdr:cNvSpPr/>
      </xdr:nvSpPr>
      <xdr:spPr>
        <a:xfrm>
          <a:off x="5448300" y="10062845"/>
          <a:ext cx="4327525" cy="519430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b="1" baseline="0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rPr>
            <a:t>Dados da Pós-Graduação </a:t>
          </a:r>
          <a:r>
            <a:rPr lang="pt-BR" b="1" i="1" baseline="0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rPr>
            <a:t>Stricto Sensu </a:t>
          </a:r>
          <a:r>
            <a:rPr lang="pt-BR" b="1" baseline="0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rPr>
            <a:t>em 2015</a:t>
          </a:r>
          <a:endParaRPr lang="pt-BR">
            <a:effectLst/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571501</xdr:colOff>
      <xdr:row>16</xdr:row>
      <xdr:rowOff>100855</xdr:rowOff>
    </xdr:from>
    <xdr:to>
      <xdr:col>7</xdr:col>
      <xdr:colOff>602876</xdr:colOff>
      <xdr:row>19</xdr:row>
      <xdr:rowOff>91897</xdr:rowOff>
    </xdr:to>
    <xdr:sp>
      <xdr:nvSpPr>
        <xdr:cNvPr id="56" name="Fluxograma: Processo alternativo 14">
          <a:hlinkClick xmlns:r="http://schemas.openxmlformats.org/officeDocument/2006/relationships" r:id="rId21"/>
        </xdr:cNvPr>
        <xdr:cNvSpPr/>
      </xdr:nvSpPr>
      <xdr:spPr>
        <a:xfrm>
          <a:off x="571500" y="3148330"/>
          <a:ext cx="4298315" cy="562610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eaLnBrk="1" fontAlgn="auto" latinLnBrk="0" hangingPunct="1"/>
          <a:r>
            <a:rPr lang="pt-BR" b="1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rPr>
            <a:t>Histórico de vagas ofertadas nos Programas de Pós-Graduação - </a:t>
          </a:r>
          <a:r>
            <a:rPr lang="pt-BR" b="1" i="0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rPr>
            <a:t>Stricto Sensu </a:t>
          </a:r>
          <a:endParaRPr lang="pt-BR" i="0">
            <a:effectLst/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8</xdr:col>
      <xdr:colOff>593918</xdr:colOff>
      <xdr:row>16</xdr:row>
      <xdr:rowOff>107579</xdr:rowOff>
    </xdr:from>
    <xdr:to>
      <xdr:col>15</xdr:col>
      <xdr:colOff>587194</xdr:colOff>
      <xdr:row>19</xdr:row>
      <xdr:rowOff>91897</xdr:rowOff>
    </xdr:to>
    <xdr:sp>
      <xdr:nvSpPr>
        <xdr:cNvPr id="57" name="Fluxograma: Processo alternativo 15">
          <a:hlinkClick xmlns:r="http://schemas.openxmlformats.org/officeDocument/2006/relationships" r:id="rId22"/>
        </xdr:cNvPr>
        <xdr:cNvSpPr/>
      </xdr:nvSpPr>
      <xdr:spPr>
        <a:xfrm>
          <a:off x="5470525" y="3155315"/>
          <a:ext cx="4260215" cy="555625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b="1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rPr>
            <a:t>Histórico número de alunos ingressantes nos Programas de Pós-Graduação -</a:t>
          </a:r>
          <a:r>
            <a:rPr lang="pt-BR" b="1" i="1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rPr>
            <a:t> Stricto Sensu</a:t>
          </a:r>
          <a:r>
            <a:rPr lang="pt-BR" b="1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rPr>
            <a:t> </a:t>
          </a:r>
          <a:endParaRPr lang="pt-BR">
            <a:effectLst/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567017</xdr:colOff>
      <xdr:row>31</xdr:row>
      <xdr:rowOff>96386</xdr:rowOff>
    </xdr:from>
    <xdr:to>
      <xdr:col>7</xdr:col>
      <xdr:colOff>600634</xdr:colOff>
      <xdr:row>34</xdr:row>
      <xdr:rowOff>29152</xdr:rowOff>
    </xdr:to>
    <xdr:sp>
      <xdr:nvSpPr>
        <xdr:cNvPr id="58" name="Fluxograma: Processo alternativo 6">
          <a:hlinkClick xmlns:r="http://schemas.openxmlformats.org/officeDocument/2006/relationships" r:id="rId23"/>
        </xdr:cNvPr>
        <xdr:cNvSpPr/>
      </xdr:nvSpPr>
      <xdr:spPr>
        <a:xfrm>
          <a:off x="566420" y="6001385"/>
          <a:ext cx="4300855" cy="504190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pt-BR" b="1">
              <a:effectLst/>
              <a:latin typeface="Arial" panose="020B0604020202020204" pitchFamily="7" charset="0"/>
              <a:cs typeface="Arial" panose="020B0604020202020204" pitchFamily="7" charset="0"/>
            </a:rPr>
            <a:t>Histórico dos dados de Residência Médica</a:t>
          </a:r>
          <a:endParaRPr lang="pt-BR" b="1">
            <a:effectLst/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9</xdr:col>
      <xdr:colOff>2246</xdr:colOff>
      <xdr:row>31</xdr:row>
      <xdr:rowOff>96386</xdr:rowOff>
    </xdr:from>
    <xdr:to>
      <xdr:col>16</xdr:col>
      <xdr:colOff>35865</xdr:colOff>
      <xdr:row>34</xdr:row>
      <xdr:rowOff>29151</xdr:rowOff>
    </xdr:to>
    <xdr:sp>
      <xdr:nvSpPr>
        <xdr:cNvPr id="59" name="Fluxograma: Processo alternativo 21">
          <a:hlinkClick xmlns:r="http://schemas.openxmlformats.org/officeDocument/2006/relationships" r:id="rId24"/>
        </xdr:cNvPr>
        <xdr:cNvSpPr/>
      </xdr:nvSpPr>
      <xdr:spPr>
        <a:xfrm>
          <a:off x="5488305" y="6001385"/>
          <a:ext cx="4300855" cy="504190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pt-BR" b="1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rPr>
            <a:t>Histórico de  Monografias/Artigos Científicos, </a:t>
          </a:r>
          <a:r>
            <a:rPr lang="pt-BR" b="1" baseline="0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rPr>
            <a:t> Dissertações e Teses defendidas</a:t>
          </a:r>
          <a:endParaRPr lang="pt-BR">
            <a:effectLst/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8</xdr:col>
      <xdr:colOff>582715</xdr:colOff>
      <xdr:row>56</xdr:row>
      <xdr:rowOff>56023</xdr:rowOff>
    </xdr:from>
    <xdr:to>
      <xdr:col>16</xdr:col>
      <xdr:colOff>33628</xdr:colOff>
      <xdr:row>59</xdr:row>
      <xdr:rowOff>4476</xdr:rowOff>
    </xdr:to>
    <xdr:sp>
      <xdr:nvSpPr>
        <xdr:cNvPr id="61" name="Fluxograma: Processo alternativo 32">
          <a:hlinkClick xmlns:r="http://schemas.openxmlformats.org/officeDocument/2006/relationships" r:id="rId25"/>
        </xdr:cNvPr>
        <xdr:cNvSpPr/>
      </xdr:nvSpPr>
      <xdr:spPr>
        <a:xfrm>
          <a:off x="5459095" y="10723880"/>
          <a:ext cx="4327525" cy="520065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b="1" baseline="0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rPr>
            <a:t>Dados da Pós-Graduação </a:t>
          </a:r>
          <a:r>
            <a:rPr lang="pt-BR" b="1" i="1" baseline="0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rPr>
            <a:t>Stricto Sensu </a:t>
          </a:r>
          <a:r>
            <a:rPr lang="pt-BR" b="1" baseline="0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rPr>
            <a:t>em 2013</a:t>
          </a:r>
          <a:endParaRPr lang="pt-BR">
            <a:effectLst/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515467</xdr:colOff>
      <xdr:row>49</xdr:row>
      <xdr:rowOff>44823</xdr:rowOff>
    </xdr:from>
    <xdr:to>
      <xdr:col>7</xdr:col>
      <xdr:colOff>571497</xdr:colOff>
      <xdr:row>51</xdr:row>
      <xdr:rowOff>183776</xdr:rowOff>
    </xdr:to>
    <xdr:sp>
      <xdr:nvSpPr>
        <xdr:cNvPr id="32" name="Fluxograma: Processo alternativo 28">
          <a:hlinkClick xmlns:r="http://schemas.openxmlformats.org/officeDocument/2006/relationships" r:id="rId26"/>
        </xdr:cNvPr>
        <xdr:cNvSpPr/>
      </xdr:nvSpPr>
      <xdr:spPr>
        <a:xfrm>
          <a:off x="514985" y="9378950"/>
          <a:ext cx="4323080" cy="520065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b="1" baseline="0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rPr>
            <a:t>Dados da Pós-Graduação </a:t>
          </a:r>
          <a:r>
            <a:rPr lang="pt-BR" b="1" i="1" baseline="0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rPr>
            <a:t>Stricto Sensu </a:t>
          </a:r>
          <a:r>
            <a:rPr lang="pt-BR" b="1" baseline="0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rPr>
            <a:t>em 2018</a:t>
          </a:r>
          <a:endParaRPr lang="pt-BR">
            <a:effectLst/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8</xdr:col>
      <xdr:colOff>560294</xdr:colOff>
      <xdr:row>42</xdr:row>
      <xdr:rowOff>67239</xdr:rowOff>
    </xdr:from>
    <xdr:to>
      <xdr:col>16</xdr:col>
      <xdr:colOff>11207</xdr:colOff>
      <xdr:row>44</xdr:row>
      <xdr:rowOff>138956</xdr:rowOff>
    </xdr:to>
    <xdr:sp>
      <xdr:nvSpPr>
        <xdr:cNvPr id="33" name="Fluxograma: Processo alternativo 27">
          <a:hlinkClick xmlns:r="http://schemas.openxmlformats.org/officeDocument/2006/relationships" r:id="rId27"/>
        </xdr:cNvPr>
        <xdr:cNvSpPr/>
      </xdr:nvSpPr>
      <xdr:spPr>
        <a:xfrm>
          <a:off x="5436870" y="8067675"/>
          <a:ext cx="4327525" cy="452755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b="1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rPr>
            <a:t>Apoio Financeiro</a:t>
          </a:r>
          <a:r>
            <a:rPr lang="pt-BR" b="1" baseline="0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rPr>
            <a:t> aos Projetos de Pesquisa</a:t>
          </a:r>
          <a:endParaRPr lang="pt-BR" b="1">
            <a:solidFill>
              <a:schemeClr val="lt1"/>
            </a:solidFill>
            <a:effectLst/>
            <a:latin typeface="Arial" panose="020B0604020202020204" pitchFamily="7" charset="0"/>
            <a:ea typeface="+mn-ea"/>
            <a:cs typeface="Arial" panose="020B0604020202020204" pitchFamily="7" charset="0"/>
          </a:endParaRPr>
        </a:p>
      </xdr:txBody>
    </xdr:sp>
    <xdr:clientData/>
  </xdr:twoCellAnchor>
  <xdr:twoCellAnchor>
    <xdr:from>
      <xdr:col>8</xdr:col>
      <xdr:colOff>571501</xdr:colOff>
      <xdr:row>45</xdr:row>
      <xdr:rowOff>168086</xdr:rowOff>
    </xdr:from>
    <xdr:to>
      <xdr:col>16</xdr:col>
      <xdr:colOff>2</xdr:colOff>
      <xdr:row>48</xdr:row>
      <xdr:rowOff>67232</xdr:rowOff>
    </xdr:to>
    <xdr:sp>
      <xdr:nvSpPr>
        <xdr:cNvPr id="34" name="Fluxograma: Processo alternativo 24">
          <a:hlinkClick xmlns:r="http://schemas.openxmlformats.org/officeDocument/2006/relationships" r:id="rId28"/>
        </xdr:cNvPr>
        <xdr:cNvSpPr/>
      </xdr:nvSpPr>
      <xdr:spPr>
        <a:xfrm>
          <a:off x="5448300" y="8740140"/>
          <a:ext cx="4305300" cy="470535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ctr"/>
        <a:lstStyle/>
        <a:p>
          <a:pPr algn="ctr"/>
          <a:r>
            <a:rPr lang="pt-BR" b="1" baseline="0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rPr>
            <a:t>Dados da Pós-Graduação </a:t>
          </a:r>
          <a:r>
            <a:rPr lang="pt-BR" b="1" i="1" baseline="0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rPr>
            <a:t>Stricto Sensu </a:t>
          </a:r>
          <a:r>
            <a:rPr lang="pt-BR" b="1" baseline="0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rPr>
            <a:t>em 2019</a:t>
          </a:r>
          <a:endParaRPr lang="pt-BR">
            <a:effectLst/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10</xdr:col>
      <xdr:colOff>605117</xdr:colOff>
      <xdr:row>2</xdr:row>
      <xdr:rowOff>190496</xdr:rowOff>
    </xdr:from>
    <xdr:to>
      <xdr:col>13</xdr:col>
      <xdr:colOff>0</xdr:colOff>
      <xdr:row>5</xdr:row>
      <xdr:rowOff>22407</xdr:rowOff>
    </xdr:to>
    <xdr:sp>
      <xdr:nvSpPr>
        <xdr:cNvPr id="2" name="Fluxograma: Dados armazenados 7">
          <a:hlinkClick xmlns:r="http://schemas.openxmlformats.org/officeDocument/2006/relationships" r:id="rId1"/>
        </xdr:cNvPr>
        <xdr:cNvSpPr/>
      </xdr:nvSpPr>
      <xdr:spPr>
        <a:xfrm>
          <a:off x="11282045" y="570865"/>
          <a:ext cx="1757680" cy="403860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Arial" panose="020B0604020202020204" pitchFamily="7" charset="0"/>
              <a:cs typeface="Arial" panose="020B0604020202020204" pitchFamily="7" charset="0"/>
            </a:rPr>
            <a:t>Página Inicial</a:t>
          </a:r>
          <a:endParaRPr lang="pt-BR" sz="1100" b="1">
            <a:solidFill>
              <a:srgbClr val="00B050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 editAs="oneCell">
    <xdr:from>
      <xdr:col>0</xdr:col>
      <xdr:colOff>67236</xdr:colOff>
      <xdr:row>0</xdr:row>
      <xdr:rowOff>123266</xdr:rowOff>
    </xdr:from>
    <xdr:to>
      <xdr:col>9</xdr:col>
      <xdr:colOff>459441</xdr:colOff>
      <xdr:row>10</xdr:row>
      <xdr:rowOff>22412</xdr:rowOff>
    </xdr:to>
    <xdr:grpSp>
      <xdr:nvGrpSpPr>
        <xdr:cNvPr id="3" name="Grupo 16"/>
        <xdr:cNvGrpSpPr/>
      </xdr:nvGrpSpPr>
      <xdr:grpSpPr>
        <a:xfrm>
          <a:off x="66675" y="123190"/>
          <a:ext cx="10155555" cy="1804035"/>
          <a:chOff x="67236" y="123266"/>
          <a:chExt cx="10141323" cy="1804146"/>
        </a:xfrm>
      </xdr:grpSpPr>
      <xdr:sp>
        <xdr:nvSpPr>
          <xdr:cNvPr id="4" name="Retângulo 3"/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 Federal da Grande Dourados - UFGD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Pró-Reitoria de Avaliação Institucional e Planejamento - PROAP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Coordenadoria de Planejamento  - COPLAN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</xdr:txBody>
      </xdr:sp>
      <xdr:sp>
        <xdr:nvSpPr>
          <xdr:cNvPr id="5" name="Fluxograma: Dados armazenados 13"/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  <a:sym typeface="+mn-ea"/>
              </a:rPr>
              <a:t>Relatório UFGD em Números - PROPP</a:t>
            </a:r>
            <a:endParaRPr lang="pt-BR" sz="1400" b="1">
              <a:solidFill>
                <a:srgbClr val="FFC000"/>
              </a:solidFill>
              <a:latin typeface="Arial" panose="020B0604020202020204" pitchFamily="7" charset="0"/>
              <a:cs typeface="Arial" panose="020B0604020202020204" pitchFamily="7" charset="0"/>
              <a:sym typeface="+mn-ea"/>
            </a:endParaRPr>
          </a:p>
        </xdr:txBody>
      </xdr:sp>
      <xdr:sp>
        <xdr:nvSpPr>
          <xdr:cNvPr id="6" name="Fluxograma: Dados armazenados 14"/>
          <xdr:cNvSpPr/>
        </xdr:nvSpPr>
        <xdr:spPr>
          <a:xfrm>
            <a:off x="5423648" y="959225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Arial" panose="020B0604020202020204" pitchFamily="7" charset="0"/>
                <a:ea typeface="+mn-ea"/>
                <a:cs typeface="Arial" panose="020B0604020202020204" pitchFamily="7" charset="0"/>
              </a:rPr>
              <a:t>Ano de Referência: 2016</a:t>
            </a:r>
            <a:endParaRPr lang="pt-BR" sz="1200" b="1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endParaRPr>
          </a:p>
          <a:p>
            <a:pPr eaLnBrk="1" fontAlgn="auto" latinLnBrk="0" hangingPunct="1"/>
            <a:r>
              <a:rPr lang="pt-BR" sz="1200" b="1">
                <a:effectLst/>
                <a:latin typeface="Arial" panose="020B0604020202020204" pitchFamily="7" charset="0"/>
                <a:cs typeface="Arial" panose="020B0604020202020204" pitchFamily="7" charset="0"/>
              </a:rPr>
              <a:t>Processado em: 15/09/2017</a:t>
            </a:r>
            <a:endParaRPr lang="pt-BR" sz="1200" b="1">
              <a:effectLst/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  <xdr:pic>
        <xdr:nvPicPr>
          <xdr:cNvPr id="7" name="Imagem 6"/>
          <xdr:cNvPicPr>
            <a:picLocks noChangeAspect="1"/>
          </xdr:cNvPicPr>
        </xdr:nvPicPr>
        <xdr:blipFill>
          <a:blip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</xdr:wsDr>
</file>

<file path=xl/drawings/drawing1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10</xdr:col>
      <xdr:colOff>605117</xdr:colOff>
      <xdr:row>2</xdr:row>
      <xdr:rowOff>190496</xdr:rowOff>
    </xdr:from>
    <xdr:to>
      <xdr:col>13</xdr:col>
      <xdr:colOff>0</xdr:colOff>
      <xdr:row>5</xdr:row>
      <xdr:rowOff>22407</xdr:rowOff>
    </xdr:to>
    <xdr:sp>
      <xdr:nvSpPr>
        <xdr:cNvPr id="2" name="Fluxograma: Dados armazenados 7">
          <a:hlinkClick xmlns:r="http://schemas.openxmlformats.org/officeDocument/2006/relationships" r:id="rId1"/>
        </xdr:cNvPr>
        <xdr:cNvSpPr/>
      </xdr:nvSpPr>
      <xdr:spPr>
        <a:xfrm>
          <a:off x="11282045" y="570865"/>
          <a:ext cx="1757680" cy="403860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Arial" panose="020B0604020202020204" pitchFamily="7" charset="0"/>
              <a:cs typeface="Arial" panose="020B0604020202020204" pitchFamily="7" charset="0"/>
            </a:rPr>
            <a:t>Página Inicial</a:t>
          </a:r>
          <a:endParaRPr lang="pt-BR" sz="1100" b="1">
            <a:solidFill>
              <a:srgbClr val="00B050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 editAs="oneCell">
    <xdr:from>
      <xdr:col>0</xdr:col>
      <xdr:colOff>67236</xdr:colOff>
      <xdr:row>0</xdr:row>
      <xdr:rowOff>123266</xdr:rowOff>
    </xdr:from>
    <xdr:to>
      <xdr:col>9</xdr:col>
      <xdr:colOff>459441</xdr:colOff>
      <xdr:row>10</xdr:row>
      <xdr:rowOff>22412</xdr:rowOff>
    </xdr:to>
    <xdr:grpSp>
      <xdr:nvGrpSpPr>
        <xdr:cNvPr id="3" name="Grupo 16"/>
        <xdr:cNvGrpSpPr/>
      </xdr:nvGrpSpPr>
      <xdr:grpSpPr>
        <a:xfrm>
          <a:off x="66675" y="123190"/>
          <a:ext cx="10155555" cy="1804035"/>
          <a:chOff x="67236" y="123266"/>
          <a:chExt cx="10141323" cy="1804146"/>
        </a:xfrm>
      </xdr:grpSpPr>
      <xdr:sp>
        <xdr:nvSpPr>
          <xdr:cNvPr id="4" name="Retângulo 3"/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 Federal da Grande Dourados - UFGD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Pró-Reitoria de Avaliação Institucional e Planejamento - PROAP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Coordenadoria de Planejamento  - COPLAN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</xdr:txBody>
      </xdr:sp>
      <xdr:sp>
        <xdr:nvSpPr>
          <xdr:cNvPr id="5" name="Fluxograma: Dados armazenados 13"/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  <a:sym typeface="+mn-ea"/>
              </a:rPr>
              <a:t>Relatório UFGD em Nùmeros - PROPP</a:t>
            </a:r>
            <a:endParaRPr lang="pt-BR" sz="1400" b="1">
              <a:solidFill>
                <a:srgbClr val="FFC000"/>
              </a:solidFill>
              <a:latin typeface="Arial" panose="020B0604020202020204" pitchFamily="7" charset="0"/>
              <a:cs typeface="Arial" panose="020B0604020202020204" pitchFamily="7" charset="0"/>
              <a:sym typeface="+mn-ea"/>
            </a:endParaRPr>
          </a:p>
        </xdr:txBody>
      </xdr:sp>
      <xdr:sp>
        <xdr:nvSpPr>
          <xdr:cNvPr id="6" name="Fluxograma: Dados armazenados 14"/>
          <xdr:cNvSpPr/>
        </xdr:nvSpPr>
        <xdr:spPr>
          <a:xfrm>
            <a:off x="5423648" y="959225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Arial" panose="020B0604020202020204" pitchFamily="7" charset="0"/>
                <a:ea typeface="+mn-ea"/>
                <a:cs typeface="Arial" panose="020B0604020202020204" pitchFamily="7" charset="0"/>
              </a:rPr>
              <a:t>Ano de Referência: 2017</a:t>
            </a:r>
            <a:endParaRPr lang="pt-BR" sz="1200" b="1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endParaRPr>
          </a:p>
          <a:p>
            <a:pPr eaLnBrk="1" fontAlgn="auto" latinLnBrk="0" hangingPunct="1"/>
            <a:r>
              <a:rPr lang="pt-BR" sz="1200" b="1">
                <a:effectLst/>
                <a:latin typeface="Arial" panose="020B0604020202020204" pitchFamily="7" charset="0"/>
                <a:cs typeface="Arial" panose="020B0604020202020204" pitchFamily="7" charset="0"/>
              </a:rPr>
              <a:t>Processado em: 18/04/2019</a:t>
            </a:r>
            <a:endParaRPr lang="pt-BR" sz="1200" b="1">
              <a:effectLst/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  <xdr:pic>
        <xdr:nvPicPr>
          <xdr:cNvPr id="7" name="Imagem 6"/>
          <xdr:cNvPicPr>
            <a:picLocks noChangeAspect="1"/>
          </xdr:cNvPicPr>
        </xdr:nvPicPr>
        <xdr:blipFill>
          <a:blip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</xdr:wsDr>
</file>

<file path=xl/drawings/drawing1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10</xdr:col>
      <xdr:colOff>605117</xdr:colOff>
      <xdr:row>2</xdr:row>
      <xdr:rowOff>190496</xdr:rowOff>
    </xdr:from>
    <xdr:to>
      <xdr:col>13</xdr:col>
      <xdr:colOff>0</xdr:colOff>
      <xdr:row>5</xdr:row>
      <xdr:rowOff>22407</xdr:rowOff>
    </xdr:to>
    <xdr:sp>
      <xdr:nvSpPr>
        <xdr:cNvPr id="2" name="Fluxograma: Dados armazenados 7">
          <a:hlinkClick xmlns:r="http://schemas.openxmlformats.org/officeDocument/2006/relationships" r:id="rId1"/>
        </xdr:cNvPr>
        <xdr:cNvSpPr/>
      </xdr:nvSpPr>
      <xdr:spPr>
        <a:xfrm>
          <a:off x="11282045" y="570865"/>
          <a:ext cx="1757680" cy="403860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Arial" panose="020B0604020202020204" pitchFamily="7" charset="0"/>
              <a:cs typeface="Arial" panose="020B0604020202020204" pitchFamily="7" charset="0"/>
            </a:rPr>
            <a:t>Página Inicial</a:t>
          </a:r>
          <a:endParaRPr lang="pt-BR" sz="1100" b="1">
            <a:solidFill>
              <a:srgbClr val="00B050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 editAs="oneCell">
    <xdr:from>
      <xdr:col>0</xdr:col>
      <xdr:colOff>67236</xdr:colOff>
      <xdr:row>0</xdr:row>
      <xdr:rowOff>123266</xdr:rowOff>
    </xdr:from>
    <xdr:to>
      <xdr:col>9</xdr:col>
      <xdr:colOff>459441</xdr:colOff>
      <xdr:row>10</xdr:row>
      <xdr:rowOff>22412</xdr:rowOff>
    </xdr:to>
    <xdr:grpSp>
      <xdr:nvGrpSpPr>
        <xdr:cNvPr id="3" name="Grupo 16"/>
        <xdr:cNvGrpSpPr/>
      </xdr:nvGrpSpPr>
      <xdr:grpSpPr>
        <a:xfrm>
          <a:off x="66675" y="123190"/>
          <a:ext cx="10155555" cy="1804035"/>
          <a:chOff x="67236" y="123266"/>
          <a:chExt cx="10141323" cy="1804146"/>
        </a:xfrm>
      </xdr:grpSpPr>
      <xdr:sp>
        <xdr:nvSpPr>
          <xdr:cNvPr id="4" name="Retângulo 3"/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 Federal da Grande Dourados - UFGD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Pró-Reitoria de Avaliação Institucional e Planejamento - PROAP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Coordenadoria de Planejamento  - COPLAN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</xdr:txBody>
      </xdr:sp>
      <xdr:sp>
        <xdr:nvSpPr>
          <xdr:cNvPr id="5" name="Fluxograma: Dados armazenados 13"/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  <a:sym typeface="+mn-ea"/>
              </a:rPr>
              <a:t>Relatório UFGD em Números - PROPP</a:t>
            </a:r>
            <a:endParaRPr lang="pt-BR" sz="1400" b="1">
              <a:solidFill>
                <a:srgbClr val="FFC000"/>
              </a:solidFill>
              <a:latin typeface="Arial" panose="020B0604020202020204" pitchFamily="7" charset="0"/>
              <a:cs typeface="Arial" panose="020B0604020202020204" pitchFamily="7" charset="0"/>
              <a:sym typeface="+mn-ea"/>
            </a:endParaRPr>
          </a:p>
        </xdr:txBody>
      </xdr:sp>
      <xdr:sp>
        <xdr:nvSpPr>
          <xdr:cNvPr id="6" name="Fluxograma: Dados armazenados 14"/>
          <xdr:cNvSpPr/>
        </xdr:nvSpPr>
        <xdr:spPr>
          <a:xfrm>
            <a:off x="5423648" y="959225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Arial" panose="020B0604020202020204" pitchFamily="7" charset="0"/>
                <a:ea typeface="+mn-ea"/>
                <a:cs typeface="Arial" panose="020B0604020202020204" pitchFamily="7" charset="0"/>
              </a:rPr>
              <a:t>Ano de Referência: 2017</a:t>
            </a:r>
            <a:endParaRPr lang="pt-BR" sz="1200" b="1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endParaRPr>
          </a:p>
          <a:p>
            <a:pPr eaLnBrk="1" fontAlgn="auto" latinLnBrk="0" hangingPunct="1"/>
            <a:r>
              <a:rPr lang="pt-BR" sz="1200" b="1">
                <a:effectLst/>
                <a:latin typeface="Arial" panose="020B0604020202020204" pitchFamily="7" charset="0"/>
                <a:cs typeface="Arial" panose="020B0604020202020204" pitchFamily="7" charset="0"/>
              </a:rPr>
              <a:t>Processado em: 18/04/2019</a:t>
            </a:r>
            <a:endParaRPr lang="pt-BR" sz="1200" b="1">
              <a:effectLst/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  <xdr:pic>
        <xdr:nvPicPr>
          <xdr:cNvPr id="7" name="Imagem 6"/>
          <xdr:cNvPicPr>
            <a:picLocks noChangeAspect="1"/>
          </xdr:cNvPicPr>
        </xdr:nvPicPr>
        <xdr:blipFill>
          <a:blip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</xdr:wsDr>
</file>

<file path=xl/drawings/drawing1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10</xdr:col>
      <xdr:colOff>605117</xdr:colOff>
      <xdr:row>2</xdr:row>
      <xdr:rowOff>190496</xdr:rowOff>
    </xdr:from>
    <xdr:to>
      <xdr:col>13</xdr:col>
      <xdr:colOff>0</xdr:colOff>
      <xdr:row>5</xdr:row>
      <xdr:rowOff>22407</xdr:rowOff>
    </xdr:to>
    <xdr:sp>
      <xdr:nvSpPr>
        <xdr:cNvPr id="2" name="Fluxograma: Dados armazenados 7">
          <a:hlinkClick xmlns:r="http://schemas.openxmlformats.org/officeDocument/2006/relationships" r:id="rId1"/>
        </xdr:cNvPr>
        <xdr:cNvSpPr/>
      </xdr:nvSpPr>
      <xdr:spPr>
        <a:xfrm>
          <a:off x="11282045" y="570865"/>
          <a:ext cx="1757680" cy="403860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Arial" panose="020B0604020202020204" pitchFamily="7" charset="0"/>
              <a:cs typeface="Arial" panose="020B0604020202020204" pitchFamily="7" charset="0"/>
            </a:rPr>
            <a:t>Página Inicial</a:t>
          </a:r>
          <a:endParaRPr lang="pt-BR" sz="1100" b="1">
            <a:solidFill>
              <a:srgbClr val="00B050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 editAs="oneCell">
    <xdr:from>
      <xdr:col>0</xdr:col>
      <xdr:colOff>77470</xdr:colOff>
      <xdr:row>0</xdr:row>
      <xdr:rowOff>123190</xdr:rowOff>
    </xdr:from>
    <xdr:to>
      <xdr:col>9</xdr:col>
      <xdr:colOff>469675</xdr:colOff>
      <xdr:row>10</xdr:row>
      <xdr:rowOff>22336</xdr:rowOff>
    </xdr:to>
    <xdr:grpSp>
      <xdr:nvGrpSpPr>
        <xdr:cNvPr id="3" name="Grupo 16"/>
        <xdr:cNvGrpSpPr/>
      </xdr:nvGrpSpPr>
      <xdr:grpSpPr>
        <a:xfrm>
          <a:off x="77470" y="123190"/>
          <a:ext cx="10154920" cy="1804035"/>
          <a:chOff x="67236" y="123266"/>
          <a:chExt cx="10141323" cy="1804146"/>
        </a:xfrm>
      </xdr:grpSpPr>
      <xdr:sp>
        <xdr:nvSpPr>
          <xdr:cNvPr id="4" name="Retângulo 3"/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 Federal da Grande Dourados - UFGD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Pró-Reitoria de Avaliação Institucional e Planejamento - PROAP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Coordenadoria de Planejamento  - COPLAN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</xdr:txBody>
      </xdr:sp>
      <xdr:sp>
        <xdr:nvSpPr>
          <xdr:cNvPr id="5" name="Fluxograma: Dados armazenados 13"/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  <a:sym typeface="+mn-ea"/>
              </a:rPr>
              <a:t>Relatório UFGD em Números - PROPP</a:t>
            </a:r>
            <a:endParaRPr lang="pt-BR" sz="1400" b="1">
              <a:solidFill>
                <a:srgbClr val="FFC000"/>
              </a:solidFill>
              <a:latin typeface="Arial" panose="020B0604020202020204" pitchFamily="7" charset="0"/>
              <a:cs typeface="Arial" panose="020B0604020202020204" pitchFamily="7" charset="0"/>
              <a:sym typeface="+mn-ea"/>
            </a:endParaRPr>
          </a:p>
        </xdr:txBody>
      </xdr:sp>
      <xdr:sp>
        <xdr:nvSpPr>
          <xdr:cNvPr id="6" name="Fluxograma: Dados armazenados 14"/>
          <xdr:cNvSpPr/>
        </xdr:nvSpPr>
        <xdr:spPr>
          <a:xfrm>
            <a:off x="5423648" y="959225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Arial" panose="020B0604020202020204" pitchFamily="7" charset="0"/>
                <a:ea typeface="+mn-ea"/>
                <a:cs typeface="Arial" panose="020B0604020202020204" pitchFamily="7" charset="0"/>
              </a:rPr>
              <a:t>Ano de Referência: 2017</a:t>
            </a:r>
            <a:endParaRPr lang="pt-BR" sz="1200" b="1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endParaRPr>
          </a:p>
          <a:p>
            <a:pPr eaLnBrk="1" fontAlgn="auto" latinLnBrk="0" hangingPunct="1"/>
            <a:r>
              <a:rPr lang="pt-BR" sz="1200" b="1">
                <a:effectLst/>
                <a:latin typeface="Arial" panose="020B0604020202020204" pitchFamily="7" charset="0"/>
                <a:cs typeface="Arial" panose="020B0604020202020204" pitchFamily="7" charset="0"/>
              </a:rPr>
              <a:t>Processado em: 18/04/2019</a:t>
            </a:r>
            <a:endParaRPr lang="pt-BR" sz="1200" b="1">
              <a:effectLst/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  <xdr:pic>
        <xdr:nvPicPr>
          <xdr:cNvPr id="7" name="Imagem 6"/>
          <xdr:cNvPicPr>
            <a:picLocks noChangeAspect="1"/>
          </xdr:cNvPicPr>
        </xdr:nvPicPr>
        <xdr:blipFill>
          <a:blip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</xdr:wsDr>
</file>

<file path=xl/drawings/drawing1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112060</xdr:colOff>
      <xdr:row>0</xdr:row>
      <xdr:rowOff>123266</xdr:rowOff>
    </xdr:from>
    <xdr:to>
      <xdr:col>9</xdr:col>
      <xdr:colOff>571501</xdr:colOff>
      <xdr:row>10</xdr:row>
      <xdr:rowOff>22412</xdr:rowOff>
    </xdr:to>
    <xdr:grpSp>
      <xdr:nvGrpSpPr>
        <xdr:cNvPr id="3" name="Grupo 16"/>
        <xdr:cNvGrpSpPr/>
      </xdr:nvGrpSpPr>
      <xdr:grpSpPr>
        <a:xfrm>
          <a:off x="111760" y="123190"/>
          <a:ext cx="10108565" cy="1804035"/>
          <a:chOff x="67236" y="123266"/>
          <a:chExt cx="10141323" cy="1804146"/>
        </a:xfrm>
      </xdr:grpSpPr>
      <xdr:sp>
        <xdr:nvSpPr>
          <xdr:cNvPr id="4" name="Retângulo 3"/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 Federal da Grande Dourados - UFGD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Pró-Reitoria de Avaliação Institucional e Planejamento - PROAP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Coordenadoria de Planejamento  - COPLAN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</xdr:txBody>
      </xdr:sp>
      <xdr:sp>
        <xdr:nvSpPr>
          <xdr:cNvPr id="5" name="Fluxograma: Dados armazenados 13"/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  <a:sym typeface="+mn-ea"/>
              </a:rPr>
              <a:t>Relatório UFGD em Números - PROPP</a:t>
            </a:r>
            <a:endParaRPr lang="pt-BR" sz="1400" b="1">
              <a:solidFill>
                <a:srgbClr val="FFC000"/>
              </a:solidFill>
              <a:latin typeface="Arial" panose="020B0604020202020204" pitchFamily="7" charset="0"/>
              <a:cs typeface="Arial" panose="020B0604020202020204" pitchFamily="7" charset="0"/>
              <a:sym typeface="+mn-ea"/>
            </a:endParaRPr>
          </a:p>
        </xdr:txBody>
      </xdr:sp>
      <xdr:sp>
        <xdr:nvSpPr>
          <xdr:cNvPr id="6" name="Fluxograma: Dados armazenados 14"/>
          <xdr:cNvSpPr/>
        </xdr:nvSpPr>
        <xdr:spPr>
          <a:xfrm>
            <a:off x="5423648" y="959225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Arial" panose="020B0604020202020204" pitchFamily="7" charset="0"/>
                <a:ea typeface="+mn-ea"/>
                <a:cs typeface="Arial" panose="020B0604020202020204" pitchFamily="7" charset="0"/>
              </a:rPr>
              <a:t>Ano de Referência: 2020</a:t>
            </a:r>
            <a:endParaRPr lang="pt-BR" sz="1200" b="1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endParaRPr>
          </a:p>
          <a:p>
            <a:pPr eaLnBrk="1" fontAlgn="auto" latinLnBrk="0" hangingPunct="1"/>
            <a:r>
              <a:rPr lang="pt-BR" sz="1200" b="1">
                <a:effectLst/>
                <a:latin typeface="Arial" panose="020B0604020202020204" pitchFamily="7" charset="0"/>
                <a:cs typeface="Arial" panose="020B0604020202020204" pitchFamily="7" charset="0"/>
              </a:rPr>
              <a:t>Processado em: 29/03/2022</a:t>
            </a:r>
            <a:endParaRPr lang="pt-BR" sz="1200" b="1">
              <a:effectLst/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  <xdr:pic>
        <xdr:nvPicPr>
          <xdr:cNvPr id="7" name="Imagem 6"/>
          <xdr:cNvPicPr>
            <a:picLocks noChangeAspect="1"/>
          </xdr:cNvPicPr>
        </xdr:nvPicPr>
        <xdr:blipFill>
          <a:blip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  <xdr:oneCellAnchor>
    <xdr:from>
      <xdr:col>45</xdr:col>
      <xdr:colOff>214630</xdr:colOff>
      <xdr:row>2</xdr:row>
      <xdr:rowOff>179070</xdr:rowOff>
    </xdr:from>
    <xdr:ext cx="1748155" cy="403225"/>
    <xdr:sp>
      <xdr:nvSpPr>
        <xdr:cNvPr id="8" name="Fluxograma: Dados Armazenados 7">
          <a:hlinkClick xmlns:r="http://schemas.openxmlformats.org/officeDocument/2006/relationships" r:id="rId2"/>
        </xdr:cNvPr>
        <xdr:cNvSpPr/>
      </xdr:nvSpPr>
      <xdr:spPr>
        <a:xfrm>
          <a:off x="42781855" y="560070"/>
          <a:ext cx="1748155" cy="403225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Century Gothic" panose="020B0502020202020204" pitchFamily="34" charset="0"/>
            </a:rPr>
            <a:t>Página Inicial</a:t>
          </a:r>
          <a:endParaRPr lang="pt-BR" sz="1100" b="1">
            <a:solidFill>
              <a:srgbClr val="00B050"/>
            </a:solidFill>
            <a:latin typeface="Century Gothic" panose="020B0502020202020204" pitchFamily="34" charset="0"/>
          </a:endParaRP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67236</xdr:colOff>
      <xdr:row>0</xdr:row>
      <xdr:rowOff>123266</xdr:rowOff>
    </xdr:from>
    <xdr:to>
      <xdr:col>9</xdr:col>
      <xdr:colOff>347383</xdr:colOff>
      <xdr:row>10</xdr:row>
      <xdr:rowOff>22412</xdr:rowOff>
    </xdr:to>
    <xdr:grpSp>
      <xdr:nvGrpSpPr>
        <xdr:cNvPr id="3" name="Grupo 16"/>
        <xdr:cNvGrpSpPr/>
      </xdr:nvGrpSpPr>
      <xdr:grpSpPr>
        <a:xfrm>
          <a:off x="66675" y="123190"/>
          <a:ext cx="10110470" cy="1804035"/>
          <a:chOff x="67236" y="123266"/>
          <a:chExt cx="10141323" cy="1804146"/>
        </a:xfrm>
      </xdr:grpSpPr>
      <xdr:sp>
        <xdr:nvSpPr>
          <xdr:cNvPr id="4" name="Retângulo 3"/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 Federal da Grande Dourados - UFGD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Pró-Reitoria de Avaliação Institucional e Planejamento - PROAP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Coordenadoria de Planejamento  - COPLAN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</xdr:txBody>
      </xdr:sp>
      <xdr:sp>
        <xdr:nvSpPr>
          <xdr:cNvPr id="5" name="Fluxograma: Dados armazenados 13"/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  <a:sym typeface="+mn-ea"/>
              </a:rPr>
              <a:t>Relatório UFGD em Nùmeros - PROPP</a:t>
            </a:r>
            <a:endParaRPr lang="pt-BR" sz="1400" b="1">
              <a:solidFill>
                <a:srgbClr val="FFC000"/>
              </a:solidFill>
              <a:latin typeface="Arial" panose="020B0604020202020204" pitchFamily="7" charset="0"/>
              <a:cs typeface="Arial" panose="020B0604020202020204" pitchFamily="7" charset="0"/>
              <a:sym typeface="+mn-ea"/>
            </a:endParaRPr>
          </a:p>
        </xdr:txBody>
      </xdr:sp>
      <xdr:sp>
        <xdr:nvSpPr>
          <xdr:cNvPr id="6" name="Fluxograma: Dados armazenados 14"/>
          <xdr:cNvSpPr/>
        </xdr:nvSpPr>
        <xdr:spPr>
          <a:xfrm>
            <a:off x="5423648" y="959225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Arial" panose="020B0604020202020204" pitchFamily="7" charset="0"/>
                <a:ea typeface="+mn-ea"/>
                <a:cs typeface="Arial" panose="020B0604020202020204" pitchFamily="7" charset="0"/>
              </a:rPr>
              <a:t>Ano de Referência: 2020</a:t>
            </a:r>
            <a:endParaRPr lang="pt-BR" sz="1200" b="1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endParaRPr>
          </a:p>
          <a:p>
            <a:pPr eaLnBrk="1" fontAlgn="auto" latinLnBrk="0" hangingPunct="1"/>
            <a:r>
              <a:rPr lang="pt-BR" sz="1200" b="1">
                <a:effectLst/>
                <a:latin typeface="Arial" panose="020B0604020202020204" pitchFamily="7" charset="0"/>
                <a:cs typeface="Arial" panose="020B0604020202020204" pitchFamily="7" charset="0"/>
              </a:rPr>
              <a:t>Processado em: 29/03/2022</a:t>
            </a:r>
            <a:endParaRPr lang="pt-BR" sz="1200" b="1">
              <a:effectLst/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  <xdr:pic>
        <xdr:nvPicPr>
          <xdr:cNvPr id="7" name="Imagem 6"/>
          <xdr:cNvPicPr>
            <a:picLocks noChangeAspect="1"/>
          </xdr:cNvPicPr>
        </xdr:nvPicPr>
        <xdr:blipFill>
          <a:blip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  <xdr:twoCellAnchor editAs="oneCell">
    <xdr:from>
      <xdr:col>17</xdr:col>
      <xdr:colOff>403423</xdr:colOff>
      <xdr:row>2</xdr:row>
      <xdr:rowOff>183775</xdr:rowOff>
    </xdr:from>
    <xdr:to>
      <xdr:col>19</xdr:col>
      <xdr:colOff>560306</xdr:colOff>
      <xdr:row>5</xdr:row>
      <xdr:rowOff>15686</xdr:rowOff>
    </xdr:to>
    <xdr:sp>
      <xdr:nvSpPr>
        <xdr:cNvPr id="9" name="Fluxograma: Dados armazenados 7">
          <a:hlinkClick xmlns:r="http://schemas.openxmlformats.org/officeDocument/2006/relationships" r:id="rId2"/>
        </xdr:cNvPr>
        <xdr:cNvSpPr/>
      </xdr:nvSpPr>
      <xdr:spPr>
        <a:xfrm>
          <a:off x="17548225" y="564515"/>
          <a:ext cx="1747520" cy="403225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Arial" panose="020B0604020202020204" pitchFamily="7" charset="0"/>
              <a:cs typeface="Arial" panose="020B0604020202020204" pitchFamily="7" charset="0"/>
            </a:rPr>
            <a:t>Página Inicial</a:t>
          </a:r>
          <a:endParaRPr lang="pt-BR" sz="1100" b="1">
            <a:solidFill>
              <a:srgbClr val="00B050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 editAs="oneCell">
    <xdr:from>
      <xdr:col>17</xdr:col>
      <xdr:colOff>638745</xdr:colOff>
      <xdr:row>1</xdr:row>
      <xdr:rowOff>11204</xdr:rowOff>
    </xdr:from>
    <xdr:to>
      <xdr:col>19</xdr:col>
      <xdr:colOff>487510</xdr:colOff>
      <xdr:row>3</xdr:row>
      <xdr:rowOff>33615</xdr:rowOff>
    </xdr:to>
    <xdr:sp>
      <xdr:nvSpPr>
        <xdr:cNvPr id="10" name="Fluxograma: Dados armazenados 7">
          <a:hlinkClick xmlns:r="http://schemas.openxmlformats.org/officeDocument/2006/relationships" r:id="rId3"/>
        </xdr:cNvPr>
        <xdr:cNvSpPr/>
      </xdr:nvSpPr>
      <xdr:spPr>
        <a:xfrm>
          <a:off x="17783175" y="201295"/>
          <a:ext cx="1439545" cy="403225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Arial" panose="020B0604020202020204" pitchFamily="7" charset="0"/>
              <a:cs typeface="Arial" panose="020B0604020202020204" pitchFamily="7" charset="0"/>
            </a:rPr>
            <a:t>Gráficos</a:t>
          </a:r>
          <a:endParaRPr lang="pt-BR" sz="1100" b="1">
            <a:solidFill>
              <a:srgbClr val="00B050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9</xdr:col>
      <xdr:colOff>997324</xdr:colOff>
      <xdr:row>2</xdr:row>
      <xdr:rowOff>179290</xdr:rowOff>
    </xdr:from>
    <xdr:to>
      <xdr:col>10</xdr:col>
      <xdr:colOff>1367118</xdr:colOff>
      <xdr:row>5</xdr:row>
      <xdr:rowOff>11201</xdr:rowOff>
    </xdr:to>
    <xdr:sp>
      <xdr:nvSpPr>
        <xdr:cNvPr id="2" name="Fluxograma: Dados armazenados 7">
          <a:hlinkClick xmlns:r="http://schemas.openxmlformats.org/officeDocument/2006/relationships" r:id="rId4"/>
        </xdr:cNvPr>
        <xdr:cNvSpPr/>
      </xdr:nvSpPr>
      <xdr:spPr>
        <a:xfrm>
          <a:off x="12226925" y="560070"/>
          <a:ext cx="1750695" cy="403225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Arial" panose="020B0604020202020204" pitchFamily="7" charset="0"/>
              <a:cs typeface="Arial" panose="020B0604020202020204" pitchFamily="7" charset="0"/>
            </a:rPr>
            <a:t>Página Inicial</a:t>
          </a:r>
          <a:endParaRPr lang="pt-BR" sz="1100" b="1">
            <a:solidFill>
              <a:srgbClr val="00B050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 editAs="oneCell">
    <xdr:from>
      <xdr:col>0</xdr:col>
      <xdr:colOff>67236</xdr:colOff>
      <xdr:row>0</xdr:row>
      <xdr:rowOff>123266</xdr:rowOff>
    </xdr:from>
    <xdr:to>
      <xdr:col>8</xdr:col>
      <xdr:colOff>381000</xdr:colOff>
      <xdr:row>10</xdr:row>
      <xdr:rowOff>22412</xdr:rowOff>
    </xdr:to>
    <xdr:grpSp>
      <xdr:nvGrpSpPr>
        <xdr:cNvPr id="3" name="Grupo 16"/>
        <xdr:cNvGrpSpPr/>
      </xdr:nvGrpSpPr>
      <xdr:grpSpPr>
        <a:xfrm>
          <a:off x="66675" y="123190"/>
          <a:ext cx="10163175" cy="1804035"/>
          <a:chOff x="67236" y="123266"/>
          <a:chExt cx="10141323" cy="1804146"/>
        </a:xfrm>
      </xdr:grpSpPr>
      <xdr:sp>
        <xdr:nvSpPr>
          <xdr:cNvPr id="4" name="Retângulo 3"/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 Federal da Grande Dourados - UFGD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Pró-Reitoria de Avaliação Institucional e Planejamento - PROAP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Coordenadoria de Planejamento  - COPLAN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</xdr:txBody>
      </xdr:sp>
      <xdr:sp>
        <xdr:nvSpPr>
          <xdr:cNvPr id="5" name="Fluxograma: Dados armazenados 13"/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  <a:sym typeface="+mn-ea"/>
              </a:rPr>
              <a:t>Relatório UFGD em Nùmeros - PROPP</a:t>
            </a:r>
            <a:endParaRPr lang="pt-BR" sz="1400" b="1">
              <a:solidFill>
                <a:srgbClr val="FFC000"/>
              </a:solidFill>
              <a:latin typeface="Arial" panose="020B0604020202020204" pitchFamily="7" charset="0"/>
              <a:cs typeface="Arial" panose="020B0604020202020204" pitchFamily="7" charset="0"/>
              <a:sym typeface="+mn-ea"/>
            </a:endParaRPr>
          </a:p>
        </xdr:txBody>
      </xdr:sp>
      <xdr:sp>
        <xdr:nvSpPr>
          <xdr:cNvPr id="6" name="Fluxograma: Dados armazenados 14"/>
          <xdr:cNvSpPr/>
        </xdr:nvSpPr>
        <xdr:spPr>
          <a:xfrm>
            <a:off x="5423648" y="959225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Arial" panose="020B0604020202020204" pitchFamily="7" charset="0"/>
                <a:ea typeface="+mn-ea"/>
                <a:cs typeface="Arial" panose="020B0604020202020204" pitchFamily="7" charset="0"/>
              </a:rPr>
              <a:t>Ano de Referência: 2020</a:t>
            </a:r>
            <a:endParaRPr lang="pt-BR" sz="1200" b="1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endParaRPr>
          </a:p>
          <a:p>
            <a:pPr eaLnBrk="1" fontAlgn="auto" latinLnBrk="0" hangingPunct="1"/>
            <a:r>
              <a:rPr lang="pt-BR" sz="1200" b="1">
                <a:effectLst/>
                <a:latin typeface="Arial" panose="020B0604020202020204" pitchFamily="7" charset="0"/>
                <a:cs typeface="Arial" panose="020B0604020202020204" pitchFamily="7" charset="0"/>
              </a:rPr>
              <a:t>Processado em: 29/03/2022</a:t>
            </a:r>
            <a:endParaRPr lang="pt-BR" sz="1200" b="1">
              <a:effectLst/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  <xdr:pic>
        <xdr:nvPicPr>
          <xdr:cNvPr id="7" name="Imagem 6"/>
          <xdr:cNvPicPr>
            <a:picLocks noChangeAspect="1"/>
          </xdr:cNvPicPr>
        </xdr:nvPicPr>
        <xdr:blipFill>
          <a:blip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  <xdr:twoCellAnchor>
    <xdr:from>
      <xdr:col>6</xdr:col>
      <xdr:colOff>78442</xdr:colOff>
      <xdr:row>12</xdr:row>
      <xdr:rowOff>11206</xdr:rowOff>
    </xdr:from>
    <xdr:to>
      <xdr:col>10</xdr:col>
      <xdr:colOff>1232648</xdr:colOff>
      <xdr:row>26</xdr:row>
      <xdr:rowOff>29882</xdr:rowOff>
    </xdr:to>
    <xdr:graphicFrame>
      <xdr:nvGraphicFramePr>
        <xdr:cNvPr id="8" name="Gráfico 7"/>
        <xdr:cNvGraphicFramePr/>
      </xdr:nvGraphicFramePr>
      <xdr:xfrm>
        <a:off x="7164705" y="2847340"/>
        <a:ext cx="6678930" cy="41529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10160</xdr:colOff>
      <xdr:row>12</xdr:row>
      <xdr:rowOff>32385</xdr:rowOff>
    </xdr:from>
    <xdr:to>
      <xdr:col>5</xdr:col>
      <xdr:colOff>1164366</xdr:colOff>
      <xdr:row>26</xdr:row>
      <xdr:rowOff>51061</xdr:rowOff>
    </xdr:to>
    <xdr:graphicFrame>
      <xdr:nvGraphicFramePr>
        <xdr:cNvPr id="9" name="Gráfico 8"/>
        <xdr:cNvGraphicFramePr/>
      </xdr:nvGraphicFramePr>
      <xdr:xfrm>
        <a:off x="191135" y="2868930"/>
        <a:ext cx="6678295" cy="415226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22410</xdr:colOff>
      <xdr:row>28</xdr:row>
      <xdr:rowOff>33618</xdr:rowOff>
    </xdr:from>
    <xdr:to>
      <xdr:col>5</xdr:col>
      <xdr:colOff>1176616</xdr:colOff>
      <xdr:row>42</xdr:row>
      <xdr:rowOff>52294</xdr:rowOff>
    </xdr:to>
    <xdr:graphicFrame>
      <xdr:nvGraphicFramePr>
        <xdr:cNvPr id="11" name="Gráfico 10"/>
        <xdr:cNvGraphicFramePr/>
      </xdr:nvGraphicFramePr>
      <xdr:xfrm>
        <a:off x="203200" y="7934960"/>
        <a:ext cx="6678295" cy="41529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67236</xdr:colOff>
      <xdr:row>0</xdr:row>
      <xdr:rowOff>123266</xdr:rowOff>
    </xdr:from>
    <xdr:to>
      <xdr:col>9</xdr:col>
      <xdr:colOff>347383</xdr:colOff>
      <xdr:row>10</xdr:row>
      <xdr:rowOff>22412</xdr:rowOff>
    </xdr:to>
    <xdr:grpSp>
      <xdr:nvGrpSpPr>
        <xdr:cNvPr id="2" name="Grupo 16"/>
        <xdr:cNvGrpSpPr/>
      </xdr:nvGrpSpPr>
      <xdr:grpSpPr>
        <a:xfrm>
          <a:off x="66675" y="123190"/>
          <a:ext cx="10110470" cy="1804035"/>
          <a:chOff x="67236" y="123266"/>
          <a:chExt cx="10141323" cy="1804146"/>
        </a:xfrm>
      </xdr:grpSpPr>
      <xdr:sp>
        <xdr:nvSpPr>
          <xdr:cNvPr id="3" name="Retângulo 2"/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 Federal da Grande Dourados - UFGD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Pró-Reitoria de Avaliação Institucional e Planejamento - PROAP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Coordenadoria de Planejamento  - COPLAN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</xdr:txBody>
      </xdr:sp>
      <xdr:sp>
        <xdr:nvSpPr>
          <xdr:cNvPr id="4" name="Fluxograma: Dados armazenados 13"/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  <a:sym typeface="+mn-ea"/>
              </a:rPr>
              <a:t>Relatório UFGD em Números - PROPP</a:t>
            </a:r>
            <a:endParaRPr lang="pt-BR" sz="1400" b="1">
              <a:solidFill>
                <a:srgbClr val="FFC000"/>
              </a:solidFill>
              <a:latin typeface="Arial" panose="020B0604020202020204" pitchFamily="7" charset="0"/>
              <a:cs typeface="Arial" panose="020B0604020202020204" pitchFamily="7" charset="0"/>
              <a:sym typeface="+mn-ea"/>
            </a:endParaRPr>
          </a:p>
        </xdr:txBody>
      </xdr:sp>
      <xdr:sp>
        <xdr:nvSpPr>
          <xdr:cNvPr id="5" name="Fluxograma: Dados armazenados 14"/>
          <xdr:cNvSpPr/>
        </xdr:nvSpPr>
        <xdr:spPr>
          <a:xfrm>
            <a:off x="5423648" y="959225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Arial" panose="020B0604020202020204" pitchFamily="7" charset="0"/>
                <a:ea typeface="+mn-ea"/>
                <a:cs typeface="Arial" panose="020B0604020202020204" pitchFamily="7" charset="0"/>
              </a:rPr>
              <a:t>Ano de Referência: 2020</a:t>
            </a:r>
            <a:endParaRPr lang="pt-BR" sz="1200" b="1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endParaRPr>
          </a:p>
          <a:p>
            <a:pPr eaLnBrk="1" fontAlgn="auto" latinLnBrk="0" hangingPunct="1"/>
            <a:r>
              <a:rPr lang="pt-BR" sz="1200" b="1">
                <a:effectLst/>
                <a:latin typeface="Arial" panose="020B0604020202020204" pitchFamily="7" charset="0"/>
                <a:cs typeface="Arial" panose="020B0604020202020204" pitchFamily="7" charset="0"/>
              </a:rPr>
              <a:t>Processado em: 29/03/2022</a:t>
            </a:r>
            <a:endParaRPr lang="pt-BR" sz="1200" b="1">
              <a:effectLst/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  <xdr:pic>
        <xdr:nvPicPr>
          <xdr:cNvPr id="6" name="Imagem 5"/>
          <xdr:cNvPicPr>
            <a:picLocks noChangeAspect="1"/>
          </xdr:cNvPicPr>
        </xdr:nvPicPr>
        <xdr:blipFill>
          <a:blip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  <xdr:twoCellAnchor editAs="oneCell">
    <xdr:from>
      <xdr:col>17</xdr:col>
      <xdr:colOff>403423</xdr:colOff>
      <xdr:row>2</xdr:row>
      <xdr:rowOff>183775</xdr:rowOff>
    </xdr:from>
    <xdr:to>
      <xdr:col>19</xdr:col>
      <xdr:colOff>560306</xdr:colOff>
      <xdr:row>5</xdr:row>
      <xdr:rowOff>15686</xdr:rowOff>
    </xdr:to>
    <xdr:sp>
      <xdr:nvSpPr>
        <xdr:cNvPr id="7" name="Fluxograma: Dados armazenados 7">
          <a:hlinkClick xmlns:r="http://schemas.openxmlformats.org/officeDocument/2006/relationships" r:id="rId2"/>
        </xdr:cNvPr>
        <xdr:cNvSpPr/>
      </xdr:nvSpPr>
      <xdr:spPr>
        <a:xfrm>
          <a:off x="17548225" y="564515"/>
          <a:ext cx="1747520" cy="403225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Arial" panose="020B0604020202020204" pitchFamily="7" charset="0"/>
              <a:cs typeface="Arial" panose="020B0604020202020204" pitchFamily="7" charset="0"/>
            </a:rPr>
            <a:t>Página Inicial</a:t>
          </a:r>
          <a:endParaRPr lang="pt-BR" sz="1100" b="1">
            <a:solidFill>
              <a:srgbClr val="00B050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 editAs="oneCell">
    <xdr:from>
      <xdr:col>17</xdr:col>
      <xdr:colOff>638745</xdr:colOff>
      <xdr:row>1</xdr:row>
      <xdr:rowOff>11204</xdr:rowOff>
    </xdr:from>
    <xdr:to>
      <xdr:col>19</xdr:col>
      <xdr:colOff>487510</xdr:colOff>
      <xdr:row>3</xdr:row>
      <xdr:rowOff>33615</xdr:rowOff>
    </xdr:to>
    <xdr:sp>
      <xdr:nvSpPr>
        <xdr:cNvPr id="8" name="Fluxograma: Dados Armazenados 7">
          <a:hlinkClick xmlns:r="http://schemas.openxmlformats.org/officeDocument/2006/relationships" r:id="rId3"/>
        </xdr:cNvPr>
        <xdr:cNvSpPr/>
      </xdr:nvSpPr>
      <xdr:spPr>
        <a:xfrm>
          <a:off x="17783175" y="201295"/>
          <a:ext cx="1439545" cy="403225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Arial" panose="020B0604020202020204" pitchFamily="7" charset="0"/>
              <a:cs typeface="Arial" panose="020B0604020202020204" pitchFamily="7" charset="0"/>
            </a:rPr>
            <a:t>Gráficos</a:t>
          </a:r>
          <a:endParaRPr lang="pt-BR" sz="1100" b="1">
            <a:solidFill>
              <a:srgbClr val="00B050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9</xdr:col>
      <xdr:colOff>997324</xdr:colOff>
      <xdr:row>2</xdr:row>
      <xdr:rowOff>179290</xdr:rowOff>
    </xdr:from>
    <xdr:to>
      <xdr:col>10</xdr:col>
      <xdr:colOff>1367118</xdr:colOff>
      <xdr:row>5</xdr:row>
      <xdr:rowOff>11201</xdr:rowOff>
    </xdr:to>
    <xdr:sp>
      <xdr:nvSpPr>
        <xdr:cNvPr id="2" name="Fluxograma: Dados armazenados 7">
          <a:hlinkClick xmlns:r="http://schemas.openxmlformats.org/officeDocument/2006/relationships" r:id="rId4"/>
        </xdr:cNvPr>
        <xdr:cNvSpPr/>
      </xdr:nvSpPr>
      <xdr:spPr>
        <a:xfrm>
          <a:off x="12226925" y="560070"/>
          <a:ext cx="1750695" cy="403225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Arial" panose="020B0604020202020204" pitchFamily="7" charset="0"/>
              <a:cs typeface="Arial" panose="020B0604020202020204" pitchFamily="7" charset="0"/>
            </a:rPr>
            <a:t>Página Inicial</a:t>
          </a:r>
          <a:endParaRPr lang="pt-BR" sz="1100" b="1">
            <a:solidFill>
              <a:srgbClr val="00B050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 editAs="oneCell">
    <xdr:from>
      <xdr:col>0</xdr:col>
      <xdr:colOff>67236</xdr:colOff>
      <xdr:row>0</xdr:row>
      <xdr:rowOff>123266</xdr:rowOff>
    </xdr:from>
    <xdr:to>
      <xdr:col>8</xdr:col>
      <xdr:colOff>381000</xdr:colOff>
      <xdr:row>10</xdr:row>
      <xdr:rowOff>22412</xdr:rowOff>
    </xdr:to>
    <xdr:grpSp>
      <xdr:nvGrpSpPr>
        <xdr:cNvPr id="3" name="Grupo 16"/>
        <xdr:cNvGrpSpPr/>
      </xdr:nvGrpSpPr>
      <xdr:grpSpPr>
        <a:xfrm>
          <a:off x="66675" y="123190"/>
          <a:ext cx="10163175" cy="1804035"/>
          <a:chOff x="67236" y="123266"/>
          <a:chExt cx="10141323" cy="1804146"/>
        </a:xfrm>
      </xdr:grpSpPr>
      <xdr:sp>
        <xdr:nvSpPr>
          <xdr:cNvPr id="4" name="Retângulo 3"/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 Federal da Grande Dourados - UFGD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Pró-Reitoria de Avaliação Institucional e Planejamento - PROAP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Coordenadoria de Planejamento  - COPLAN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</xdr:txBody>
      </xdr:sp>
      <xdr:sp>
        <xdr:nvSpPr>
          <xdr:cNvPr id="5" name="Fluxograma: Dados armazenados 13"/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  <a:sym typeface="+mn-ea"/>
              </a:rPr>
              <a:t>Relatório UFGD em Nùmeros - PROPP</a:t>
            </a:r>
            <a:endParaRPr lang="pt-BR" sz="1400" b="1">
              <a:solidFill>
                <a:srgbClr val="FFC000"/>
              </a:solidFill>
              <a:latin typeface="Arial" panose="020B0604020202020204" pitchFamily="7" charset="0"/>
              <a:cs typeface="Arial" panose="020B0604020202020204" pitchFamily="7" charset="0"/>
              <a:sym typeface="+mn-ea"/>
            </a:endParaRPr>
          </a:p>
        </xdr:txBody>
      </xdr:sp>
      <xdr:sp>
        <xdr:nvSpPr>
          <xdr:cNvPr id="6" name="Fluxograma: Dados armazenados 14"/>
          <xdr:cNvSpPr/>
        </xdr:nvSpPr>
        <xdr:spPr>
          <a:xfrm>
            <a:off x="5423648" y="959225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Arial" panose="020B0604020202020204" pitchFamily="7" charset="0"/>
                <a:ea typeface="+mn-ea"/>
                <a:cs typeface="Arial" panose="020B0604020202020204" pitchFamily="7" charset="0"/>
              </a:rPr>
              <a:t>Ano de Referência: 2020</a:t>
            </a:r>
            <a:endParaRPr lang="pt-BR" sz="1200" b="1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endParaRPr>
          </a:p>
          <a:p>
            <a:pPr eaLnBrk="1" fontAlgn="auto" latinLnBrk="0" hangingPunct="1"/>
            <a:r>
              <a:rPr lang="pt-BR" sz="1200" b="1">
                <a:effectLst/>
                <a:latin typeface="Arial" panose="020B0604020202020204" pitchFamily="7" charset="0"/>
                <a:cs typeface="Arial" panose="020B0604020202020204" pitchFamily="7" charset="0"/>
              </a:rPr>
              <a:t>Processado em: 29/03/2022</a:t>
            </a:r>
            <a:endParaRPr lang="pt-BR" sz="1200" b="1">
              <a:effectLst/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  <xdr:pic>
        <xdr:nvPicPr>
          <xdr:cNvPr id="7" name="Imagem 6"/>
          <xdr:cNvPicPr>
            <a:picLocks noChangeAspect="1"/>
          </xdr:cNvPicPr>
        </xdr:nvPicPr>
        <xdr:blipFill>
          <a:blip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  <xdr:twoCellAnchor>
    <xdr:from>
      <xdr:col>6</xdr:col>
      <xdr:colOff>78442</xdr:colOff>
      <xdr:row>12</xdr:row>
      <xdr:rowOff>11206</xdr:rowOff>
    </xdr:from>
    <xdr:to>
      <xdr:col>10</xdr:col>
      <xdr:colOff>1232648</xdr:colOff>
      <xdr:row>26</xdr:row>
      <xdr:rowOff>29882</xdr:rowOff>
    </xdr:to>
    <xdr:graphicFrame>
      <xdr:nvGraphicFramePr>
        <xdr:cNvPr id="8" name="Gráfico 7"/>
        <xdr:cNvGraphicFramePr/>
      </xdr:nvGraphicFramePr>
      <xdr:xfrm>
        <a:off x="7164705" y="2847340"/>
        <a:ext cx="6678930" cy="41529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22410</xdr:colOff>
      <xdr:row>12</xdr:row>
      <xdr:rowOff>33618</xdr:rowOff>
    </xdr:from>
    <xdr:to>
      <xdr:col>5</xdr:col>
      <xdr:colOff>1176616</xdr:colOff>
      <xdr:row>26</xdr:row>
      <xdr:rowOff>52294</xdr:rowOff>
    </xdr:to>
    <xdr:graphicFrame>
      <xdr:nvGraphicFramePr>
        <xdr:cNvPr id="9" name="Gráfico 8"/>
        <xdr:cNvGraphicFramePr/>
      </xdr:nvGraphicFramePr>
      <xdr:xfrm>
        <a:off x="203200" y="2869565"/>
        <a:ext cx="6678295" cy="41529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22410</xdr:colOff>
      <xdr:row>28</xdr:row>
      <xdr:rowOff>33618</xdr:rowOff>
    </xdr:from>
    <xdr:to>
      <xdr:col>5</xdr:col>
      <xdr:colOff>1176616</xdr:colOff>
      <xdr:row>42</xdr:row>
      <xdr:rowOff>52294</xdr:rowOff>
    </xdr:to>
    <xdr:graphicFrame>
      <xdr:nvGraphicFramePr>
        <xdr:cNvPr id="10" name="Gráfico 9"/>
        <xdr:cNvGraphicFramePr/>
      </xdr:nvGraphicFramePr>
      <xdr:xfrm>
        <a:off x="203200" y="7934960"/>
        <a:ext cx="6678295" cy="41529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67236</xdr:colOff>
      <xdr:row>0</xdr:row>
      <xdr:rowOff>123266</xdr:rowOff>
    </xdr:from>
    <xdr:to>
      <xdr:col>9</xdr:col>
      <xdr:colOff>347383</xdr:colOff>
      <xdr:row>10</xdr:row>
      <xdr:rowOff>22412</xdr:rowOff>
    </xdr:to>
    <xdr:grpSp>
      <xdr:nvGrpSpPr>
        <xdr:cNvPr id="2" name="Grupo 16"/>
        <xdr:cNvGrpSpPr/>
      </xdr:nvGrpSpPr>
      <xdr:grpSpPr>
        <a:xfrm>
          <a:off x="66675" y="123190"/>
          <a:ext cx="10110470" cy="1804035"/>
          <a:chOff x="67236" y="123266"/>
          <a:chExt cx="10141323" cy="1804146"/>
        </a:xfrm>
      </xdr:grpSpPr>
      <xdr:sp>
        <xdr:nvSpPr>
          <xdr:cNvPr id="3" name="Retângulo 2"/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 Federal da Grande Dourados - UFGD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Pró-Reitoria de Avaliação Institucional e Planejamento - PROAP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Coordenadoria de Planejamento  - COPLAN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</xdr:txBody>
      </xdr:sp>
      <xdr:sp>
        <xdr:nvSpPr>
          <xdr:cNvPr id="4" name="Fluxograma: Dados armazenados 13"/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  <a:sym typeface="+mn-ea"/>
              </a:rPr>
              <a:t>Relatório UFGD em Nùmeros - PROPP</a:t>
            </a:r>
            <a:endParaRPr lang="pt-BR" sz="1400" b="1">
              <a:solidFill>
                <a:srgbClr val="FFC000"/>
              </a:solidFill>
              <a:latin typeface="Arial" panose="020B0604020202020204" pitchFamily="7" charset="0"/>
              <a:cs typeface="Arial" panose="020B0604020202020204" pitchFamily="7" charset="0"/>
              <a:sym typeface="+mn-ea"/>
            </a:endParaRPr>
          </a:p>
        </xdr:txBody>
      </xdr:sp>
      <xdr:sp>
        <xdr:nvSpPr>
          <xdr:cNvPr id="5" name="Fluxograma: Dados armazenados 14"/>
          <xdr:cNvSpPr/>
        </xdr:nvSpPr>
        <xdr:spPr>
          <a:xfrm>
            <a:off x="5423648" y="959225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Arial" panose="020B0604020202020204" pitchFamily="7" charset="0"/>
                <a:ea typeface="+mn-ea"/>
                <a:cs typeface="Arial" panose="020B0604020202020204" pitchFamily="7" charset="0"/>
              </a:rPr>
              <a:t>Ano de Referência: 2020</a:t>
            </a:r>
            <a:endParaRPr lang="pt-BR" sz="1200" b="1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endParaRPr>
          </a:p>
          <a:p>
            <a:pPr eaLnBrk="1" fontAlgn="auto" latinLnBrk="0" hangingPunct="1"/>
            <a:r>
              <a:rPr lang="pt-BR" sz="1200" b="1">
                <a:effectLst/>
                <a:latin typeface="Arial" panose="020B0604020202020204" pitchFamily="7" charset="0"/>
                <a:cs typeface="Arial" panose="020B0604020202020204" pitchFamily="7" charset="0"/>
              </a:rPr>
              <a:t>Processado em: 29/03/2022</a:t>
            </a:r>
            <a:endParaRPr lang="pt-BR" sz="1200" b="1">
              <a:effectLst/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  <xdr:pic>
        <xdr:nvPicPr>
          <xdr:cNvPr id="6" name="Imagem 5"/>
          <xdr:cNvPicPr>
            <a:picLocks noChangeAspect="1"/>
          </xdr:cNvPicPr>
        </xdr:nvPicPr>
        <xdr:blipFill>
          <a:blip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  <xdr:twoCellAnchor editAs="oneCell">
    <xdr:from>
      <xdr:col>17</xdr:col>
      <xdr:colOff>403423</xdr:colOff>
      <xdr:row>2</xdr:row>
      <xdr:rowOff>183775</xdr:rowOff>
    </xdr:from>
    <xdr:to>
      <xdr:col>19</xdr:col>
      <xdr:colOff>560306</xdr:colOff>
      <xdr:row>5</xdr:row>
      <xdr:rowOff>15686</xdr:rowOff>
    </xdr:to>
    <xdr:sp>
      <xdr:nvSpPr>
        <xdr:cNvPr id="7" name="Fluxograma: Dados armazenados 7">
          <a:hlinkClick xmlns:r="http://schemas.openxmlformats.org/officeDocument/2006/relationships" r:id="rId2"/>
        </xdr:cNvPr>
        <xdr:cNvSpPr/>
      </xdr:nvSpPr>
      <xdr:spPr>
        <a:xfrm>
          <a:off x="17548225" y="564515"/>
          <a:ext cx="1747520" cy="403225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Arial" panose="020B0604020202020204" pitchFamily="7" charset="0"/>
              <a:cs typeface="Arial" panose="020B0604020202020204" pitchFamily="7" charset="0"/>
            </a:rPr>
            <a:t>Página Inicial</a:t>
          </a:r>
          <a:endParaRPr lang="pt-BR" sz="1100" b="1">
            <a:solidFill>
              <a:srgbClr val="00B050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 editAs="oneCell">
    <xdr:from>
      <xdr:col>17</xdr:col>
      <xdr:colOff>638745</xdr:colOff>
      <xdr:row>1</xdr:row>
      <xdr:rowOff>11204</xdr:rowOff>
    </xdr:from>
    <xdr:to>
      <xdr:col>19</xdr:col>
      <xdr:colOff>487510</xdr:colOff>
      <xdr:row>3</xdr:row>
      <xdr:rowOff>33615</xdr:rowOff>
    </xdr:to>
    <xdr:sp>
      <xdr:nvSpPr>
        <xdr:cNvPr id="8" name="Fluxograma: Dados Armazenados 7">
          <a:hlinkClick xmlns:r="http://schemas.openxmlformats.org/officeDocument/2006/relationships" r:id="rId3"/>
        </xdr:cNvPr>
        <xdr:cNvSpPr/>
      </xdr:nvSpPr>
      <xdr:spPr>
        <a:xfrm>
          <a:off x="17783175" y="201295"/>
          <a:ext cx="1439545" cy="403225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Arial" panose="020B0604020202020204" pitchFamily="7" charset="0"/>
              <a:cs typeface="Arial" panose="020B0604020202020204" pitchFamily="7" charset="0"/>
            </a:rPr>
            <a:t>Gráficos</a:t>
          </a:r>
          <a:endParaRPr lang="pt-BR" sz="1100" b="1">
            <a:solidFill>
              <a:srgbClr val="00B050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8</xdr:col>
      <xdr:colOff>89644</xdr:colOff>
      <xdr:row>2</xdr:row>
      <xdr:rowOff>179290</xdr:rowOff>
    </xdr:from>
    <xdr:to>
      <xdr:col>11</xdr:col>
      <xdr:colOff>0</xdr:colOff>
      <xdr:row>5</xdr:row>
      <xdr:rowOff>11201</xdr:rowOff>
    </xdr:to>
    <xdr:sp>
      <xdr:nvSpPr>
        <xdr:cNvPr id="8" name="Fluxograma: Dados Armazenados 7">
          <a:hlinkClick xmlns:r="http://schemas.openxmlformats.org/officeDocument/2006/relationships" r:id="rId1"/>
        </xdr:cNvPr>
        <xdr:cNvSpPr/>
      </xdr:nvSpPr>
      <xdr:spPr>
        <a:xfrm>
          <a:off x="13615035" y="560070"/>
          <a:ext cx="1701165" cy="403225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Arial" panose="020B0604020202020204" pitchFamily="7" charset="0"/>
              <a:cs typeface="Arial" panose="020B0604020202020204" pitchFamily="7" charset="0"/>
            </a:rPr>
            <a:t>Página Inicial</a:t>
          </a:r>
          <a:endParaRPr lang="pt-BR" sz="1100" b="1">
            <a:solidFill>
              <a:srgbClr val="00B050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 editAs="oneCell">
    <xdr:from>
      <xdr:col>0</xdr:col>
      <xdr:colOff>67236</xdr:colOff>
      <xdr:row>0</xdr:row>
      <xdr:rowOff>123266</xdr:rowOff>
    </xdr:from>
    <xdr:to>
      <xdr:col>6</xdr:col>
      <xdr:colOff>1893794</xdr:colOff>
      <xdr:row>10</xdr:row>
      <xdr:rowOff>22412</xdr:rowOff>
    </xdr:to>
    <xdr:grpSp>
      <xdr:nvGrpSpPr>
        <xdr:cNvPr id="17" name="Grupo 16"/>
        <xdr:cNvGrpSpPr/>
      </xdr:nvGrpSpPr>
      <xdr:grpSpPr>
        <a:xfrm>
          <a:off x="66675" y="123190"/>
          <a:ext cx="10132695" cy="1804035"/>
          <a:chOff x="67236" y="123266"/>
          <a:chExt cx="10141323" cy="1804146"/>
        </a:xfrm>
      </xdr:grpSpPr>
      <xdr:sp>
        <xdr:nvSpPr>
          <xdr:cNvPr id="13" name="Retângulo 12"/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 Federal da Grande Dourados - UFGD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Pró-Reitoria de Avaliação Institucional e Planejamento - PROAP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Coordenadoria de Planejamento  - COPLAN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</xdr:txBody>
      </xdr:sp>
      <xdr:sp>
        <xdr:nvSpPr>
          <xdr:cNvPr id="14" name="Fluxograma: Dados Armazenados 13"/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  <a:sym typeface="+mn-ea"/>
              </a:rPr>
              <a:t>Relatório UFGD em Números - PROPP</a:t>
            </a:r>
            <a:endParaRPr lang="pt-BR" sz="1400" b="1">
              <a:solidFill>
                <a:srgbClr val="FFC000"/>
              </a:solidFill>
              <a:latin typeface="Arial" panose="020B0604020202020204" pitchFamily="7" charset="0"/>
              <a:cs typeface="Arial" panose="020B0604020202020204" pitchFamily="7" charset="0"/>
              <a:sym typeface="+mn-ea"/>
            </a:endParaRPr>
          </a:p>
        </xdr:txBody>
      </xdr:sp>
      <xdr:sp>
        <xdr:nvSpPr>
          <xdr:cNvPr id="15" name="Fluxograma: Dados Armazenados 14"/>
          <xdr:cNvSpPr/>
        </xdr:nvSpPr>
        <xdr:spPr>
          <a:xfrm>
            <a:off x="5423648" y="959225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Arial" panose="020B0604020202020204" pitchFamily="7" charset="0"/>
                <a:ea typeface="+mn-ea"/>
                <a:cs typeface="Arial" panose="020B0604020202020204" pitchFamily="7" charset="0"/>
              </a:rPr>
              <a:t>Ano de Referência: 2020</a:t>
            </a:r>
            <a:endParaRPr lang="pt-BR" sz="1200" b="1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endParaRPr>
          </a:p>
          <a:p>
            <a:pPr eaLnBrk="1" fontAlgn="auto" latinLnBrk="0" hangingPunct="1"/>
            <a:r>
              <a:rPr lang="pt-BR" sz="1200" b="1">
                <a:effectLst/>
                <a:latin typeface="Arial" panose="020B0604020202020204" pitchFamily="7" charset="0"/>
                <a:cs typeface="Arial" panose="020B0604020202020204" pitchFamily="7" charset="0"/>
              </a:rPr>
              <a:t>Processado em: 28/03/2022</a:t>
            </a:r>
            <a:endParaRPr lang="pt-BR" sz="1200" b="1">
              <a:effectLst/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  <xdr:pic>
        <xdr:nvPicPr>
          <xdr:cNvPr id="16" name="Imagem 15"/>
          <xdr:cNvPicPr>
            <a:picLocks noChangeAspect="1"/>
          </xdr:cNvPicPr>
        </xdr:nvPicPr>
        <xdr:blipFill>
          <a:blip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</xdr:wsDr>
</file>

<file path=xl/drawings/drawing20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9</xdr:col>
      <xdr:colOff>997324</xdr:colOff>
      <xdr:row>2</xdr:row>
      <xdr:rowOff>179290</xdr:rowOff>
    </xdr:from>
    <xdr:to>
      <xdr:col>10</xdr:col>
      <xdr:colOff>1367118</xdr:colOff>
      <xdr:row>5</xdr:row>
      <xdr:rowOff>11201</xdr:rowOff>
    </xdr:to>
    <xdr:sp>
      <xdr:nvSpPr>
        <xdr:cNvPr id="2" name="Fluxograma: Dados armazenados 7">
          <a:hlinkClick xmlns:r="http://schemas.openxmlformats.org/officeDocument/2006/relationships" r:id="rId4"/>
        </xdr:cNvPr>
        <xdr:cNvSpPr/>
      </xdr:nvSpPr>
      <xdr:spPr>
        <a:xfrm>
          <a:off x="12226925" y="560070"/>
          <a:ext cx="1750695" cy="403225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Arial" panose="020B0604020202020204" pitchFamily="7" charset="0"/>
              <a:cs typeface="Arial" panose="020B0604020202020204" pitchFamily="7" charset="0"/>
            </a:rPr>
            <a:t>Página Inicial</a:t>
          </a:r>
          <a:endParaRPr lang="pt-BR" sz="1100" b="1">
            <a:solidFill>
              <a:srgbClr val="00B050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 editAs="oneCell">
    <xdr:from>
      <xdr:col>0</xdr:col>
      <xdr:colOff>67236</xdr:colOff>
      <xdr:row>0</xdr:row>
      <xdr:rowOff>123266</xdr:rowOff>
    </xdr:from>
    <xdr:to>
      <xdr:col>8</xdr:col>
      <xdr:colOff>381000</xdr:colOff>
      <xdr:row>10</xdr:row>
      <xdr:rowOff>22412</xdr:rowOff>
    </xdr:to>
    <xdr:grpSp>
      <xdr:nvGrpSpPr>
        <xdr:cNvPr id="3" name="Grupo 16"/>
        <xdr:cNvGrpSpPr/>
      </xdr:nvGrpSpPr>
      <xdr:grpSpPr>
        <a:xfrm>
          <a:off x="66675" y="123190"/>
          <a:ext cx="10163175" cy="1804035"/>
          <a:chOff x="67236" y="123266"/>
          <a:chExt cx="10141323" cy="1804146"/>
        </a:xfrm>
      </xdr:grpSpPr>
      <xdr:sp>
        <xdr:nvSpPr>
          <xdr:cNvPr id="4" name="Retângulo 3"/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 Federal da Grande Dourados - UFGD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Pró-Reitoria de Avaliação Institucional e Planejamento - PROAP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Coordenadoria de Planejamento  - COPLAN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</xdr:txBody>
      </xdr:sp>
      <xdr:sp>
        <xdr:nvSpPr>
          <xdr:cNvPr id="5" name="Fluxograma: Dados armazenados 13"/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  <a:sym typeface="+mn-ea"/>
              </a:rPr>
              <a:t>Relatório UFGD em Nùmeros - PROPP</a:t>
            </a:r>
            <a:endParaRPr lang="pt-BR" sz="1400" b="1">
              <a:solidFill>
                <a:srgbClr val="FFC000"/>
              </a:solidFill>
              <a:latin typeface="Arial" panose="020B0604020202020204" pitchFamily="7" charset="0"/>
              <a:cs typeface="Arial" panose="020B0604020202020204" pitchFamily="7" charset="0"/>
              <a:sym typeface="+mn-ea"/>
            </a:endParaRPr>
          </a:p>
        </xdr:txBody>
      </xdr:sp>
      <xdr:sp>
        <xdr:nvSpPr>
          <xdr:cNvPr id="6" name="Fluxograma: Dados armazenados 14"/>
          <xdr:cNvSpPr/>
        </xdr:nvSpPr>
        <xdr:spPr>
          <a:xfrm>
            <a:off x="5423648" y="959225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Arial" panose="020B0604020202020204" pitchFamily="7" charset="0"/>
                <a:ea typeface="+mn-ea"/>
                <a:cs typeface="Arial" panose="020B0604020202020204" pitchFamily="7" charset="0"/>
              </a:rPr>
              <a:t>Ano de Referência: 2020</a:t>
            </a:r>
            <a:endParaRPr lang="pt-BR" sz="1200" b="1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endParaRPr>
          </a:p>
          <a:p>
            <a:pPr eaLnBrk="1" fontAlgn="auto" latinLnBrk="0" hangingPunct="1"/>
            <a:r>
              <a:rPr lang="pt-BR" sz="1200" b="1">
                <a:effectLst/>
                <a:latin typeface="Arial" panose="020B0604020202020204" pitchFamily="7" charset="0"/>
                <a:cs typeface="Arial" panose="020B0604020202020204" pitchFamily="7" charset="0"/>
              </a:rPr>
              <a:t>Processado em: 29/03/2022</a:t>
            </a:r>
            <a:endParaRPr lang="pt-BR" sz="1200" b="1">
              <a:effectLst/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  <xdr:pic>
        <xdr:nvPicPr>
          <xdr:cNvPr id="7" name="Imagem 6"/>
          <xdr:cNvPicPr>
            <a:picLocks noChangeAspect="1"/>
          </xdr:cNvPicPr>
        </xdr:nvPicPr>
        <xdr:blipFill>
          <a:blip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  <xdr:twoCellAnchor>
    <xdr:from>
      <xdr:col>6</xdr:col>
      <xdr:colOff>78442</xdr:colOff>
      <xdr:row>12</xdr:row>
      <xdr:rowOff>11206</xdr:rowOff>
    </xdr:from>
    <xdr:to>
      <xdr:col>10</xdr:col>
      <xdr:colOff>1232648</xdr:colOff>
      <xdr:row>26</xdr:row>
      <xdr:rowOff>29882</xdr:rowOff>
    </xdr:to>
    <xdr:graphicFrame>
      <xdr:nvGraphicFramePr>
        <xdr:cNvPr id="8" name="Gráfico 7"/>
        <xdr:cNvGraphicFramePr/>
      </xdr:nvGraphicFramePr>
      <xdr:xfrm>
        <a:off x="7164705" y="2847340"/>
        <a:ext cx="6678930" cy="41529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22410</xdr:colOff>
      <xdr:row>12</xdr:row>
      <xdr:rowOff>33618</xdr:rowOff>
    </xdr:from>
    <xdr:to>
      <xdr:col>5</xdr:col>
      <xdr:colOff>1176616</xdr:colOff>
      <xdr:row>26</xdr:row>
      <xdr:rowOff>52294</xdr:rowOff>
    </xdr:to>
    <xdr:graphicFrame>
      <xdr:nvGraphicFramePr>
        <xdr:cNvPr id="9" name="Gráfico 8"/>
        <xdr:cNvGraphicFramePr/>
      </xdr:nvGraphicFramePr>
      <xdr:xfrm>
        <a:off x="203200" y="2869565"/>
        <a:ext cx="6678295" cy="41529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22410</xdr:colOff>
      <xdr:row>28</xdr:row>
      <xdr:rowOff>33618</xdr:rowOff>
    </xdr:from>
    <xdr:to>
      <xdr:col>5</xdr:col>
      <xdr:colOff>1176616</xdr:colOff>
      <xdr:row>42</xdr:row>
      <xdr:rowOff>52294</xdr:rowOff>
    </xdr:to>
    <xdr:graphicFrame>
      <xdr:nvGraphicFramePr>
        <xdr:cNvPr id="10" name="Gráfico 9"/>
        <xdr:cNvGraphicFramePr/>
      </xdr:nvGraphicFramePr>
      <xdr:xfrm>
        <a:off x="203200" y="7934960"/>
        <a:ext cx="6678295" cy="41529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67236</xdr:colOff>
      <xdr:row>0</xdr:row>
      <xdr:rowOff>123266</xdr:rowOff>
    </xdr:from>
    <xdr:to>
      <xdr:col>9</xdr:col>
      <xdr:colOff>347383</xdr:colOff>
      <xdr:row>10</xdr:row>
      <xdr:rowOff>22412</xdr:rowOff>
    </xdr:to>
    <xdr:grpSp>
      <xdr:nvGrpSpPr>
        <xdr:cNvPr id="2" name="Grupo 16"/>
        <xdr:cNvGrpSpPr/>
      </xdr:nvGrpSpPr>
      <xdr:grpSpPr>
        <a:xfrm>
          <a:off x="66675" y="123190"/>
          <a:ext cx="10110470" cy="1804035"/>
          <a:chOff x="67236" y="123266"/>
          <a:chExt cx="10141323" cy="1804146"/>
        </a:xfrm>
      </xdr:grpSpPr>
      <xdr:sp>
        <xdr:nvSpPr>
          <xdr:cNvPr id="3" name="Retângulo 2"/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 Federal da Grande Dourados - UFGD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Pró-Reitoria de Avaliação Institucional e Planejamento - PROAP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Coordenadoria de Planejamento  - COPLAN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</xdr:txBody>
      </xdr:sp>
      <xdr:sp>
        <xdr:nvSpPr>
          <xdr:cNvPr id="4" name="Fluxograma: Dados armazenados 13"/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  <a:sym typeface="+mn-ea"/>
              </a:rPr>
              <a:t>Relatório UFGD em Números - PROPP</a:t>
            </a:r>
            <a:endParaRPr lang="pt-BR" sz="1400" b="1">
              <a:solidFill>
                <a:srgbClr val="FFC000"/>
              </a:solidFill>
              <a:latin typeface="Arial" panose="020B0604020202020204" pitchFamily="7" charset="0"/>
              <a:cs typeface="Arial" panose="020B0604020202020204" pitchFamily="7" charset="0"/>
              <a:sym typeface="+mn-ea"/>
            </a:endParaRPr>
          </a:p>
        </xdr:txBody>
      </xdr:sp>
      <xdr:sp>
        <xdr:nvSpPr>
          <xdr:cNvPr id="5" name="Fluxograma: Dados armazenados 14"/>
          <xdr:cNvSpPr/>
        </xdr:nvSpPr>
        <xdr:spPr>
          <a:xfrm>
            <a:off x="5423648" y="959225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Arial" panose="020B0604020202020204" pitchFamily="7" charset="0"/>
                <a:ea typeface="+mn-ea"/>
                <a:cs typeface="Arial" panose="020B0604020202020204" pitchFamily="7" charset="0"/>
              </a:rPr>
              <a:t>Ano de Referência: 2020</a:t>
            </a:r>
            <a:endParaRPr lang="pt-BR" sz="1200" b="1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endParaRPr>
          </a:p>
          <a:p>
            <a:pPr eaLnBrk="1" fontAlgn="auto" latinLnBrk="0" hangingPunct="1"/>
            <a:r>
              <a:rPr lang="pt-BR" sz="1200" b="1">
                <a:effectLst/>
                <a:latin typeface="Arial" panose="020B0604020202020204" pitchFamily="7" charset="0"/>
                <a:cs typeface="Arial" panose="020B0604020202020204" pitchFamily="7" charset="0"/>
              </a:rPr>
              <a:t>Processado em: 29/03/2022</a:t>
            </a:r>
            <a:endParaRPr lang="pt-BR" sz="1200" b="1">
              <a:effectLst/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  <xdr:pic>
        <xdr:nvPicPr>
          <xdr:cNvPr id="6" name="Imagem 5"/>
          <xdr:cNvPicPr>
            <a:picLocks noChangeAspect="1"/>
          </xdr:cNvPicPr>
        </xdr:nvPicPr>
        <xdr:blipFill>
          <a:blip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  <xdr:twoCellAnchor editAs="oneCell">
    <xdr:from>
      <xdr:col>17</xdr:col>
      <xdr:colOff>637540</xdr:colOff>
      <xdr:row>3</xdr:row>
      <xdr:rowOff>10795</xdr:rowOff>
    </xdr:from>
    <xdr:to>
      <xdr:col>19</xdr:col>
      <xdr:colOff>909320</xdr:colOff>
      <xdr:row>5</xdr:row>
      <xdr:rowOff>26670</xdr:rowOff>
    </xdr:to>
    <xdr:sp>
      <xdr:nvSpPr>
        <xdr:cNvPr id="7" name="Fluxograma: Dados armazenados 7">
          <a:hlinkClick xmlns:r="http://schemas.openxmlformats.org/officeDocument/2006/relationships" r:id="rId2"/>
        </xdr:cNvPr>
        <xdr:cNvSpPr/>
      </xdr:nvSpPr>
      <xdr:spPr>
        <a:xfrm>
          <a:off x="17782540" y="582295"/>
          <a:ext cx="1862455" cy="396875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Arial" panose="020B0604020202020204" pitchFamily="7" charset="0"/>
              <a:cs typeface="Arial" panose="020B0604020202020204" pitchFamily="7" charset="0"/>
            </a:rPr>
            <a:t>Página Inicial</a:t>
          </a:r>
          <a:endParaRPr lang="pt-BR" sz="1100" b="1">
            <a:solidFill>
              <a:srgbClr val="00B050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67236</xdr:colOff>
      <xdr:row>0</xdr:row>
      <xdr:rowOff>123266</xdr:rowOff>
    </xdr:from>
    <xdr:to>
      <xdr:col>9</xdr:col>
      <xdr:colOff>347383</xdr:colOff>
      <xdr:row>10</xdr:row>
      <xdr:rowOff>22412</xdr:rowOff>
    </xdr:to>
    <xdr:grpSp>
      <xdr:nvGrpSpPr>
        <xdr:cNvPr id="2" name="Grupo 16"/>
        <xdr:cNvGrpSpPr/>
      </xdr:nvGrpSpPr>
      <xdr:grpSpPr>
        <a:xfrm>
          <a:off x="66675" y="123190"/>
          <a:ext cx="10110470" cy="1804035"/>
          <a:chOff x="67236" y="123266"/>
          <a:chExt cx="10141323" cy="1804146"/>
        </a:xfrm>
      </xdr:grpSpPr>
      <xdr:sp>
        <xdr:nvSpPr>
          <xdr:cNvPr id="3" name="Retângulo 2"/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 Federal da Grande Dourados - UFGD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Pró-Reitoria de Avaliação Institucional e Planejamento - PROAP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Coordenadoria de Planejamento  - COPLAN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</xdr:txBody>
      </xdr:sp>
      <xdr:sp>
        <xdr:nvSpPr>
          <xdr:cNvPr id="4" name="Fluxograma: Dados armazenados 13"/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  <a:sym typeface="+mn-ea"/>
              </a:rPr>
              <a:t>Relatório UFGD em Números - PROPP</a:t>
            </a:r>
            <a:endParaRPr lang="pt-BR" sz="1400" b="1">
              <a:solidFill>
                <a:srgbClr val="FFC000"/>
              </a:solidFill>
              <a:latin typeface="Arial" panose="020B0604020202020204" pitchFamily="7" charset="0"/>
              <a:cs typeface="Arial" panose="020B0604020202020204" pitchFamily="7" charset="0"/>
              <a:sym typeface="+mn-ea"/>
            </a:endParaRPr>
          </a:p>
        </xdr:txBody>
      </xdr:sp>
      <xdr:sp>
        <xdr:nvSpPr>
          <xdr:cNvPr id="5" name="Fluxograma: Dados armazenados 14"/>
          <xdr:cNvSpPr/>
        </xdr:nvSpPr>
        <xdr:spPr>
          <a:xfrm>
            <a:off x="5423648" y="959225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Arial" panose="020B0604020202020204" pitchFamily="7" charset="0"/>
                <a:ea typeface="+mn-ea"/>
                <a:cs typeface="Arial" panose="020B0604020202020204" pitchFamily="7" charset="0"/>
              </a:rPr>
              <a:t>Ano de Referência: 2020</a:t>
            </a:r>
            <a:endParaRPr lang="pt-BR" sz="1200" b="1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endParaRPr>
          </a:p>
          <a:p>
            <a:pPr eaLnBrk="1" fontAlgn="auto" latinLnBrk="0" hangingPunct="1"/>
            <a:r>
              <a:rPr lang="pt-BR" sz="1200" b="1">
                <a:effectLst/>
                <a:latin typeface="Arial" panose="020B0604020202020204" pitchFamily="7" charset="0"/>
                <a:cs typeface="Arial" panose="020B0604020202020204" pitchFamily="7" charset="0"/>
              </a:rPr>
              <a:t>Processado em: 29/03/2022</a:t>
            </a:r>
            <a:endParaRPr lang="pt-BR" sz="1200" b="1">
              <a:effectLst/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  <xdr:pic>
        <xdr:nvPicPr>
          <xdr:cNvPr id="6" name="Imagem 5"/>
          <xdr:cNvPicPr>
            <a:picLocks noChangeAspect="1"/>
          </xdr:cNvPicPr>
        </xdr:nvPicPr>
        <xdr:blipFill>
          <a:blip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  <xdr:twoCellAnchor editAs="oneCell">
    <xdr:from>
      <xdr:col>17</xdr:col>
      <xdr:colOff>403423</xdr:colOff>
      <xdr:row>2</xdr:row>
      <xdr:rowOff>183775</xdr:rowOff>
    </xdr:from>
    <xdr:to>
      <xdr:col>19</xdr:col>
      <xdr:colOff>560306</xdr:colOff>
      <xdr:row>5</xdr:row>
      <xdr:rowOff>15686</xdr:rowOff>
    </xdr:to>
    <xdr:sp>
      <xdr:nvSpPr>
        <xdr:cNvPr id="7" name="Fluxograma: Dados armazenados 7">
          <a:hlinkClick xmlns:r="http://schemas.openxmlformats.org/officeDocument/2006/relationships" r:id="rId2"/>
        </xdr:cNvPr>
        <xdr:cNvSpPr/>
      </xdr:nvSpPr>
      <xdr:spPr>
        <a:xfrm>
          <a:off x="17548225" y="564515"/>
          <a:ext cx="1747520" cy="403225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Arial" panose="020B0604020202020204" pitchFamily="7" charset="0"/>
              <a:cs typeface="Arial" panose="020B0604020202020204" pitchFamily="7" charset="0"/>
            </a:rPr>
            <a:t>Página Inicial</a:t>
          </a:r>
          <a:endParaRPr lang="pt-BR" sz="1100" b="1">
            <a:solidFill>
              <a:srgbClr val="00B050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 editAs="oneCell">
    <xdr:from>
      <xdr:col>17</xdr:col>
      <xdr:colOff>638745</xdr:colOff>
      <xdr:row>1</xdr:row>
      <xdr:rowOff>11204</xdr:rowOff>
    </xdr:from>
    <xdr:to>
      <xdr:col>19</xdr:col>
      <xdr:colOff>487510</xdr:colOff>
      <xdr:row>3</xdr:row>
      <xdr:rowOff>33615</xdr:rowOff>
    </xdr:to>
    <xdr:sp>
      <xdr:nvSpPr>
        <xdr:cNvPr id="8" name="Fluxograma: Dados Armazenados 7">
          <a:hlinkClick xmlns:r="http://schemas.openxmlformats.org/officeDocument/2006/relationships" r:id="rId3"/>
        </xdr:cNvPr>
        <xdr:cNvSpPr/>
      </xdr:nvSpPr>
      <xdr:spPr>
        <a:xfrm>
          <a:off x="17783175" y="201295"/>
          <a:ext cx="1439545" cy="403225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Century Gothic" panose="020B0502020202020204" pitchFamily="34" charset="0"/>
            </a:rPr>
            <a:t>Gráficos</a:t>
          </a:r>
          <a:endParaRPr lang="pt-BR" sz="1100" b="1">
            <a:solidFill>
              <a:srgbClr val="00B050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17</xdr:col>
      <xdr:colOff>624205</xdr:colOff>
      <xdr:row>1</xdr:row>
      <xdr:rowOff>10795</xdr:rowOff>
    </xdr:from>
    <xdr:to>
      <xdr:col>19</xdr:col>
      <xdr:colOff>473075</xdr:colOff>
      <xdr:row>3</xdr:row>
      <xdr:rowOff>33020</xdr:rowOff>
    </xdr:to>
    <xdr:sp>
      <xdr:nvSpPr>
        <xdr:cNvPr id="9" name="Fluxograma: Dados Armazenados 8">
          <a:hlinkClick xmlns:r="http://schemas.openxmlformats.org/officeDocument/2006/relationships" r:id="rId3"/>
        </xdr:cNvPr>
        <xdr:cNvSpPr/>
      </xdr:nvSpPr>
      <xdr:spPr>
        <a:xfrm>
          <a:off x="17769205" y="201295"/>
          <a:ext cx="1439545" cy="403225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pt-BR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pt-BR" sz="1100" b="1">
              <a:solidFill>
                <a:srgbClr val="00B050"/>
              </a:solidFill>
              <a:latin typeface="Arial" panose="020B0604020202020204" pitchFamily="7" charset="0"/>
              <a:cs typeface="Arial" panose="020B0604020202020204" pitchFamily="7" charset="0"/>
            </a:rPr>
            <a:t>Gráficos</a:t>
          </a:r>
          <a:endParaRPr lang="pt-BR" altLang="en-US" sz="1100" b="1">
            <a:solidFill>
              <a:srgbClr val="00B050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9</xdr:col>
      <xdr:colOff>997324</xdr:colOff>
      <xdr:row>2</xdr:row>
      <xdr:rowOff>179290</xdr:rowOff>
    </xdr:from>
    <xdr:to>
      <xdr:col>10</xdr:col>
      <xdr:colOff>1367118</xdr:colOff>
      <xdr:row>5</xdr:row>
      <xdr:rowOff>11201</xdr:rowOff>
    </xdr:to>
    <xdr:sp>
      <xdr:nvSpPr>
        <xdr:cNvPr id="2" name="Fluxograma: Dados armazenados 7">
          <a:hlinkClick xmlns:r="http://schemas.openxmlformats.org/officeDocument/2006/relationships" r:id="rId4"/>
        </xdr:cNvPr>
        <xdr:cNvSpPr/>
      </xdr:nvSpPr>
      <xdr:spPr>
        <a:xfrm>
          <a:off x="12226925" y="560070"/>
          <a:ext cx="1750695" cy="403225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Arial" panose="020B0604020202020204" pitchFamily="7" charset="0"/>
              <a:cs typeface="Arial" panose="020B0604020202020204" pitchFamily="7" charset="0"/>
            </a:rPr>
            <a:t>Página Inicial</a:t>
          </a:r>
          <a:endParaRPr lang="pt-BR" sz="1100" b="1">
            <a:solidFill>
              <a:srgbClr val="00B050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 editAs="oneCell">
    <xdr:from>
      <xdr:col>0</xdr:col>
      <xdr:colOff>67236</xdr:colOff>
      <xdr:row>0</xdr:row>
      <xdr:rowOff>123266</xdr:rowOff>
    </xdr:from>
    <xdr:to>
      <xdr:col>8</xdr:col>
      <xdr:colOff>381000</xdr:colOff>
      <xdr:row>10</xdr:row>
      <xdr:rowOff>22412</xdr:rowOff>
    </xdr:to>
    <xdr:grpSp>
      <xdr:nvGrpSpPr>
        <xdr:cNvPr id="3" name="Grupo 16"/>
        <xdr:cNvGrpSpPr/>
      </xdr:nvGrpSpPr>
      <xdr:grpSpPr>
        <a:xfrm>
          <a:off x="66675" y="123190"/>
          <a:ext cx="10163175" cy="1804035"/>
          <a:chOff x="67236" y="123266"/>
          <a:chExt cx="10141323" cy="1804146"/>
        </a:xfrm>
      </xdr:grpSpPr>
      <xdr:sp>
        <xdr:nvSpPr>
          <xdr:cNvPr id="4" name="Retângulo 3"/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 Federal da Grande Dourados - UFGD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Pró-Reitoria de Avaliação Institucional e Planejamento - PROAP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Coordenadoria de Planejamento  - COPLAN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</xdr:txBody>
      </xdr:sp>
      <xdr:sp>
        <xdr:nvSpPr>
          <xdr:cNvPr id="5" name="Fluxograma: Dados armazenados 13"/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  <a:sym typeface="+mn-ea"/>
              </a:rPr>
              <a:t>Relatório UFGD em Números - PROPP</a:t>
            </a:r>
            <a:endParaRPr lang="pt-BR" sz="1400" b="1">
              <a:solidFill>
                <a:srgbClr val="FFC000"/>
              </a:solidFill>
              <a:latin typeface="Arial" panose="020B0604020202020204" pitchFamily="7" charset="0"/>
              <a:cs typeface="Arial" panose="020B0604020202020204" pitchFamily="7" charset="0"/>
              <a:sym typeface="+mn-ea"/>
            </a:endParaRPr>
          </a:p>
        </xdr:txBody>
      </xdr:sp>
      <xdr:sp>
        <xdr:nvSpPr>
          <xdr:cNvPr id="6" name="Fluxograma: Dados armazenados 14"/>
          <xdr:cNvSpPr/>
        </xdr:nvSpPr>
        <xdr:spPr>
          <a:xfrm>
            <a:off x="5423648" y="959225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Arial" panose="020B0604020202020204" pitchFamily="7" charset="0"/>
                <a:ea typeface="+mn-ea"/>
                <a:cs typeface="Arial" panose="020B0604020202020204" pitchFamily="7" charset="0"/>
              </a:rPr>
              <a:t>Ano de Referência: 2020</a:t>
            </a:r>
            <a:endParaRPr lang="pt-BR" sz="1200" b="1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endParaRPr>
          </a:p>
          <a:p>
            <a:pPr eaLnBrk="1" fontAlgn="auto" latinLnBrk="0" hangingPunct="1"/>
            <a:r>
              <a:rPr lang="pt-BR" sz="1200" b="1">
                <a:effectLst/>
                <a:latin typeface="Arial" panose="020B0604020202020204" pitchFamily="7" charset="0"/>
                <a:cs typeface="Arial" panose="020B0604020202020204" pitchFamily="7" charset="0"/>
              </a:rPr>
              <a:t>Processado em: 29/03/2022</a:t>
            </a:r>
            <a:endParaRPr lang="pt-BR" sz="1200" b="1">
              <a:effectLst/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  <xdr:pic>
        <xdr:nvPicPr>
          <xdr:cNvPr id="7" name="Imagem 6"/>
          <xdr:cNvPicPr>
            <a:picLocks noChangeAspect="1"/>
          </xdr:cNvPicPr>
        </xdr:nvPicPr>
        <xdr:blipFill>
          <a:blip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  <xdr:twoCellAnchor>
    <xdr:from>
      <xdr:col>6</xdr:col>
      <xdr:colOff>78442</xdr:colOff>
      <xdr:row>12</xdr:row>
      <xdr:rowOff>11206</xdr:rowOff>
    </xdr:from>
    <xdr:to>
      <xdr:col>10</xdr:col>
      <xdr:colOff>1232648</xdr:colOff>
      <xdr:row>26</xdr:row>
      <xdr:rowOff>29882</xdr:rowOff>
    </xdr:to>
    <xdr:graphicFrame>
      <xdr:nvGraphicFramePr>
        <xdr:cNvPr id="8" name="Gráfico 7"/>
        <xdr:cNvGraphicFramePr/>
      </xdr:nvGraphicFramePr>
      <xdr:xfrm>
        <a:off x="7164705" y="2847340"/>
        <a:ext cx="6678930" cy="41529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22410</xdr:colOff>
      <xdr:row>12</xdr:row>
      <xdr:rowOff>33618</xdr:rowOff>
    </xdr:from>
    <xdr:to>
      <xdr:col>5</xdr:col>
      <xdr:colOff>1176616</xdr:colOff>
      <xdr:row>26</xdr:row>
      <xdr:rowOff>52294</xdr:rowOff>
    </xdr:to>
    <xdr:graphicFrame>
      <xdr:nvGraphicFramePr>
        <xdr:cNvPr id="9" name="Gráfico 8"/>
        <xdr:cNvGraphicFramePr/>
      </xdr:nvGraphicFramePr>
      <xdr:xfrm>
        <a:off x="203200" y="2869565"/>
        <a:ext cx="6678295" cy="41529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168087</xdr:colOff>
      <xdr:row>28</xdr:row>
      <xdr:rowOff>44824</xdr:rowOff>
    </xdr:from>
    <xdr:to>
      <xdr:col>5</xdr:col>
      <xdr:colOff>1142999</xdr:colOff>
      <xdr:row>42</xdr:row>
      <xdr:rowOff>130737</xdr:rowOff>
    </xdr:to>
    <xdr:graphicFrame>
      <xdr:nvGraphicFramePr>
        <xdr:cNvPr id="10" name="Gráfico 9"/>
        <xdr:cNvGraphicFramePr/>
      </xdr:nvGraphicFramePr>
      <xdr:xfrm>
        <a:off x="167640" y="7946390"/>
        <a:ext cx="6680200" cy="421957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10</xdr:col>
      <xdr:colOff>605117</xdr:colOff>
      <xdr:row>2</xdr:row>
      <xdr:rowOff>190496</xdr:rowOff>
    </xdr:from>
    <xdr:to>
      <xdr:col>13</xdr:col>
      <xdr:colOff>0</xdr:colOff>
      <xdr:row>5</xdr:row>
      <xdr:rowOff>22407</xdr:rowOff>
    </xdr:to>
    <xdr:sp>
      <xdr:nvSpPr>
        <xdr:cNvPr id="2" name="Fluxograma: Dados armazenados 7">
          <a:hlinkClick xmlns:r="http://schemas.openxmlformats.org/officeDocument/2006/relationships" r:id="rId1"/>
        </xdr:cNvPr>
        <xdr:cNvSpPr/>
      </xdr:nvSpPr>
      <xdr:spPr>
        <a:xfrm>
          <a:off x="11129645" y="570865"/>
          <a:ext cx="1757680" cy="403860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Arial" panose="020B0604020202020204" pitchFamily="7" charset="0"/>
              <a:cs typeface="Arial" panose="020B0604020202020204" pitchFamily="7" charset="0"/>
            </a:rPr>
            <a:t>Página Inicial</a:t>
          </a:r>
          <a:endParaRPr lang="pt-BR" sz="1100" b="1">
            <a:solidFill>
              <a:srgbClr val="00B050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 editAs="oneCell">
    <xdr:from>
      <xdr:col>0</xdr:col>
      <xdr:colOff>67236</xdr:colOff>
      <xdr:row>0</xdr:row>
      <xdr:rowOff>123266</xdr:rowOff>
    </xdr:from>
    <xdr:to>
      <xdr:col>8</xdr:col>
      <xdr:colOff>705971</xdr:colOff>
      <xdr:row>10</xdr:row>
      <xdr:rowOff>22412</xdr:rowOff>
    </xdr:to>
    <xdr:grpSp>
      <xdr:nvGrpSpPr>
        <xdr:cNvPr id="3" name="Grupo 16"/>
        <xdr:cNvGrpSpPr/>
      </xdr:nvGrpSpPr>
      <xdr:grpSpPr>
        <a:xfrm>
          <a:off x="66675" y="123190"/>
          <a:ext cx="10116185" cy="1804035"/>
          <a:chOff x="67236" y="123266"/>
          <a:chExt cx="10141323" cy="1804146"/>
        </a:xfrm>
      </xdr:grpSpPr>
      <xdr:sp>
        <xdr:nvSpPr>
          <xdr:cNvPr id="4" name="Retângulo 3"/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 Federal da Grande Dourados - UFGD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Pró-Reitoria de Avaliação Institucional e Planejamento - PROAP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Coordenadoria de Planejamento  - COPLAN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</xdr:txBody>
      </xdr:sp>
      <xdr:sp>
        <xdr:nvSpPr>
          <xdr:cNvPr id="5" name="Fluxograma: Dados armazenados 13"/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  <a:sym typeface="+mn-ea"/>
              </a:rPr>
              <a:t>Relatório UFGD em Números - PROPP</a:t>
            </a:r>
            <a:endParaRPr lang="pt-BR" sz="1400" b="1">
              <a:solidFill>
                <a:srgbClr val="FFC000"/>
              </a:solidFill>
              <a:latin typeface="Arial" panose="020B0604020202020204" pitchFamily="7" charset="0"/>
              <a:cs typeface="Arial" panose="020B0604020202020204" pitchFamily="7" charset="0"/>
              <a:sym typeface="+mn-ea"/>
            </a:endParaRPr>
          </a:p>
        </xdr:txBody>
      </xdr:sp>
      <xdr:sp>
        <xdr:nvSpPr>
          <xdr:cNvPr id="6" name="Fluxograma: Dados armazenados 14"/>
          <xdr:cNvSpPr/>
        </xdr:nvSpPr>
        <xdr:spPr>
          <a:xfrm>
            <a:off x="5423648" y="959225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Arial" panose="020B0604020202020204" pitchFamily="7" charset="0"/>
                <a:ea typeface="+mn-ea"/>
                <a:cs typeface="Arial" panose="020B0604020202020204" pitchFamily="7" charset="0"/>
              </a:rPr>
              <a:t>Ano de Referência: 2020</a:t>
            </a:r>
            <a:endParaRPr lang="pt-BR" sz="1200" b="1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endParaRPr>
          </a:p>
          <a:p>
            <a:pPr eaLnBrk="1" fontAlgn="auto" latinLnBrk="0" hangingPunct="1"/>
            <a:r>
              <a:rPr lang="pt-BR" sz="1200" b="1">
                <a:effectLst/>
                <a:latin typeface="Arial" panose="020B0604020202020204" pitchFamily="7" charset="0"/>
                <a:cs typeface="Arial" panose="020B0604020202020204" pitchFamily="7" charset="0"/>
              </a:rPr>
              <a:t>Processado em: 29/032022</a:t>
            </a:r>
            <a:endParaRPr lang="pt-BR" sz="1200" b="1">
              <a:effectLst/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  <xdr:pic>
        <xdr:nvPicPr>
          <xdr:cNvPr id="7" name="Imagem 6"/>
          <xdr:cNvPicPr>
            <a:picLocks noChangeAspect="1"/>
          </xdr:cNvPicPr>
        </xdr:nvPicPr>
        <xdr:blipFill>
          <a:blip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</xdr:wsDr>
</file>

<file path=xl/drawings/drawing2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78105</xdr:colOff>
      <xdr:row>0</xdr:row>
      <xdr:rowOff>123190</xdr:rowOff>
    </xdr:from>
    <xdr:to>
      <xdr:col>7</xdr:col>
      <xdr:colOff>1046255</xdr:colOff>
      <xdr:row>10</xdr:row>
      <xdr:rowOff>22336</xdr:rowOff>
    </xdr:to>
    <xdr:grpSp>
      <xdr:nvGrpSpPr>
        <xdr:cNvPr id="3" name="Grupo 16"/>
        <xdr:cNvGrpSpPr/>
      </xdr:nvGrpSpPr>
      <xdr:grpSpPr>
        <a:xfrm>
          <a:off x="78105" y="123190"/>
          <a:ext cx="10107295" cy="1804035"/>
          <a:chOff x="67236" y="123266"/>
          <a:chExt cx="10141323" cy="1804146"/>
        </a:xfrm>
      </xdr:grpSpPr>
      <xdr:sp>
        <xdr:nvSpPr>
          <xdr:cNvPr id="4" name="Retângulo 3"/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 Federal da Grande Dourados - UFGD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Pró-Reitoria de Avaliação Institucional e Planejamento - PROAP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Coordenadoria de Planejamento  - COPLAN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</xdr:txBody>
      </xdr:sp>
      <xdr:sp>
        <xdr:nvSpPr>
          <xdr:cNvPr id="5" name="Fluxograma: Dados armazenados 13"/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  <a:sym typeface="+mn-ea"/>
              </a:rPr>
              <a:t>Relatório UFGD em Números - PROPP</a:t>
            </a:r>
            <a:endParaRPr lang="pt-BR" sz="1400" b="1">
              <a:solidFill>
                <a:srgbClr val="FFC000"/>
              </a:solidFill>
              <a:latin typeface="Arial" panose="020B0604020202020204" pitchFamily="7" charset="0"/>
              <a:cs typeface="Arial" panose="020B0604020202020204" pitchFamily="7" charset="0"/>
              <a:sym typeface="+mn-ea"/>
            </a:endParaRPr>
          </a:p>
        </xdr:txBody>
      </xdr:sp>
      <xdr:sp>
        <xdr:nvSpPr>
          <xdr:cNvPr id="6" name="Fluxograma: Dados armazenados 14"/>
          <xdr:cNvSpPr/>
        </xdr:nvSpPr>
        <xdr:spPr>
          <a:xfrm>
            <a:off x="5423648" y="959225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Arial" panose="020B0604020202020204" pitchFamily="7" charset="0"/>
                <a:ea typeface="+mn-ea"/>
                <a:cs typeface="Arial" panose="020B0604020202020204" pitchFamily="7" charset="0"/>
              </a:rPr>
              <a:t>Ano de Referência: 2020</a:t>
            </a:r>
            <a:endParaRPr lang="pt-BR" sz="1200" b="1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endParaRPr>
          </a:p>
          <a:p>
            <a:pPr eaLnBrk="1" fontAlgn="auto" latinLnBrk="0" hangingPunct="1"/>
            <a:r>
              <a:rPr lang="pt-BR" sz="1200" b="1">
                <a:effectLst/>
                <a:latin typeface="Arial" panose="020B0604020202020204" pitchFamily="7" charset="0"/>
                <a:cs typeface="Arial" panose="020B0604020202020204" pitchFamily="7" charset="0"/>
              </a:rPr>
              <a:t>Processado em: 29/03/2022</a:t>
            </a:r>
            <a:endParaRPr lang="pt-BR" sz="1200" b="1">
              <a:effectLst/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  <xdr:pic>
        <xdr:nvPicPr>
          <xdr:cNvPr id="7" name="Imagem 6"/>
          <xdr:cNvPicPr>
            <a:picLocks noChangeAspect="1"/>
          </xdr:cNvPicPr>
        </xdr:nvPicPr>
        <xdr:blipFill>
          <a:blip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  <xdr:twoCellAnchor editAs="oneCell">
    <xdr:from>
      <xdr:col>10</xdr:col>
      <xdr:colOff>593915</xdr:colOff>
      <xdr:row>2</xdr:row>
      <xdr:rowOff>183777</xdr:rowOff>
    </xdr:from>
    <xdr:to>
      <xdr:col>12</xdr:col>
      <xdr:colOff>560298</xdr:colOff>
      <xdr:row>5</xdr:row>
      <xdr:rowOff>15688</xdr:rowOff>
    </xdr:to>
    <xdr:sp>
      <xdr:nvSpPr>
        <xdr:cNvPr id="8" name="Fluxograma: Dados Armazenados 7">
          <a:hlinkClick xmlns:r="http://schemas.openxmlformats.org/officeDocument/2006/relationships" r:id="rId2"/>
        </xdr:cNvPr>
        <xdr:cNvSpPr/>
      </xdr:nvSpPr>
      <xdr:spPr>
        <a:xfrm>
          <a:off x="11828780" y="564515"/>
          <a:ext cx="1757045" cy="403225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Arial" panose="020B0604020202020204" pitchFamily="7" charset="0"/>
              <a:cs typeface="Arial" panose="020B0604020202020204" pitchFamily="7" charset="0"/>
            </a:rPr>
            <a:t>Página Inicial</a:t>
          </a:r>
          <a:endParaRPr lang="pt-BR" sz="1100" b="1">
            <a:solidFill>
              <a:srgbClr val="00B050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 editAs="oneCell">
    <xdr:from>
      <xdr:col>10</xdr:col>
      <xdr:colOff>829237</xdr:colOff>
      <xdr:row>1</xdr:row>
      <xdr:rowOff>11206</xdr:rowOff>
    </xdr:from>
    <xdr:to>
      <xdr:col>12</xdr:col>
      <xdr:colOff>487502</xdr:colOff>
      <xdr:row>3</xdr:row>
      <xdr:rowOff>33617</xdr:rowOff>
    </xdr:to>
    <xdr:sp>
      <xdr:nvSpPr>
        <xdr:cNvPr id="9" name="Fluxograma: Dados armazenados 7">
          <a:hlinkClick xmlns:r="http://schemas.openxmlformats.org/officeDocument/2006/relationships" r:id="rId3"/>
        </xdr:cNvPr>
        <xdr:cNvSpPr/>
      </xdr:nvSpPr>
      <xdr:spPr>
        <a:xfrm>
          <a:off x="12063730" y="201295"/>
          <a:ext cx="1449070" cy="403225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Arial" panose="020B0604020202020204" pitchFamily="7" charset="0"/>
              <a:cs typeface="Arial" panose="020B0604020202020204" pitchFamily="7" charset="0"/>
            </a:rPr>
            <a:t>Gráficos</a:t>
          </a:r>
          <a:endParaRPr lang="pt-BR" sz="1100" b="1">
            <a:solidFill>
              <a:srgbClr val="00B050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9</xdr:col>
      <xdr:colOff>997324</xdr:colOff>
      <xdr:row>2</xdr:row>
      <xdr:rowOff>179290</xdr:rowOff>
    </xdr:from>
    <xdr:to>
      <xdr:col>10</xdr:col>
      <xdr:colOff>1367118</xdr:colOff>
      <xdr:row>5</xdr:row>
      <xdr:rowOff>11201</xdr:rowOff>
    </xdr:to>
    <xdr:sp>
      <xdr:nvSpPr>
        <xdr:cNvPr id="2" name="Fluxograma: Dados armazenados 7">
          <a:hlinkClick xmlns:r="http://schemas.openxmlformats.org/officeDocument/2006/relationships" r:id="rId18"/>
        </xdr:cNvPr>
        <xdr:cNvSpPr/>
      </xdr:nvSpPr>
      <xdr:spPr>
        <a:xfrm>
          <a:off x="12226925" y="560070"/>
          <a:ext cx="1750695" cy="403225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Arial" panose="020B0604020202020204" pitchFamily="7" charset="0"/>
              <a:cs typeface="Arial" panose="020B0604020202020204" pitchFamily="7" charset="0"/>
            </a:rPr>
            <a:t>Página Inicial</a:t>
          </a:r>
          <a:endParaRPr lang="pt-BR" sz="1100" b="1">
            <a:solidFill>
              <a:srgbClr val="00B050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 editAs="oneCell">
    <xdr:from>
      <xdr:col>0</xdr:col>
      <xdr:colOff>67236</xdr:colOff>
      <xdr:row>0</xdr:row>
      <xdr:rowOff>123266</xdr:rowOff>
    </xdr:from>
    <xdr:to>
      <xdr:col>8</xdr:col>
      <xdr:colOff>381000</xdr:colOff>
      <xdr:row>10</xdr:row>
      <xdr:rowOff>22412</xdr:rowOff>
    </xdr:to>
    <xdr:grpSp>
      <xdr:nvGrpSpPr>
        <xdr:cNvPr id="3" name="Grupo 16"/>
        <xdr:cNvGrpSpPr/>
      </xdr:nvGrpSpPr>
      <xdr:grpSpPr>
        <a:xfrm>
          <a:off x="66675" y="123190"/>
          <a:ext cx="10163175" cy="1804035"/>
          <a:chOff x="67236" y="123266"/>
          <a:chExt cx="10141323" cy="1804146"/>
        </a:xfrm>
      </xdr:grpSpPr>
      <xdr:sp>
        <xdr:nvSpPr>
          <xdr:cNvPr id="4" name="Retângulo 3"/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 Federal da Grande Dourados - UFGD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Pró-Reitoria de Avaliação Institucional e Planejamento - PROAP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Coordenadoria de Planejamento  - COPLAN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</xdr:txBody>
      </xdr:sp>
      <xdr:sp>
        <xdr:nvSpPr>
          <xdr:cNvPr id="5" name="Fluxograma: Dados armazenados 13"/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  <a:sym typeface="+mn-ea"/>
              </a:rPr>
              <a:t>Relatório UFGD em Números - PROPP</a:t>
            </a:r>
            <a:endParaRPr lang="pt-BR" sz="1400" b="1">
              <a:solidFill>
                <a:srgbClr val="FFC000"/>
              </a:solidFill>
              <a:latin typeface="Arial" panose="020B0604020202020204" pitchFamily="7" charset="0"/>
              <a:cs typeface="Arial" panose="020B0604020202020204" pitchFamily="7" charset="0"/>
              <a:sym typeface="+mn-ea"/>
            </a:endParaRPr>
          </a:p>
        </xdr:txBody>
      </xdr:sp>
      <xdr:sp>
        <xdr:nvSpPr>
          <xdr:cNvPr id="6" name="Fluxograma: Dados armazenados 14"/>
          <xdr:cNvSpPr/>
        </xdr:nvSpPr>
        <xdr:spPr>
          <a:xfrm>
            <a:off x="5423648" y="959225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Arial" panose="020B0604020202020204" pitchFamily="7" charset="0"/>
                <a:ea typeface="+mn-ea"/>
                <a:cs typeface="Arial" panose="020B0604020202020204" pitchFamily="7" charset="0"/>
              </a:rPr>
              <a:t>Ano de Referência: 2020</a:t>
            </a:r>
            <a:endParaRPr lang="pt-BR" sz="1200" b="1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endParaRPr>
          </a:p>
          <a:p>
            <a:pPr eaLnBrk="1" fontAlgn="auto" latinLnBrk="0" hangingPunct="1"/>
            <a:r>
              <a:rPr lang="pt-BR" sz="1200" b="1">
                <a:effectLst/>
                <a:latin typeface="Arial" panose="020B0604020202020204" pitchFamily="7" charset="0"/>
                <a:cs typeface="Arial" panose="020B0604020202020204" pitchFamily="7" charset="0"/>
              </a:rPr>
              <a:t>Processado em: 29/03/2022</a:t>
            </a:r>
            <a:endParaRPr lang="pt-BR" sz="1200" b="1">
              <a:effectLst/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  <xdr:pic>
        <xdr:nvPicPr>
          <xdr:cNvPr id="7" name="Imagem 6"/>
          <xdr:cNvPicPr>
            <a:picLocks noChangeAspect="1"/>
          </xdr:cNvPicPr>
        </xdr:nvPicPr>
        <xdr:blipFill>
          <a:blip r:embed="rId1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  <xdr:twoCellAnchor>
    <xdr:from>
      <xdr:col>0</xdr:col>
      <xdr:colOff>0</xdr:colOff>
      <xdr:row>12</xdr:row>
      <xdr:rowOff>134472</xdr:rowOff>
    </xdr:from>
    <xdr:to>
      <xdr:col>5</xdr:col>
      <xdr:colOff>1277471</xdr:colOff>
      <xdr:row>26</xdr:row>
      <xdr:rowOff>67236</xdr:rowOff>
    </xdr:to>
    <xdr:graphicFrame>
      <xdr:nvGraphicFramePr>
        <xdr:cNvPr id="12" name="Gráfico 11"/>
        <xdr:cNvGraphicFramePr/>
      </xdr:nvGraphicFramePr>
      <xdr:xfrm>
        <a:off x="0" y="2970530"/>
        <a:ext cx="6982460" cy="40665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168088</xdr:colOff>
      <xdr:row>12</xdr:row>
      <xdr:rowOff>112058</xdr:rowOff>
    </xdr:from>
    <xdr:to>
      <xdr:col>10</xdr:col>
      <xdr:colOff>1221441</xdr:colOff>
      <xdr:row>25</xdr:row>
      <xdr:rowOff>201704</xdr:rowOff>
    </xdr:to>
    <xdr:graphicFrame>
      <xdr:nvGraphicFramePr>
        <xdr:cNvPr id="13" name="Gráfico 12"/>
        <xdr:cNvGraphicFramePr/>
      </xdr:nvGraphicFramePr>
      <xdr:xfrm>
        <a:off x="7254240" y="2948305"/>
        <a:ext cx="6577965" cy="392811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44823</xdr:colOff>
      <xdr:row>28</xdr:row>
      <xdr:rowOff>44823</xdr:rowOff>
    </xdr:from>
    <xdr:to>
      <xdr:col>5</xdr:col>
      <xdr:colOff>1322294</xdr:colOff>
      <xdr:row>41</xdr:row>
      <xdr:rowOff>268941</xdr:rowOff>
    </xdr:to>
    <xdr:graphicFrame>
      <xdr:nvGraphicFramePr>
        <xdr:cNvPr id="14" name="Gráfico 13"/>
        <xdr:cNvGraphicFramePr/>
      </xdr:nvGraphicFramePr>
      <xdr:xfrm>
        <a:off x="44450" y="7946390"/>
        <a:ext cx="6983095" cy="406273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201706</xdr:colOff>
      <xdr:row>28</xdr:row>
      <xdr:rowOff>134470</xdr:rowOff>
    </xdr:from>
    <xdr:to>
      <xdr:col>10</xdr:col>
      <xdr:colOff>1255059</xdr:colOff>
      <xdr:row>41</xdr:row>
      <xdr:rowOff>224117</xdr:rowOff>
    </xdr:to>
    <xdr:graphicFrame>
      <xdr:nvGraphicFramePr>
        <xdr:cNvPr id="16" name="Gráfico 15"/>
        <xdr:cNvGraphicFramePr/>
      </xdr:nvGraphicFramePr>
      <xdr:xfrm>
        <a:off x="7287895" y="8035925"/>
        <a:ext cx="6577965" cy="392811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156884</xdr:colOff>
      <xdr:row>44</xdr:row>
      <xdr:rowOff>44822</xdr:rowOff>
    </xdr:from>
    <xdr:to>
      <xdr:col>5</xdr:col>
      <xdr:colOff>1299884</xdr:colOff>
      <xdr:row>57</xdr:row>
      <xdr:rowOff>268940</xdr:rowOff>
    </xdr:to>
    <xdr:graphicFrame>
      <xdr:nvGraphicFramePr>
        <xdr:cNvPr id="17" name="Gráfico 16"/>
        <xdr:cNvGraphicFramePr/>
      </xdr:nvGraphicFramePr>
      <xdr:xfrm>
        <a:off x="156845" y="13011785"/>
        <a:ext cx="6848475" cy="406273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224117</xdr:colOff>
      <xdr:row>44</xdr:row>
      <xdr:rowOff>44823</xdr:rowOff>
    </xdr:from>
    <xdr:to>
      <xdr:col>10</xdr:col>
      <xdr:colOff>1019735</xdr:colOff>
      <xdr:row>57</xdr:row>
      <xdr:rowOff>268941</xdr:rowOff>
    </xdr:to>
    <xdr:graphicFrame>
      <xdr:nvGraphicFramePr>
        <xdr:cNvPr id="20" name="Gráfico 19"/>
        <xdr:cNvGraphicFramePr/>
      </xdr:nvGraphicFramePr>
      <xdr:xfrm>
        <a:off x="7310120" y="13011785"/>
        <a:ext cx="6320155" cy="406273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134471</xdr:colOff>
      <xdr:row>60</xdr:row>
      <xdr:rowOff>100853</xdr:rowOff>
    </xdr:from>
    <xdr:to>
      <xdr:col>5</xdr:col>
      <xdr:colOff>930089</xdr:colOff>
      <xdr:row>74</xdr:row>
      <xdr:rowOff>33619</xdr:rowOff>
    </xdr:to>
    <xdr:graphicFrame>
      <xdr:nvGraphicFramePr>
        <xdr:cNvPr id="21" name="Gráfico 20"/>
        <xdr:cNvGraphicFramePr/>
      </xdr:nvGraphicFramePr>
      <xdr:xfrm>
        <a:off x="314960" y="18133060"/>
        <a:ext cx="6320155" cy="40665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235323</xdr:colOff>
      <xdr:row>60</xdr:row>
      <xdr:rowOff>145677</xdr:rowOff>
    </xdr:from>
    <xdr:to>
      <xdr:col>10</xdr:col>
      <xdr:colOff>1030941</xdr:colOff>
      <xdr:row>74</xdr:row>
      <xdr:rowOff>78443</xdr:rowOff>
    </xdr:to>
    <xdr:graphicFrame>
      <xdr:nvGraphicFramePr>
        <xdr:cNvPr id="22" name="Gráfico 21"/>
        <xdr:cNvGraphicFramePr/>
      </xdr:nvGraphicFramePr>
      <xdr:xfrm>
        <a:off x="7321550" y="18178145"/>
        <a:ext cx="6320155" cy="40665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33618</xdr:colOff>
      <xdr:row>76</xdr:row>
      <xdr:rowOff>100853</xdr:rowOff>
    </xdr:from>
    <xdr:to>
      <xdr:col>5</xdr:col>
      <xdr:colOff>1120588</xdr:colOff>
      <xdr:row>90</xdr:row>
      <xdr:rowOff>33618</xdr:rowOff>
    </xdr:to>
    <xdr:graphicFrame>
      <xdr:nvGraphicFramePr>
        <xdr:cNvPr id="23" name="Gráfico 22"/>
        <xdr:cNvGraphicFramePr/>
      </xdr:nvGraphicFramePr>
      <xdr:xfrm>
        <a:off x="213995" y="23198455"/>
        <a:ext cx="6611620" cy="40665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33618</xdr:colOff>
      <xdr:row>76</xdr:row>
      <xdr:rowOff>67235</xdr:rowOff>
    </xdr:from>
    <xdr:to>
      <xdr:col>10</xdr:col>
      <xdr:colOff>1120588</xdr:colOff>
      <xdr:row>90</xdr:row>
      <xdr:rowOff>0</xdr:rowOff>
    </xdr:to>
    <xdr:graphicFrame>
      <xdr:nvGraphicFramePr>
        <xdr:cNvPr id="24" name="Gráfico 23"/>
        <xdr:cNvGraphicFramePr/>
      </xdr:nvGraphicFramePr>
      <xdr:xfrm>
        <a:off x="7119620" y="23164800"/>
        <a:ext cx="6611620" cy="406717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123264</xdr:colOff>
      <xdr:row>92</xdr:row>
      <xdr:rowOff>67235</xdr:rowOff>
    </xdr:from>
    <xdr:to>
      <xdr:col>5</xdr:col>
      <xdr:colOff>1210234</xdr:colOff>
      <xdr:row>106</xdr:row>
      <xdr:rowOff>1</xdr:rowOff>
    </xdr:to>
    <xdr:graphicFrame>
      <xdr:nvGraphicFramePr>
        <xdr:cNvPr id="25" name="Gráfico 24"/>
        <xdr:cNvGraphicFramePr/>
      </xdr:nvGraphicFramePr>
      <xdr:xfrm>
        <a:off x="304165" y="28230195"/>
        <a:ext cx="6610985" cy="406717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</xdr:col>
      <xdr:colOff>100852</xdr:colOff>
      <xdr:row>92</xdr:row>
      <xdr:rowOff>33618</xdr:rowOff>
    </xdr:from>
    <xdr:to>
      <xdr:col>10</xdr:col>
      <xdr:colOff>1086969</xdr:colOff>
      <xdr:row>105</xdr:row>
      <xdr:rowOff>224119</xdr:rowOff>
    </xdr:to>
    <xdr:graphicFrame>
      <xdr:nvGraphicFramePr>
        <xdr:cNvPr id="26" name="Gráfico 25"/>
        <xdr:cNvGraphicFramePr/>
      </xdr:nvGraphicFramePr>
      <xdr:xfrm>
        <a:off x="7186930" y="28196540"/>
        <a:ext cx="6510655" cy="402907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11204</xdr:colOff>
      <xdr:row>108</xdr:row>
      <xdr:rowOff>78441</xdr:rowOff>
    </xdr:from>
    <xdr:to>
      <xdr:col>5</xdr:col>
      <xdr:colOff>1154205</xdr:colOff>
      <xdr:row>122</xdr:row>
      <xdr:rowOff>11207</xdr:rowOff>
    </xdr:to>
    <xdr:graphicFrame>
      <xdr:nvGraphicFramePr>
        <xdr:cNvPr id="27" name="Gráfico 26"/>
        <xdr:cNvGraphicFramePr/>
      </xdr:nvGraphicFramePr>
      <xdr:xfrm>
        <a:off x="191770" y="33307020"/>
        <a:ext cx="6667500" cy="40665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6</xdr:col>
      <xdr:colOff>974090</xdr:colOff>
      <xdr:row>108</xdr:row>
      <xdr:rowOff>100965</xdr:rowOff>
    </xdr:from>
    <xdr:to>
      <xdr:col>10</xdr:col>
      <xdr:colOff>962886</xdr:colOff>
      <xdr:row>122</xdr:row>
      <xdr:rowOff>33731</xdr:rowOff>
    </xdr:to>
    <xdr:graphicFrame>
      <xdr:nvGraphicFramePr>
        <xdr:cNvPr id="28" name="Gráfico 27"/>
        <xdr:cNvGraphicFramePr/>
      </xdr:nvGraphicFramePr>
      <xdr:xfrm>
        <a:off x="8060690" y="33329880"/>
        <a:ext cx="5513070" cy="40665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11204</xdr:colOff>
      <xdr:row>124</xdr:row>
      <xdr:rowOff>78441</xdr:rowOff>
    </xdr:from>
    <xdr:to>
      <xdr:col>5</xdr:col>
      <xdr:colOff>1154205</xdr:colOff>
      <xdr:row>138</xdr:row>
      <xdr:rowOff>11207</xdr:rowOff>
    </xdr:to>
    <xdr:graphicFrame>
      <xdr:nvGraphicFramePr>
        <xdr:cNvPr id="29" name="Gráfico 28"/>
        <xdr:cNvGraphicFramePr/>
      </xdr:nvGraphicFramePr>
      <xdr:xfrm>
        <a:off x="191770" y="38372415"/>
        <a:ext cx="6667500" cy="40665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6</xdr:col>
      <xdr:colOff>828040</xdr:colOff>
      <xdr:row>124</xdr:row>
      <xdr:rowOff>76835</xdr:rowOff>
    </xdr:from>
    <xdr:to>
      <xdr:col>10</xdr:col>
      <xdr:colOff>816836</xdr:colOff>
      <xdr:row>138</xdr:row>
      <xdr:rowOff>9601</xdr:rowOff>
    </xdr:to>
    <xdr:graphicFrame>
      <xdr:nvGraphicFramePr>
        <xdr:cNvPr id="8" name="Gráfico 7"/>
        <xdr:cNvGraphicFramePr/>
      </xdr:nvGraphicFramePr>
      <xdr:xfrm>
        <a:off x="7914640" y="38371145"/>
        <a:ext cx="5513070" cy="40665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6</xdr:col>
      <xdr:colOff>535940</xdr:colOff>
      <xdr:row>124</xdr:row>
      <xdr:rowOff>76835</xdr:rowOff>
    </xdr:from>
    <xdr:to>
      <xdr:col>10</xdr:col>
      <xdr:colOff>524736</xdr:colOff>
      <xdr:row>138</xdr:row>
      <xdr:rowOff>9601</xdr:rowOff>
    </xdr:to>
    <xdr:graphicFrame>
      <xdr:nvGraphicFramePr>
        <xdr:cNvPr id="9" name="Gráfico 8"/>
        <xdr:cNvGraphicFramePr/>
      </xdr:nvGraphicFramePr>
      <xdr:xfrm>
        <a:off x="7622540" y="38371145"/>
        <a:ext cx="5513070" cy="40665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8</xdr:col>
      <xdr:colOff>605117</xdr:colOff>
      <xdr:row>2</xdr:row>
      <xdr:rowOff>190496</xdr:rowOff>
    </xdr:from>
    <xdr:to>
      <xdr:col>11</xdr:col>
      <xdr:colOff>0</xdr:colOff>
      <xdr:row>5</xdr:row>
      <xdr:rowOff>22407</xdr:rowOff>
    </xdr:to>
    <xdr:sp>
      <xdr:nvSpPr>
        <xdr:cNvPr id="2" name="Fluxograma: Dados armazenados 7">
          <a:hlinkClick xmlns:r="http://schemas.openxmlformats.org/officeDocument/2006/relationships" r:id="rId1"/>
        </xdr:cNvPr>
        <xdr:cNvSpPr/>
      </xdr:nvSpPr>
      <xdr:spPr>
        <a:xfrm>
          <a:off x="10939145" y="570865"/>
          <a:ext cx="1757680" cy="403860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Arial" panose="020B0604020202020204" pitchFamily="7" charset="0"/>
              <a:cs typeface="Arial" panose="020B0604020202020204" pitchFamily="7" charset="0"/>
            </a:rPr>
            <a:t>Página Inicial</a:t>
          </a:r>
          <a:endParaRPr lang="pt-BR" sz="1100" b="1">
            <a:solidFill>
              <a:srgbClr val="00B050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 editAs="oneCell">
    <xdr:from>
      <xdr:col>0</xdr:col>
      <xdr:colOff>67236</xdr:colOff>
      <xdr:row>0</xdr:row>
      <xdr:rowOff>123266</xdr:rowOff>
    </xdr:from>
    <xdr:to>
      <xdr:col>7</xdr:col>
      <xdr:colOff>896471</xdr:colOff>
      <xdr:row>10</xdr:row>
      <xdr:rowOff>22412</xdr:rowOff>
    </xdr:to>
    <xdr:grpSp>
      <xdr:nvGrpSpPr>
        <xdr:cNvPr id="3" name="Grupo 16"/>
        <xdr:cNvGrpSpPr/>
      </xdr:nvGrpSpPr>
      <xdr:grpSpPr>
        <a:xfrm>
          <a:off x="66675" y="123190"/>
          <a:ext cx="10116185" cy="1804035"/>
          <a:chOff x="67236" y="123266"/>
          <a:chExt cx="10141323" cy="1804146"/>
        </a:xfrm>
      </xdr:grpSpPr>
      <xdr:sp>
        <xdr:nvSpPr>
          <xdr:cNvPr id="4" name="Retângulo 3"/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 Federal da Grande Dourados - UFGD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Pró-Reitoria de Avaliação Institucional e Planejamento - PROAP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Coordenadoria de Planejamento  - COPLAN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</xdr:txBody>
      </xdr:sp>
      <xdr:sp>
        <xdr:nvSpPr>
          <xdr:cNvPr id="5" name="Fluxograma: Dados armazenados 13"/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  <a:sym typeface="+mn-ea"/>
              </a:rPr>
              <a:t>Relatório UFGD em Números - PROPP</a:t>
            </a:r>
            <a:endParaRPr lang="pt-BR" sz="1400" b="1">
              <a:solidFill>
                <a:srgbClr val="FFC000"/>
              </a:solidFill>
              <a:latin typeface="Arial" panose="020B0604020202020204" pitchFamily="7" charset="0"/>
              <a:cs typeface="Arial" panose="020B0604020202020204" pitchFamily="7" charset="0"/>
              <a:sym typeface="+mn-ea"/>
            </a:endParaRPr>
          </a:p>
        </xdr:txBody>
      </xdr:sp>
      <xdr:sp>
        <xdr:nvSpPr>
          <xdr:cNvPr id="6" name="Fluxograma: Dados armazenados 14"/>
          <xdr:cNvSpPr/>
        </xdr:nvSpPr>
        <xdr:spPr>
          <a:xfrm>
            <a:off x="5423648" y="959225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Arial" panose="020B0604020202020204" pitchFamily="7" charset="0"/>
                <a:ea typeface="+mn-ea"/>
                <a:cs typeface="Arial" panose="020B0604020202020204" pitchFamily="7" charset="0"/>
              </a:rPr>
              <a:t>Ano de Referência: 2020</a:t>
            </a:r>
            <a:endParaRPr lang="pt-BR" sz="1200" b="1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endParaRPr>
          </a:p>
          <a:p>
            <a:pPr eaLnBrk="1" fontAlgn="auto" latinLnBrk="0" hangingPunct="1"/>
            <a:r>
              <a:rPr lang="pt-BR" sz="1200" b="1">
                <a:effectLst/>
                <a:latin typeface="Arial" panose="020B0604020202020204" pitchFamily="7" charset="0"/>
                <a:cs typeface="Arial" panose="020B0604020202020204" pitchFamily="7" charset="0"/>
              </a:rPr>
              <a:t>Processado em: 29/03/2022</a:t>
            </a:r>
            <a:endParaRPr lang="pt-BR" sz="1200" b="1">
              <a:effectLst/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  <xdr:pic>
        <xdr:nvPicPr>
          <xdr:cNvPr id="7" name="Imagem 6"/>
          <xdr:cNvPicPr>
            <a:picLocks noChangeAspect="1"/>
          </xdr:cNvPicPr>
        </xdr:nvPicPr>
        <xdr:blipFill>
          <a:blip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</xdr:wsDr>
</file>

<file path=xl/drawings/drawing28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55245</xdr:colOff>
      <xdr:row>0</xdr:row>
      <xdr:rowOff>123190</xdr:rowOff>
    </xdr:from>
    <xdr:to>
      <xdr:col>16</xdr:col>
      <xdr:colOff>414953</xdr:colOff>
      <xdr:row>10</xdr:row>
      <xdr:rowOff>22336</xdr:rowOff>
    </xdr:to>
    <xdr:grpSp>
      <xdr:nvGrpSpPr>
        <xdr:cNvPr id="9" name="Grupo 16"/>
        <xdr:cNvGrpSpPr/>
      </xdr:nvGrpSpPr>
      <xdr:grpSpPr>
        <a:xfrm>
          <a:off x="55245" y="123190"/>
          <a:ext cx="16294735" cy="1804035"/>
          <a:chOff x="67236" y="123266"/>
          <a:chExt cx="10141323" cy="1804146"/>
        </a:xfrm>
      </xdr:grpSpPr>
      <xdr:sp>
        <xdr:nvSpPr>
          <xdr:cNvPr id="10" name="Retângulo 9"/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 Federal da Grande Dourados - UFGD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Pró-Reitoria de Avaliação Institucional e Planejamento - PROAP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Coordenadoria de Planejamento  - COPLAN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</xdr:txBody>
      </xdr:sp>
      <xdr:sp>
        <xdr:nvSpPr>
          <xdr:cNvPr id="11" name="Fluxograma: Dados armazenados 13"/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  <a:sym typeface="+mn-ea"/>
              </a:rPr>
              <a:t>Relatório UFGD em Números - PROPP</a:t>
            </a:r>
            <a:endParaRPr lang="pt-BR" sz="1400" b="1">
              <a:solidFill>
                <a:srgbClr val="FFC000"/>
              </a:solidFill>
              <a:latin typeface="Arial" panose="020B0604020202020204" pitchFamily="7" charset="0"/>
              <a:cs typeface="Arial" panose="020B0604020202020204" pitchFamily="7" charset="0"/>
              <a:sym typeface="+mn-ea"/>
            </a:endParaRPr>
          </a:p>
        </xdr:txBody>
      </xdr:sp>
      <xdr:sp>
        <xdr:nvSpPr>
          <xdr:cNvPr id="12" name="Fluxograma: Dados armazenados 14"/>
          <xdr:cNvSpPr/>
        </xdr:nvSpPr>
        <xdr:spPr>
          <a:xfrm>
            <a:off x="5423648" y="959225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Arial" panose="020B0604020202020204" pitchFamily="7" charset="0"/>
                <a:ea typeface="+mn-ea"/>
                <a:cs typeface="Arial" panose="020B0604020202020204" pitchFamily="7" charset="0"/>
              </a:rPr>
              <a:t>Ano de Referência: 2020</a:t>
            </a:r>
            <a:endParaRPr lang="pt-BR" sz="1200" b="1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endParaRPr>
          </a:p>
          <a:p>
            <a:pPr eaLnBrk="1" fontAlgn="auto" latinLnBrk="0" hangingPunct="1"/>
            <a:r>
              <a:rPr lang="pt-BR" sz="1200" b="1">
                <a:effectLst/>
                <a:latin typeface="Arial" panose="020B0604020202020204" pitchFamily="7" charset="0"/>
                <a:cs typeface="Arial" panose="020B0604020202020204" pitchFamily="7" charset="0"/>
              </a:rPr>
              <a:t>Processado em: 29/03/2022</a:t>
            </a:r>
            <a:endParaRPr lang="pt-BR" sz="1200" b="1">
              <a:effectLst/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  <xdr:pic>
        <xdr:nvPicPr>
          <xdr:cNvPr id="13" name="Imagem 12"/>
          <xdr:cNvPicPr>
            <a:picLocks noChangeAspect="1"/>
          </xdr:cNvPicPr>
        </xdr:nvPicPr>
        <xdr:blipFill>
          <a:blip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  <xdr:twoCellAnchor editAs="oneCell">
    <xdr:from>
      <xdr:col>18</xdr:col>
      <xdr:colOff>280147</xdr:colOff>
      <xdr:row>2</xdr:row>
      <xdr:rowOff>183775</xdr:rowOff>
    </xdr:from>
    <xdr:to>
      <xdr:col>21</xdr:col>
      <xdr:colOff>200025</xdr:colOff>
      <xdr:row>5</xdr:row>
      <xdr:rowOff>15686</xdr:rowOff>
    </xdr:to>
    <xdr:sp>
      <xdr:nvSpPr>
        <xdr:cNvPr id="14" name="Fluxograma: Dados armazenados 7">
          <a:hlinkClick xmlns:r="http://schemas.openxmlformats.org/officeDocument/2006/relationships" r:id="rId2"/>
        </xdr:cNvPr>
        <xdr:cNvSpPr/>
      </xdr:nvSpPr>
      <xdr:spPr>
        <a:xfrm>
          <a:off x="17910810" y="564515"/>
          <a:ext cx="1748790" cy="403225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Arial" panose="020B0604020202020204" pitchFamily="7" charset="0"/>
              <a:cs typeface="Arial" panose="020B0604020202020204" pitchFamily="7" charset="0"/>
            </a:rPr>
            <a:t>Página Inicial</a:t>
          </a:r>
          <a:endParaRPr lang="pt-BR" sz="1100" b="1">
            <a:solidFill>
              <a:srgbClr val="00B050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 editAs="oneCell">
    <xdr:from>
      <xdr:col>18</xdr:col>
      <xdr:colOff>588265</xdr:colOff>
      <xdr:row>1</xdr:row>
      <xdr:rowOff>11204</xdr:rowOff>
    </xdr:from>
    <xdr:to>
      <xdr:col>21</xdr:col>
      <xdr:colOff>200025</xdr:colOff>
      <xdr:row>3</xdr:row>
      <xdr:rowOff>33615</xdr:rowOff>
    </xdr:to>
    <xdr:sp>
      <xdr:nvSpPr>
        <xdr:cNvPr id="15" name="Fluxograma: Dados armazenados 7">
          <a:hlinkClick xmlns:r="http://schemas.openxmlformats.org/officeDocument/2006/relationships" r:id="rId3"/>
        </xdr:cNvPr>
        <xdr:cNvSpPr/>
      </xdr:nvSpPr>
      <xdr:spPr>
        <a:xfrm>
          <a:off x="18218785" y="201295"/>
          <a:ext cx="1440815" cy="403225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Arial" panose="020B0604020202020204" pitchFamily="7" charset="0"/>
              <a:cs typeface="Arial" panose="020B0604020202020204" pitchFamily="7" charset="0"/>
            </a:rPr>
            <a:t>Gráficos</a:t>
          </a:r>
          <a:endParaRPr lang="pt-BR" sz="1100" b="1">
            <a:solidFill>
              <a:srgbClr val="00B050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9</xdr:col>
      <xdr:colOff>997324</xdr:colOff>
      <xdr:row>2</xdr:row>
      <xdr:rowOff>179290</xdr:rowOff>
    </xdr:from>
    <xdr:to>
      <xdr:col>10</xdr:col>
      <xdr:colOff>1367118</xdr:colOff>
      <xdr:row>5</xdr:row>
      <xdr:rowOff>11201</xdr:rowOff>
    </xdr:to>
    <xdr:sp>
      <xdr:nvSpPr>
        <xdr:cNvPr id="2" name="Fluxograma: Dados armazenados 7">
          <a:hlinkClick xmlns:r="http://schemas.openxmlformats.org/officeDocument/2006/relationships" r:id="rId7"/>
        </xdr:cNvPr>
        <xdr:cNvSpPr/>
      </xdr:nvSpPr>
      <xdr:spPr>
        <a:xfrm>
          <a:off x="12226925" y="560070"/>
          <a:ext cx="1750695" cy="403225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Arial" panose="020B0604020202020204" pitchFamily="7" charset="0"/>
              <a:cs typeface="Arial" panose="020B0604020202020204" pitchFamily="7" charset="0"/>
            </a:rPr>
            <a:t>Página Inicial</a:t>
          </a:r>
          <a:endParaRPr lang="pt-BR" sz="1100" b="1">
            <a:solidFill>
              <a:srgbClr val="00B050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 editAs="oneCell">
    <xdr:from>
      <xdr:col>0</xdr:col>
      <xdr:colOff>67236</xdr:colOff>
      <xdr:row>0</xdr:row>
      <xdr:rowOff>123266</xdr:rowOff>
    </xdr:from>
    <xdr:to>
      <xdr:col>8</xdr:col>
      <xdr:colOff>381000</xdr:colOff>
      <xdr:row>10</xdr:row>
      <xdr:rowOff>22412</xdr:rowOff>
    </xdr:to>
    <xdr:grpSp>
      <xdr:nvGrpSpPr>
        <xdr:cNvPr id="3" name="Grupo 16"/>
        <xdr:cNvGrpSpPr/>
      </xdr:nvGrpSpPr>
      <xdr:grpSpPr>
        <a:xfrm>
          <a:off x="66675" y="123190"/>
          <a:ext cx="10163175" cy="1804035"/>
          <a:chOff x="67236" y="123266"/>
          <a:chExt cx="10141323" cy="1804146"/>
        </a:xfrm>
      </xdr:grpSpPr>
      <xdr:sp>
        <xdr:nvSpPr>
          <xdr:cNvPr id="4" name="Retângulo 3"/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 Federal da Grande Dourados - UFGD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Pró-Reitoria de Avaliação Institucional e Planejamento - PROAP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Coordenadoria de Planejamento  - COPLAN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</xdr:txBody>
      </xdr:sp>
      <xdr:sp>
        <xdr:nvSpPr>
          <xdr:cNvPr id="5" name="Fluxograma: Dados armazenados 13"/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  <a:sym typeface="+mn-ea"/>
              </a:rPr>
              <a:t>Relatório UFGD em Números - PROPP</a:t>
            </a:r>
            <a:endParaRPr lang="pt-BR" sz="1400" b="1">
              <a:solidFill>
                <a:srgbClr val="FFC000"/>
              </a:solidFill>
              <a:latin typeface="Arial" panose="020B0604020202020204" pitchFamily="7" charset="0"/>
              <a:cs typeface="Arial" panose="020B0604020202020204" pitchFamily="7" charset="0"/>
              <a:sym typeface="+mn-ea"/>
            </a:endParaRPr>
          </a:p>
        </xdr:txBody>
      </xdr:sp>
      <xdr:sp>
        <xdr:nvSpPr>
          <xdr:cNvPr id="6" name="Fluxograma: Dados armazenados 14"/>
          <xdr:cNvSpPr/>
        </xdr:nvSpPr>
        <xdr:spPr>
          <a:xfrm>
            <a:off x="5423648" y="959225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Arial" panose="020B0604020202020204" pitchFamily="7" charset="0"/>
                <a:ea typeface="+mn-ea"/>
                <a:cs typeface="Arial" panose="020B0604020202020204" pitchFamily="7" charset="0"/>
              </a:rPr>
              <a:t>Ano de Referência: 2020</a:t>
            </a:r>
            <a:endParaRPr lang="pt-BR" sz="1200" b="1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endParaRPr>
          </a:p>
          <a:p>
            <a:pPr eaLnBrk="1" fontAlgn="auto" latinLnBrk="0" hangingPunct="1"/>
            <a:r>
              <a:rPr lang="pt-BR" sz="1200" b="1">
                <a:effectLst/>
                <a:latin typeface="Arial" panose="020B0604020202020204" pitchFamily="7" charset="0"/>
                <a:cs typeface="Arial" panose="020B0604020202020204" pitchFamily="7" charset="0"/>
              </a:rPr>
              <a:t>Processado em: 29/03/2022</a:t>
            </a:r>
            <a:endParaRPr lang="pt-BR" sz="1200" b="1">
              <a:effectLst/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  <xdr:pic>
        <xdr:nvPicPr>
          <xdr:cNvPr id="7" name="Imagem 6"/>
          <xdr:cNvPicPr>
            <a:picLocks noChangeAspect="1"/>
          </xdr:cNvPicPr>
        </xdr:nvPicPr>
        <xdr:blipFill>
          <a:blip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  <xdr:twoCellAnchor>
    <xdr:from>
      <xdr:col>6</xdr:col>
      <xdr:colOff>78442</xdr:colOff>
      <xdr:row>12</xdr:row>
      <xdr:rowOff>11206</xdr:rowOff>
    </xdr:from>
    <xdr:to>
      <xdr:col>10</xdr:col>
      <xdr:colOff>1232648</xdr:colOff>
      <xdr:row>26</xdr:row>
      <xdr:rowOff>29882</xdr:rowOff>
    </xdr:to>
    <xdr:graphicFrame>
      <xdr:nvGraphicFramePr>
        <xdr:cNvPr id="8" name="Gráfico 7"/>
        <xdr:cNvGraphicFramePr/>
      </xdr:nvGraphicFramePr>
      <xdr:xfrm>
        <a:off x="7164705" y="2847340"/>
        <a:ext cx="6678930" cy="41529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22410</xdr:colOff>
      <xdr:row>12</xdr:row>
      <xdr:rowOff>33618</xdr:rowOff>
    </xdr:from>
    <xdr:to>
      <xdr:col>5</xdr:col>
      <xdr:colOff>1176616</xdr:colOff>
      <xdr:row>26</xdr:row>
      <xdr:rowOff>52294</xdr:rowOff>
    </xdr:to>
    <xdr:graphicFrame>
      <xdr:nvGraphicFramePr>
        <xdr:cNvPr id="9" name="Gráfico 8"/>
        <xdr:cNvGraphicFramePr/>
      </xdr:nvGraphicFramePr>
      <xdr:xfrm>
        <a:off x="203200" y="2869565"/>
        <a:ext cx="6678295" cy="41529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168087</xdr:colOff>
      <xdr:row>28</xdr:row>
      <xdr:rowOff>44824</xdr:rowOff>
    </xdr:from>
    <xdr:to>
      <xdr:col>5</xdr:col>
      <xdr:colOff>1142999</xdr:colOff>
      <xdr:row>42</xdr:row>
      <xdr:rowOff>130737</xdr:rowOff>
    </xdr:to>
    <xdr:graphicFrame>
      <xdr:nvGraphicFramePr>
        <xdr:cNvPr id="10" name="Gráfico 9"/>
        <xdr:cNvGraphicFramePr/>
      </xdr:nvGraphicFramePr>
      <xdr:xfrm>
        <a:off x="167640" y="7946390"/>
        <a:ext cx="6680200" cy="421957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168088</xdr:colOff>
      <xdr:row>28</xdr:row>
      <xdr:rowOff>11207</xdr:rowOff>
    </xdr:from>
    <xdr:to>
      <xdr:col>10</xdr:col>
      <xdr:colOff>1210235</xdr:colOff>
      <xdr:row>42</xdr:row>
      <xdr:rowOff>89648</xdr:rowOff>
    </xdr:to>
    <xdr:graphicFrame>
      <xdr:nvGraphicFramePr>
        <xdr:cNvPr id="13" name="Gráfico 12"/>
        <xdr:cNvGraphicFramePr/>
      </xdr:nvGraphicFramePr>
      <xdr:xfrm>
        <a:off x="7254240" y="7912735"/>
        <a:ext cx="6566535" cy="421259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100854</xdr:colOff>
      <xdr:row>60</xdr:row>
      <xdr:rowOff>0</xdr:rowOff>
    </xdr:from>
    <xdr:to>
      <xdr:col>5</xdr:col>
      <xdr:colOff>1266266</xdr:colOff>
      <xdr:row>74</xdr:row>
      <xdr:rowOff>56030</xdr:rowOff>
    </xdr:to>
    <xdr:graphicFrame>
      <xdr:nvGraphicFramePr>
        <xdr:cNvPr id="16" name="Gráfico 15"/>
        <xdr:cNvGraphicFramePr/>
      </xdr:nvGraphicFramePr>
      <xdr:xfrm>
        <a:off x="100330" y="18032730"/>
        <a:ext cx="6871335" cy="418973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89647</xdr:colOff>
      <xdr:row>44</xdr:row>
      <xdr:rowOff>123265</xdr:rowOff>
    </xdr:from>
    <xdr:to>
      <xdr:col>10</xdr:col>
      <xdr:colOff>1030941</xdr:colOff>
      <xdr:row>58</xdr:row>
      <xdr:rowOff>112058</xdr:rowOff>
    </xdr:to>
    <xdr:graphicFrame>
      <xdr:nvGraphicFramePr>
        <xdr:cNvPr id="17" name="Gráfico 16"/>
        <xdr:cNvGraphicFramePr/>
      </xdr:nvGraphicFramePr>
      <xdr:xfrm>
        <a:off x="270510" y="13090525"/>
        <a:ext cx="13371195" cy="41224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17</xdr:col>
      <xdr:colOff>661152</xdr:colOff>
      <xdr:row>2</xdr:row>
      <xdr:rowOff>179290</xdr:rowOff>
    </xdr:from>
    <xdr:to>
      <xdr:col>20</xdr:col>
      <xdr:colOff>0</xdr:colOff>
      <xdr:row>5</xdr:row>
      <xdr:rowOff>11201</xdr:rowOff>
    </xdr:to>
    <xdr:sp>
      <xdr:nvSpPr>
        <xdr:cNvPr id="2" name="Fluxograma: Dados armazenados 7">
          <a:hlinkClick xmlns:r="http://schemas.openxmlformats.org/officeDocument/2006/relationships" r:id="rId1"/>
        </xdr:cNvPr>
        <xdr:cNvSpPr/>
      </xdr:nvSpPr>
      <xdr:spPr>
        <a:xfrm>
          <a:off x="17806035" y="560070"/>
          <a:ext cx="1701165" cy="403225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Arial" panose="020B0604020202020204" pitchFamily="7" charset="0"/>
              <a:cs typeface="Arial" panose="020B0604020202020204" pitchFamily="7" charset="0"/>
            </a:rPr>
            <a:t>Página Inicial</a:t>
          </a:r>
          <a:endParaRPr lang="pt-BR" sz="1100" b="1">
            <a:solidFill>
              <a:srgbClr val="00B050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 editAs="oneCell">
    <xdr:from>
      <xdr:col>0</xdr:col>
      <xdr:colOff>67236</xdr:colOff>
      <xdr:row>0</xdr:row>
      <xdr:rowOff>123266</xdr:rowOff>
    </xdr:from>
    <xdr:to>
      <xdr:col>9</xdr:col>
      <xdr:colOff>347383</xdr:colOff>
      <xdr:row>10</xdr:row>
      <xdr:rowOff>22412</xdr:rowOff>
    </xdr:to>
    <xdr:grpSp>
      <xdr:nvGrpSpPr>
        <xdr:cNvPr id="3" name="Grupo 16"/>
        <xdr:cNvGrpSpPr/>
      </xdr:nvGrpSpPr>
      <xdr:grpSpPr>
        <a:xfrm>
          <a:off x="66675" y="123190"/>
          <a:ext cx="10110470" cy="1804035"/>
          <a:chOff x="67236" y="123266"/>
          <a:chExt cx="10141323" cy="1804146"/>
        </a:xfrm>
      </xdr:grpSpPr>
      <xdr:sp>
        <xdr:nvSpPr>
          <xdr:cNvPr id="4" name="Retângulo 3"/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 Federal da Grande Dourados - UFGD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Pró-Reitoria de Avaliação Institucional e Planejamento - PROAP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Coordenadoria de Planejamento  - COPLAN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</xdr:txBody>
      </xdr:sp>
      <xdr:sp>
        <xdr:nvSpPr>
          <xdr:cNvPr id="5" name="Fluxograma: Dados armazenados 13"/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  <a:sym typeface="+mn-ea"/>
              </a:rPr>
              <a:t>Relatório UFGD em Números - PROPP</a:t>
            </a:r>
            <a:endParaRPr lang="pt-BR" sz="1400" b="1">
              <a:solidFill>
                <a:srgbClr val="FFC000"/>
              </a:solidFill>
              <a:latin typeface="Arial" panose="020B0604020202020204" pitchFamily="7" charset="0"/>
              <a:cs typeface="Arial" panose="020B0604020202020204" pitchFamily="7" charset="0"/>
              <a:sym typeface="+mn-ea"/>
            </a:endParaRPr>
          </a:p>
        </xdr:txBody>
      </xdr:sp>
      <xdr:sp>
        <xdr:nvSpPr>
          <xdr:cNvPr id="6" name="Fluxograma: Dados armazenados 14"/>
          <xdr:cNvSpPr/>
        </xdr:nvSpPr>
        <xdr:spPr>
          <a:xfrm>
            <a:off x="5423648" y="959225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Arial" panose="020B0604020202020204" pitchFamily="7" charset="0"/>
                <a:ea typeface="+mn-ea"/>
                <a:cs typeface="Arial" panose="020B0604020202020204" pitchFamily="7" charset="0"/>
              </a:rPr>
              <a:t>Ano de Referência: 2020</a:t>
            </a:r>
            <a:endParaRPr lang="pt-BR" sz="1200" b="1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endParaRPr>
          </a:p>
          <a:p>
            <a:pPr eaLnBrk="1" fontAlgn="auto" latinLnBrk="0" hangingPunct="1"/>
            <a:r>
              <a:rPr lang="pt-BR" sz="1200" b="1">
                <a:effectLst/>
                <a:latin typeface="Arial" panose="020B0604020202020204" pitchFamily="7" charset="0"/>
                <a:cs typeface="Arial" panose="020B0604020202020204" pitchFamily="7" charset="0"/>
              </a:rPr>
              <a:t>Processado em: 29/03/2022</a:t>
            </a:r>
            <a:endParaRPr lang="pt-BR" sz="1200" b="1">
              <a:effectLst/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  <xdr:pic>
        <xdr:nvPicPr>
          <xdr:cNvPr id="7" name="Imagem 6"/>
          <xdr:cNvPicPr>
            <a:picLocks noChangeAspect="1"/>
          </xdr:cNvPicPr>
        </xdr:nvPicPr>
        <xdr:blipFill>
          <a:blip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  <xdr:twoCellAnchor editAs="oneCell">
    <xdr:from>
      <xdr:col>17</xdr:col>
      <xdr:colOff>896474</xdr:colOff>
      <xdr:row>1</xdr:row>
      <xdr:rowOff>6719</xdr:rowOff>
    </xdr:from>
    <xdr:to>
      <xdr:col>19</xdr:col>
      <xdr:colOff>554739</xdr:colOff>
      <xdr:row>3</xdr:row>
      <xdr:rowOff>29130</xdr:rowOff>
    </xdr:to>
    <xdr:sp>
      <xdr:nvSpPr>
        <xdr:cNvPr id="8" name="Fluxograma: Dados Armazenados 7">
          <a:hlinkClick xmlns:r="http://schemas.openxmlformats.org/officeDocument/2006/relationships" r:id="rId3"/>
        </xdr:cNvPr>
        <xdr:cNvSpPr/>
      </xdr:nvSpPr>
      <xdr:spPr>
        <a:xfrm>
          <a:off x="18040985" y="196850"/>
          <a:ext cx="1449070" cy="403225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Arial" panose="020B0604020202020204" pitchFamily="7" charset="0"/>
              <a:cs typeface="Arial" panose="020B0604020202020204" pitchFamily="7" charset="0"/>
            </a:rPr>
            <a:t>Gráficos</a:t>
          </a:r>
          <a:endParaRPr lang="pt-BR" sz="1100" b="1">
            <a:solidFill>
              <a:srgbClr val="00B050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8</xdr:col>
      <xdr:colOff>605117</xdr:colOff>
      <xdr:row>2</xdr:row>
      <xdr:rowOff>190496</xdr:rowOff>
    </xdr:from>
    <xdr:to>
      <xdr:col>11</xdr:col>
      <xdr:colOff>0</xdr:colOff>
      <xdr:row>5</xdr:row>
      <xdr:rowOff>22407</xdr:rowOff>
    </xdr:to>
    <xdr:sp>
      <xdr:nvSpPr>
        <xdr:cNvPr id="2" name="Fluxograma: Dados armazenados 7">
          <a:hlinkClick xmlns:r="http://schemas.openxmlformats.org/officeDocument/2006/relationships" r:id="rId1"/>
        </xdr:cNvPr>
        <xdr:cNvSpPr/>
      </xdr:nvSpPr>
      <xdr:spPr>
        <a:xfrm>
          <a:off x="11177270" y="570865"/>
          <a:ext cx="1757680" cy="403860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Arial" panose="020B0604020202020204" pitchFamily="7" charset="0"/>
              <a:cs typeface="Arial" panose="020B0604020202020204" pitchFamily="7" charset="0"/>
            </a:rPr>
            <a:t>Página Inicial</a:t>
          </a:r>
          <a:endParaRPr lang="pt-BR" sz="1100" b="1">
            <a:solidFill>
              <a:srgbClr val="00B050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 editAs="oneCell">
    <xdr:from>
      <xdr:col>0</xdr:col>
      <xdr:colOff>67236</xdr:colOff>
      <xdr:row>0</xdr:row>
      <xdr:rowOff>123266</xdr:rowOff>
    </xdr:from>
    <xdr:to>
      <xdr:col>7</xdr:col>
      <xdr:colOff>672353</xdr:colOff>
      <xdr:row>10</xdr:row>
      <xdr:rowOff>22412</xdr:rowOff>
    </xdr:to>
    <xdr:grpSp>
      <xdr:nvGrpSpPr>
        <xdr:cNvPr id="3" name="Grupo 16"/>
        <xdr:cNvGrpSpPr/>
      </xdr:nvGrpSpPr>
      <xdr:grpSpPr>
        <a:xfrm>
          <a:off x="66675" y="123190"/>
          <a:ext cx="10130155" cy="1804035"/>
          <a:chOff x="67236" y="123266"/>
          <a:chExt cx="10141323" cy="1804146"/>
        </a:xfrm>
      </xdr:grpSpPr>
      <xdr:sp>
        <xdr:nvSpPr>
          <xdr:cNvPr id="4" name="Retângulo 3"/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 Federal da Grande Dourados - UFGD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Pró-Reitoria de Avaliação Institucional e Planejamento - PROAP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Coordenadoria de Planejamento  - COPLAN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</xdr:txBody>
      </xdr:sp>
      <xdr:sp>
        <xdr:nvSpPr>
          <xdr:cNvPr id="5" name="Fluxograma: Dados armazenados 13"/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  <a:sym typeface="+mn-ea"/>
              </a:rPr>
              <a:t>Relatório UFGD em Números - PROPP</a:t>
            </a:r>
            <a:endParaRPr lang="pt-BR" sz="1400" b="1">
              <a:solidFill>
                <a:srgbClr val="FFC000"/>
              </a:solidFill>
              <a:latin typeface="Arial" panose="020B0604020202020204" pitchFamily="7" charset="0"/>
              <a:cs typeface="Arial" panose="020B0604020202020204" pitchFamily="7" charset="0"/>
              <a:sym typeface="+mn-ea"/>
            </a:endParaRPr>
          </a:p>
        </xdr:txBody>
      </xdr:sp>
      <xdr:sp>
        <xdr:nvSpPr>
          <xdr:cNvPr id="6" name="Fluxograma: Dados armazenados 14"/>
          <xdr:cNvSpPr/>
        </xdr:nvSpPr>
        <xdr:spPr>
          <a:xfrm>
            <a:off x="5423648" y="959225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Arial" panose="020B0604020202020204" pitchFamily="7" charset="0"/>
                <a:ea typeface="+mn-ea"/>
                <a:cs typeface="Arial" panose="020B0604020202020204" pitchFamily="7" charset="0"/>
              </a:rPr>
              <a:t>Ano de Referência: 2020</a:t>
            </a:r>
            <a:endParaRPr lang="pt-BR" sz="1200" b="1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endParaRPr>
          </a:p>
          <a:p>
            <a:pPr eaLnBrk="1" fontAlgn="auto" latinLnBrk="0" hangingPunct="1"/>
            <a:r>
              <a:rPr lang="pt-BR" sz="1200" b="1">
                <a:effectLst/>
                <a:latin typeface="Arial" panose="020B0604020202020204" pitchFamily="7" charset="0"/>
                <a:cs typeface="Arial" panose="020B0604020202020204" pitchFamily="7" charset="0"/>
              </a:rPr>
              <a:t>Processado em: 29/03/2022</a:t>
            </a:r>
            <a:endParaRPr lang="pt-BR" sz="1200" b="1">
              <a:effectLst/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  <xdr:pic>
        <xdr:nvPicPr>
          <xdr:cNvPr id="7" name="Imagem 6"/>
          <xdr:cNvPicPr>
            <a:picLocks noChangeAspect="1"/>
          </xdr:cNvPicPr>
        </xdr:nvPicPr>
        <xdr:blipFill>
          <a:blip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</xdr:wsDr>
</file>

<file path=xl/drawings/drawing3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67236</xdr:colOff>
      <xdr:row>0</xdr:row>
      <xdr:rowOff>123266</xdr:rowOff>
    </xdr:from>
    <xdr:to>
      <xdr:col>11</xdr:col>
      <xdr:colOff>33618</xdr:colOff>
      <xdr:row>10</xdr:row>
      <xdr:rowOff>22412</xdr:rowOff>
    </xdr:to>
    <xdr:grpSp>
      <xdr:nvGrpSpPr>
        <xdr:cNvPr id="2" name="Grupo 16"/>
        <xdr:cNvGrpSpPr/>
      </xdr:nvGrpSpPr>
      <xdr:grpSpPr>
        <a:xfrm>
          <a:off x="66675" y="123190"/>
          <a:ext cx="10110470" cy="1804035"/>
          <a:chOff x="67236" y="123266"/>
          <a:chExt cx="10141323" cy="1804146"/>
        </a:xfrm>
      </xdr:grpSpPr>
      <xdr:sp>
        <xdr:nvSpPr>
          <xdr:cNvPr id="3" name="Retângulo 2"/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 Federal da Grande Dourados - UFGD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Pró-Reitoria de Avaliação Institucional e Planejamento - PROAP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Coordenadoria de Planejamento  - COPLAN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</xdr:txBody>
      </xdr:sp>
      <xdr:sp>
        <xdr:nvSpPr>
          <xdr:cNvPr id="4" name="Fluxograma: Dados armazenados 13"/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  <a:sym typeface="+mn-ea"/>
              </a:rPr>
              <a:t>Relatório UFGD em Números - PROPP</a:t>
            </a:r>
            <a:endParaRPr lang="pt-BR" sz="1400" b="1">
              <a:solidFill>
                <a:srgbClr val="FFC000"/>
              </a:solidFill>
              <a:latin typeface="Arial" panose="020B0604020202020204" pitchFamily="7" charset="0"/>
              <a:cs typeface="Arial" panose="020B0604020202020204" pitchFamily="7" charset="0"/>
              <a:sym typeface="+mn-ea"/>
            </a:endParaRPr>
          </a:p>
        </xdr:txBody>
      </xdr:sp>
      <xdr:sp>
        <xdr:nvSpPr>
          <xdr:cNvPr id="5" name="Fluxograma: Dados armazenados 14"/>
          <xdr:cNvSpPr/>
        </xdr:nvSpPr>
        <xdr:spPr>
          <a:xfrm>
            <a:off x="5423648" y="959225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Arial" panose="020B0604020202020204" pitchFamily="7" charset="0"/>
                <a:ea typeface="+mn-ea"/>
                <a:cs typeface="Arial" panose="020B0604020202020204" pitchFamily="7" charset="0"/>
              </a:rPr>
              <a:t>Ano de Referência: 2020</a:t>
            </a:r>
            <a:endParaRPr lang="pt-BR" sz="1200" b="1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endParaRPr>
          </a:p>
          <a:p>
            <a:pPr eaLnBrk="1" fontAlgn="auto" latinLnBrk="0" hangingPunct="1"/>
            <a:r>
              <a:rPr lang="pt-BR" sz="1200" b="1">
                <a:effectLst/>
                <a:latin typeface="Arial" panose="020B0604020202020204" pitchFamily="7" charset="0"/>
                <a:cs typeface="Arial" panose="020B0604020202020204" pitchFamily="7" charset="0"/>
              </a:rPr>
              <a:t>Processado em: 05/04/2022</a:t>
            </a:r>
            <a:endParaRPr lang="pt-BR" sz="1200" b="1">
              <a:effectLst/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  <xdr:pic>
        <xdr:nvPicPr>
          <xdr:cNvPr id="6" name="Imagem 5"/>
          <xdr:cNvPicPr>
            <a:picLocks noChangeAspect="1"/>
          </xdr:cNvPicPr>
        </xdr:nvPicPr>
        <xdr:blipFill>
          <a:blip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  <xdr:twoCellAnchor editAs="oneCell">
    <xdr:from>
      <xdr:col>18</xdr:col>
      <xdr:colOff>104775</xdr:colOff>
      <xdr:row>2</xdr:row>
      <xdr:rowOff>183515</xdr:rowOff>
    </xdr:from>
    <xdr:to>
      <xdr:col>20</xdr:col>
      <xdr:colOff>149225</xdr:colOff>
      <xdr:row>5</xdr:row>
      <xdr:rowOff>15240</xdr:rowOff>
    </xdr:to>
    <xdr:sp>
      <xdr:nvSpPr>
        <xdr:cNvPr id="7" name="Fluxograma: Dados armazenados 7">
          <a:hlinkClick xmlns:r="http://schemas.openxmlformats.org/officeDocument/2006/relationships" r:id="rId2"/>
        </xdr:cNvPr>
        <xdr:cNvSpPr/>
      </xdr:nvSpPr>
      <xdr:spPr>
        <a:xfrm>
          <a:off x="16182975" y="564515"/>
          <a:ext cx="1739900" cy="403225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Arial" panose="020B0604020202020204" pitchFamily="7" charset="0"/>
              <a:cs typeface="Arial" panose="020B0604020202020204" pitchFamily="7" charset="0"/>
            </a:rPr>
            <a:t>Página Inicial</a:t>
          </a:r>
          <a:endParaRPr lang="pt-BR" sz="1100" b="1">
            <a:solidFill>
              <a:srgbClr val="00B050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 editAs="oneCell">
    <xdr:from>
      <xdr:col>18</xdr:col>
      <xdr:colOff>339725</xdr:colOff>
      <xdr:row>1</xdr:row>
      <xdr:rowOff>10795</xdr:rowOff>
    </xdr:from>
    <xdr:to>
      <xdr:col>20</xdr:col>
      <xdr:colOff>80645</xdr:colOff>
      <xdr:row>3</xdr:row>
      <xdr:rowOff>33020</xdr:rowOff>
    </xdr:to>
    <xdr:sp>
      <xdr:nvSpPr>
        <xdr:cNvPr id="8" name="Fluxograma: Dados Armazenados 7">
          <a:hlinkClick xmlns:r="http://schemas.openxmlformats.org/officeDocument/2006/relationships" r:id="rId3"/>
        </xdr:cNvPr>
        <xdr:cNvSpPr/>
      </xdr:nvSpPr>
      <xdr:spPr>
        <a:xfrm>
          <a:off x="16417925" y="201295"/>
          <a:ext cx="1436370" cy="403225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Arial" panose="020B0604020202020204" pitchFamily="7" charset="0"/>
              <a:cs typeface="Arial" panose="020B0604020202020204" pitchFamily="7" charset="0"/>
            </a:rPr>
            <a:t>Gráficos</a:t>
          </a:r>
          <a:endParaRPr lang="pt-BR" sz="1100" b="1">
            <a:solidFill>
              <a:srgbClr val="00B050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9</xdr:col>
      <xdr:colOff>997324</xdr:colOff>
      <xdr:row>2</xdr:row>
      <xdr:rowOff>179290</xdr:rowOff>
    </xdr:from>
    <xdr:to>
      <xdr:col>10</xdr:col>
      <xdr:colOff>1367118</xdr:colOff>
      <xdr:row>5</xdr:row>
      <xdr:rowOff>11201</xdr:rowOff>
    </xdr:to>
    <xdr:sp>
      <xdr:nvSpPr>
        <xdr:cNvPr id="2" name="Fluxograma: Dados armazenados 7">
          <a:hlinkClick xmlns:r="http://schemas.openxmlformats.org/officeDocument/2006/relationships" r:id="rId9"/>
        </xdr:cNvPr>
        <xdr:cNvSpPr/>
      </xdr:nvSpPr>
      <xdr:spPr>
        <a:xfrm>
          <a:off x="12226925" y="560070"/>
          <a:ext cx="1750695" cy="403225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Arial" panose="020B0604020202020204" pitchFamily="7" charset="0"/>
              <a:cs typeface="Arial" panose="020B0604020202020204" pitchFamily="7" charset="0"/>
            </a:rPr>
            <a:t>Página Inicial</a:t>
          </a:r>
          <a:endParaRPr lang="pt-BR" sz="1100" b="1">
            <a:solidFill>
              <a:srgbClr val="00B050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 editAs="oneCell">
    <xdr:from>
      <xdr:col>0</xdr:col>
      <xdr:colOff>67236</xdr:colOff>
      <xdr:row>0</xdr:row>
      <xdr:rowOff>123266</xdr:rowOff>
    </xdr:from>
    <xdr:to>
      <xdr:col>8</xdr:col>
      <xdr:colOff>381000</xdr:colOff>
      <xdr:row>10</xdr:row>
      <xdr:rowOff>22412</xdr:rowOff>
    </xdr:to>
    <xdr:grpSp>
      <xdr:nvGrpSpPr>
        <xdr:cNvPr id="3" name="Grupo 16"/>
        <xdr:cNvGrpSpPr/>
      </xdr:nvGrpSpPr>
      <xdr:grpSpPr>
        <a:xfrm>
          <a:off x="66675" y="123190"/>
          <a:ext cx="10163175" cy="1804035"/>
          <a:chOff x="67236" y="123266"/>
          <a:chExt cx="10141323" cy="1804146"/>
        </a:xfrm>
      </xdr:grpSpPr>
      <xdr:sp>
        <xdr:nvSpPr>
          <xdr:cNvPr id="4" name="Retângulo 3"/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 Federal da Grande Dourados - UFGD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Pró-Reitoria de Avaliação Institucional e Planejamento - PROAP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Coordenadoria de Planejamento  - COPLAN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</xdr:txBody>
      </xdr:sp>
      <xdr:sp>
        <xdr:nvSpPr>
          <xdr:cNvPr id="5" name="Fluxograma: Dados armazenados 13"/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  <a:sym typeface="+mn-ea"/>
              </a:rPr>
              <a:t>Relatório UFGD em Números - PROPP</a:t>
            </a:r>
            <a:endParaRPr lang="pt-BR" sz="1400" b="1">
              <a:solidFill>
                <a:srgbClr val="FFC000"/>
              </a:solidFill>
              <a:latin typeface="Arial" panose="020B0604020202020204" pitchFamily="7" charset="0"/>
              <a:cs typeface="Arial" panose="020B0604020202020204" pitchFamily="7" charset="0"/>
              <a:sym typeface="+mn-ea"/>
            </a:endParaRPr>
          </a:p>
        </xdr:txBody>
      </xdr:sp>
      <xdr:sp>
        <xdr:nvSpPr>
          <xdr:cNvPr id="6" name="Fluxograma: Dados armazenados 14"/>
          <xdr:cNvSpPr/>
        </xdr:nvSpPr>
        <xdr:spPr>
          <a:xfrm>
            <a:off x="5423648" y="959225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Arial" panose="020B0604020202020204" pitchFamily="7" charset="0"/>
                <a:ea typeface="+mn-ea"/>
                <a:cs typeface="Arial" panose="020B0604020202020204" pitchFamily="7" charset="0"/>
              </a:rPr>
              <a:t>Ano de Referência: 2020</a:t>
            </a:r>
            <a:endParaRPr lang="pt-BR" sz="1200" b="1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endParaRPr>
          </a:p>
          <a:p>
            <a:pPr eaLnBrk="1" fontAlgn="auto" latinLnBrk="0" hangingPunct="1"/>
            <a:r>
              <a:rPr lang="pt-BR" sz="1200" b="1">
                <a:effectLst/>
                <a:latin typeface="Arial" panose="020B0604020202020204" pitchFamily="7" charset="0"/>
                <a:cs typeface="Arial" panose="020B0604020202020204" pitchFamily="7" charset="0"/>
              </a:rPr>
              <a:t>Processado em: 05/04/2022</a:t>
            </a:r>
            <a:endParaRPr lang="pt-BR" sz="1200" b="1">
              <a:effectLst/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  <xdr:pic>
        <xdr:nvPicPr>
          <xdr:cNvPr id="7" name="Imagem 6"/>
          <xdr:cNvPicPr>
            <a:picLocks noChangeAspect="1"/>
          </xdr:cNvPicPr>
        </xdr:nvPicPr>
        <xdr:blipFill>
          <a:blip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  <xdr:twoCellAnchor>
    <xdr:from>
      <xdr:col>6</xdr:col>
      <xdr:colOff>166370</xdr:colOff>
      <xdr:row>29</xdr:row>
      <xdr:rowOff>10795</xdr:rowOff>
    </xdr:from>
    <xdr:to>
      <xdr:col>10</xdr:col>
      <xdr:colOff>1209675</xdr:colOff>
      <xdr:row>43</xdr:row>
      <xdr:rowOff>88265</xdr:rowOff>
    </xdr:to>
    <xdr:graphicFrame>
      <xdr:nvGraphicFramePr>
        <xdr:cNvPr id="11" name="Gráfico 10"/>
        <xdr:cNvGraphicFramePr/>
      </xdr:nvGraphicFramePr>
      <xdr:xfrm>
        <a:off x="7252970" y="8268335"/>
        <a:ext cx="6567805" cy="42113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20955</xdr:colOff>
      <xdr:row>12</xdr:row>
      <xdr:rowOff>54610</xdr:rowOff>
    </xdr:from>
    <xdr:to>
      <xdr:col>5</xdr:col>
      <xdr:colOff>1176020</xdr:colOff>
      <xdr:row>25</xdr:row>
      <xdr:rowOff>201930</xdr:rowOff>
    </xdr:to>
    <xdr:graphicFrame>
      <xdr:nvGraphicFramePr>
        <xdr:cNvPr id="14" name="Gráfico 13"/>
        <xdr:cNvGraphicFramePr/>
      </xdr:nvGraphicFramePr>
      <xdr:xfrm>
        <a:off x="201930" y="2891155"/>
        <a:ext cx="6679565" cy="398589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122555</xdr:colOff>
      <xdr:row>12</xdr:row>
      <xdr:rowOff>77470</xdr:rowOff>
    </xdr:from>
    <xdr:to>
      <xdr:col>10</xdr:col>
      <xdr:colOff>1254760</xdr:colOff>
      <xdr:row>25</xdr:row>
      <xdr:rowOff>201295</xdr:rowOff>
    </xdr:to>
    <xdr:graphicFrame>
      <xdr:nvGraphicFramePr>
        <xdr:cNvPr id="15" name="Gráfico 14"/>
        <xdr:cNvGraphicFramePr/>
      </xdr:nvGraphicFramePr>
      <xdr:xfrm>
        <a:off x="7209155" y="2914015"/>
        <a:ext cx="6656705" cy="39624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33617</xdr:colOff>
      <xdr:row>29</xdr:row>
      <xdr:rowOff>78442</xdr:rowOff>
    </xdr:from>
    <xdr:to>
      <xdr:col>5</xdr:col>
      <xdr:colOff>1187823</xdr:colOff>
      <xdr:row>43</xdr:row>
      <xdr:rowOff>67236</xdr:rowOff>
    </xdr:to>
    <xdr:graphicFrame>
      <xdr:nvGraphicFramePr>
        <xdr:cNvPr id="17" name="Gráfico 16"/>
        <xdr:cNvGraphicFramePr/>
      </xdr:nvGraphicFramePr>
      <xdr:xfrm>
        <a:off x="213995" y="8335645"/>
        <a:ext cx="6678930" cy="41224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168087</xdr:colOff>
      <xdr:row>45</xdr:row>
      <xdr:rowOff>56030</xdr:rowOff>
    </xdr:from>
    <xdr:to>
      <xdr:col>5</xdr:col>
      <xdr:colOff>1266264</xdr:colOff>
      <xdr:row>59</xdr:row>
      <xdr:rowOff>44823</xdr:rowOff>
    </xdr:to>
    <xdr:graphicFrame>
      <xdr:nvGraphicFramePr>
        <xdr:cNvPr id="18" name="Gráfico 17"/>
        <xdr:cNvGraphicFramePr/>
      </xdr:nvGraphicFramePr>
      <xdr:xfrm>
        <a:off x="167640" y="13378815"/>
        <a:ext cx="6804025" cy="41224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123264</xdr:colOff>
      <xdr:row>45</xdr:row>
      <xdr:rowOff>0</xdr:rowOff>
    </xdr:from>
    <xdr:to>
      <xdr:col>10</xdr:col>
      <xdr:colOff>1277471</xdr:colOff>
      <xdr:row>58</xdr:row>
      <xdr:rowOff>280146</xdr:rowOff>
    </xdr:to>
    <xdr:graphicFrame>
      <xdr:nvGraphicFramePr>
        <xdr:cNvPr id="19" name="Gráfico 18"/>
        <xdr:cNvGraphicFramePr/>
      </xdr:nvGraphicFramePr>
      <xdr:xfrm>
        <a:off x="7209790" y="13322935"/>
        <a:ext cx="6678295" cy="411861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61</xdr:row>
      <xdr:rowOff>0</xdr:rowOff>
    </xdr:from>
    <xdr:to>
      <xdr:col>5</xdr:col>
      <xdr:colOff>1154206</xdr:colOff>
      <xdr:row>74</xdr:row>
      <xdr:rowOff>280147</xdr:rowOff>
    </xdr:to>
    <xdr:graphicFrame>
      <xdr:nvGraphicFramePr>
        <xdr:cNvPr id="20" name="Gráfico 19"/>
        <xdr:cNvGraphicFramePr/>
      </xdr:nvGraphicFramePr>
      <xdr:xfrm>
        <a:off x="180975" y="18388330"/>
        <a:ext cx="6678295" cy="411861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66040</xdr:colOff>
      <xdr:row>61</xdr:row>
      <xdr:rowOff>45085</xdr:rowOff>
    </xdr:from>
    <xdr:to>
      <xdr:col>10</xdr:col>
      <xdr:colOff>1220246</xdr:colOff>
      <xdr:row>75</xdr:row>
      <xdr:rowOff>33879</xdr:rowOff>
    </xdr:to>
    <xdr:graphicFrame>
      <xdr:nvGraphicFramePr>
        <xdr:cNvPr id="21" name="Gráfico 20"/>
        <xdr:cNvGraphicFramePr/>
      </xdr:nvGraphicFramePr>
      <xdr:xfrm>
        <a:off x="7152640" y="18433415"/>
        <a:ext cx="6678295" cy="41224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67236</xdr:colOff>
      <xdr:row>0</xdr:row>
      <xdr:rowOff>123266</xdr:rowOff>
    </xdr:from>
    <xdr:to>
      <xdr:col>9</xdr:col>
      <xdr:colOff>324971</xdr:colOff>
      <xdr:row>10</xdr:row>
      <xdr:rowOff>22412</xdr:rowOff>
    </xdr:to>
    <xdr:grpSp>
      <xdr:nvGrpSpPr>
        <xdr:cNvPr id="2" name="Grupo 16"/>
        <xdr:cNvGrpSpPr/>
      </xdr:nvGrpSpPr>
      <xdr:grpSpPr>
        <a:xfrm>
          <a:off x="66675" y="123190"/>
          <a:ext cx="10106660" cy="1804035"/>
          <a:chOff x="67236" y="123266"/>
          <a:chExt cx="10141323" cy="1804146"/>
        </a:xfrm>
      </xdr:grpSpPr>
      <xdr:sp>
        <xdr:nvSpPr>
          <xdr:cNvPr id="3" name="Retângulo 2"/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 Federal da Grande Dourados - UFGD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Pró-Reitoria de Avaliação Institucional e Planejamento - PROAP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Coordenadoria de Planejamento  - COPLAN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</xdr:txBody>
      </xdr:sp>
      <xdr:sp>
        <xdr:nvSpPr>
          <xdr:cNvPr id="4" name="Fluxograma: Dados armazenados 13"/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  <a:sym typeface="+mn-ea"/>
              </a:rPr>
              <a:t>Relatório UFGD em Números - PROPP</a:t>
            </a:r>
            <a:endParaRPr lang="pt-BR" sz="1400" b="1">
              <a:solidFill>
                <a:srgbClr val="FFC000"/>
              </a:solidFill>
              <a:latin typeface="Arial" panose="020B0604020202020204" pitchFamily="7" charset="0"/>
              <a:cs typeface="Arial" panose="020B0604020202020204" pitchFamily="7" charset="0"/>
              <a:sym typeface="+mn-ea"/>
            </a:endParaRPr>
          </a:p>
        </xdr:txBody>
      </xdr:sp>
      <xdr:sp>
        <xdr:nvSpPr>
          <xdr:cNvPr id="5" name="Fluxograma: Dados armazenados 14"/>
          <xdr:cNvSpPr/>
        </xdr:nvSpPr>
        <xdr:spPr>
          <a:xfrm>
            <a:off x="5423648" y="959225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Arial" panose="020B0604020202020204" pitchFamily="7" charset="0"/>
                <a:ea typeface="+mn-ea"/>
                <a:cs typeface="Arial" panose="020B0604020202020204" pitchFamily="7" charset="0"/>
              </a:rPr>
              <a:t>Ano de Referência: 2020</a:t>
            </a:r>
            <a:endParaRPr lang="pt-BR" sz="1200" b="1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endParaRPr>
          </a:p>
          <a:p>
            <a:pPr eaLnBrk="1" fontAlgn="auto" latinLnBrk="0" hangingPunct="1"/>
            <a:r>
              <a:rPr lang="pt-BR" sz="1200" b="1">
                <a:effectLst/>
                <a:latin typeface="Arial" panose="020B0604020202020204" pitchFamily="7" charset="0"/>
                <a:cs typeface="Arial" panose="020B0604020202020204" pitchFamily="7" charset="0"/>
              </a:rPr>
              <a:t>Processado em: 31/05/2022</a:t>
            </a:r>
            <a:endParaRPr lang="pt-BR" sz="1200" b="1">
              <a:effectLst/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  <xdr:pic>
        <xdr:nvPicPr>
          <xdr:cNvPr id="6" name="Imagem 5"/>
          <xdr:cNvPicPr>
            <a:picLocks noChangeAspect="1"/>
          </xdr:cNvPicPr>
        </xdr:nvPicPr>
        <xdr:blipFill>
          <a:blip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  <xdr:twoCellAnchor editAs="oneCell">
    <xdr:from>
      <xdr:col>14</xdr:col>
      <xdr:colOff>705985</xdr:colOff>
      <xdr:row>2</xdr:row>
      <xdr:rowOff>183775</xdr:rowOff>
    </xdr:from>
    <xdr:to>
      <xdr:col>16</xdr:col>
      <xdr:colOff>549103</xdr:colOff>
      <xdr:row>5</xdr:row>
      <xdr:rowOff>15686</xdr:rowOff>
    </xdr:to>
    <xdr:sp>
      <xdr:nvSpPr>
        <xdr:cNvPr id="7" name="Fluxograma: Dados armazenados 7">
          <a:hlinkClick xmlns:r="http://schemas.openxmlformats.org/officeDocument/2006/relationships" r:id="rId2"/>
        </xdr:cNvPr>
        <xdr:cNvSpPr/>
      </xdr:nvSpPr>
      <xdr:spPr>
        <a:xfrm>
          <a:off x="15793085" y="564515"/>
          <a:ext cx="1738630" cy="403225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Arial" panose="020B0604020202020204" pitchFamily="7" charset="0"/>
              <a:cs typeface="Arial" panose="020B0604020202020204" pitchFamily="7" charset="0"/>
            </a:rPr>
            <a:t>Página Inicial</a:t>
          </a:r>
          <a:endParaRPr lang="pt-BR" sz="1100" b="1">
            <a:solidFill>
              <a:srgbClr val="00B050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 editAs="oneCell">
    <xdr:from>
      <xdr:col>14</xdr:col>
      <xdr:colOff>1030955</xdr:colOff>
      <xdr:row>1</xdr:row>
      <xdr:rowOff>11204</xdr:rowOff>
    </xdr:from>
    <xdr:to>
      <xdr:col>16</xdr:col>
      <xdr:colOff>565955</xdr:colOff>
      <xdr:row>3</xdr:row>
      <xdr:rowOff>33615</xdr:rowOff>
    </xdr:to>
    <xdr:sp>
      <xdr:nvSpPr>
        <xdr:cNvPr id="8" name="Fluxograma: Dados Armazenados 7">
          <a:hlinkClick xmlns:r="http://schemas.openxmlformats.org/officeDocument/2006/relationships" r:id="rId3"/>
        </xdr:cNvPr>
        <xdr:cNvSpPr/>
      </xdr:nvSpPr>
      <xdr:spPr>
        <a:xfrm>
          <a:off x="16118205" y="201295"/>
          <a:ext cx="1430655" cy="403225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Arial" panose="020B0604020202020204" pitchFamily="7" charset="0"/>
              <a:cs typeface="Arial" panose="020B0604020202020204" pitchFamily="7" charset="0"/>
            </a:rPr>
            <a:t>Gráficos</a:t>
          </a:r>
          <a:endParaRPr lang="pt-BR" sz="1100" b="1">
            <a:solidFill>
              <a:srgbClr val="00B050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9</xdr:col>
      <xdr:colOff>997324</xdr:colOff>
      <xdr:row>2</xdr:row>
      <xdr:rowOff>179290</xdr:rowOff>
    </xdr:from>
    <xdr:to>
      <xdr:col>10</xdr:col>
      <xdr:colOff>1367118</xdr:colOff>
      <xdr:row>5</xdr:row>
      <xdr:rowOff>11201</xdr:rowOff>
    </xdr:to>
    <xdr:sp>
      <xdr:nvSpPr>
        <xdr:cNvPr id="2" name="Fluxograma: Dados armazenados 7">
          <a:hlinkClick xmlns:r="http://schemas.openxmlformats.org/officeDocument/2006/relationships" r:id="rId5"/>
        </xdr:cNvPr>
        <xdr:cNvSpPr/>
      </xdr:nvSpPr>
      <xdr:spPr>
        <a:xfrm>
          <a:off x="12226925" y="560070"/>
          <a:ext cx="1750695" cy="403225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Arial" panose="020B0604020202020204" pitchFamily="7" charset="0"/>
              <a:cs typeface="Arial" panose="020B0604020202020204" pitchFamily="7" charset="0"/>
            </a:rPr>
            <a:t>Página Inicial</a:t>
          </a:r>
          <a:endParaRPr lang="pt-BR" sz="1100" b="1">
            <a:solidFill>
              <a:srgbClr val="00B050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 editAs="oneCell">
    <xdr:from>
      <xdr:col>0</xdr:col>
      <xdr:colOff>67236</xdr:colOff>
      <xdr:row>0</xdr:row>
      <xdr:rowOff>123266</xdr:rowOff>
    </xdr:from>
    <xdr:to>
      <xdr:col>8</xdr:col>
      <xdr:colOff>381000</xdr:colOff>
      <xdr:row>10</xdr:row>
      <xdr:rowOff>22412</xdr:rowOff>
    </xdr:to>
    <xdr:grpSp>
      <xdr:nvGrpSpPr>
        <xdr:cNvPr id="3" name="Grupo 16"/>
        <xdr:cNvGrpSpPr/>
      </xdr:nvGrpSpPr>
      <xdr:grpSpPr>
        <a:xfrm>
          <a:off x="66675" y="123190"/>
          <a:ext cx="10163175" cy="1804035"/>
          <a:chOff x="67236" y="123266"/>
          <a:chExt cx="10141323" cy="1804146"/>
        </a:xfrm>
      </xdr:grpSpPr>
      <xdr:sp>
        <xdr:nvSpPr>
          <xdr:cNvPr id="4" name="Retângulo 3"/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 Federal da Grande Dourados - UFGD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Pró-Reitoria de Avaliação Institucional e Planejamento - PROAP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Coordenadoria de Planejamento  - COPLAN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</xdr:txBody>
      </xdr:sp>
      <xdr:sp>
        <xdr:nvSpPr>
          <xdr:cNvPr id="5" name="Fluxograma: Dados armazenados 13"/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  <a:sym typeface="+mn-ea"/>
              </a:rPr>
              <a:t>Relatório UFGD em Números - PROPP</a:t>
            </a:r>
            <a:endParaRPr lang="pt-BR" sz="1400" b="1">
              <a:solidFill>
                <a:srgbClr val="FFC000"/>
              </a:solidFill>
              <a:latin typeface="Arial" panose="020B0604020202020204" pitchFamily="7" charset="0"/>
              <a:cs typeface="Arial" panose="020B0604020202020204" pitchFamily="7" charset="0"/>
              <a:sym typeface="+mn-ea"/>
            </a:endParaRPr>
          </a:p>
        </xdr:txBody>
      </xdr:sp>
      <xdr:sp>
        <xdr:nvSpPr>
          <xdr:cNvPr id="6" name="Fluxograma: Dados armazenados 14"/>
          <xdr:cNvSpPr/>
        </xdr:nvSpPr>
        <xdr:spPr>
          <a:xfrm>
            <a:off x="5423648" y="959225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Arial" panose="020B0604020202020204" pitchFamily="7" charset="0"/>
                <a:ea typeface="+mn-ea"/>
                <a:cs typeface="Arial" panose="020B0604020202020204" pitchFamily="7" charset="0"/>
              </a:rPr>
              <a:t>Ano de Referência: 2020</a:t>
            </a:r>
            <a:endParaRPr lang="pt-BR" sz="1200" b="1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endParaRPr>
          </a:p>
          <a:p>
            <a:pPr eaLnBrk="1" fontAlgn="auto" latinLnBrk="0" hangingPunct="1"/>
            <a:r>
              <a:rPr lang="pt-BR" sz="1200" b="1">
                <a:effectLst/>
                <a:latin typeface="Arial" panose="020B0604020202020204" pitchFamily="7" charset="0"/>
                <a:cs typeface="Arial" panose="020B0604020202020204" pitchFamily="7" charset="0"/>
              </a:rPr>
              <a:t>Processado em: 31/05/2022</a:t>
            </a:r>
            <a:endParaRPr lang="pt-BR" sz="1200" b="1">
              <a:effectLst/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  <xdr:pic>
        <xdr:nvPicPr>
          <xdr:cNvPr id="7" name="Imagem 6"/>
          <xdr:cNvPicPr>
            <a:picLocks noChangeAspect="1"/>
          </xdr:cNvPicPr>
        </xdr:nvPicPr>
        <xdr:blipFill>
          <a:blip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56029</xdr:colOff>
      <xdr:row>12</xdr:row>
      <xdr:rowOff>67235</xdr:rowOff>
    </xdr:from>
    <xdr:to>
      <xdr:col>5</xdr:col>
      <xdr:colOff>1210235</xdr:colOff>
      <xdr:row>26</xdr:row>
      <xdr:rowOff>56028</xdr:rowOff>
    </xdr:to>
    <xdr:graphicFrame>
      <xdr:nvGraphicFramePr>
        <xdr:cNvPr id="16" name="Gráfico 15"/>
        <xdr:cNvGraphicFramePr/>
      </xdr:nvGraphicFramePr>
      <xdr:xfrm>
        <a:off x="236855" y="2903220"/>
        <a:ext cx="6678295" cy="412305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335280</xdr:colOff>
      <xdr:row>12</xdr:row>
      <xdr:rowOff>77470</xdr:rowOff>
    </xdr:from>
    <xdr:to>
      <xdr:col>10</xdr:col>
      <xdr:colOff>941705</xdr:colOff>
      <xdr:row>26</xdr:row>
      <xdr:rowOff>145415</xdr:rowOff>
    </xdr:to>
    <xdr:graphicFrame>
      <xdr:nvGraphicFramePr>
        <xdr:cNvPr id="17" name="Gráfico 16"/>
        <xdr:cNvGraphicFramePr/>
      </xdr:nvGraphicFramePr>
      <xdr:xfrm>
        <a:off x="7421880" y="2914015"/>
        <a:ext cx="6130925" cy="420179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89646</xdr:colOff>
      <xdr:row>28</xdr:row>
      <xdr:rowOff>0</xdr:rowOff>
    </xdr:from>
    <xdr:to>
      <xdr:col>5</xdr:col>
      <xdr:colOff>1210235</xdr:colOff>
      <xdr:row>41</xdr:row>
      <xdr:rowOff>268941</xdr:rowOff>
    </xdr:to>
    <xdr:graphicFrame>
      <xdr:nvGraphicFramePr>
        <xdr:cNvPr id="18" name="Gráfico 17"/>
        <xdr:cNvGraphicFramePr/>
      </xdr:nvGraphicFramePr>
      <xdr:xfrm>
        <a:off x="89535" y="7901940"/>
        <a:ext cx="6825615" cy="41071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0</xdr:colOff>
      <xdr:row>28</xdr:row>
      <xdr:rowOff>0</xdr:rowOff>
    </xdr:from>
    <xdr:to>
      <xdr:col>10</xdr:col>
      <xdr:colOff>1299883</xdr:colOff>
      <xdr:row>41</xdr:row>
      <xdr:rowOff>268941</xdr:rowOff>
    </xdr:to>
    <xdr:graphicFrame>
      <xdr:nvGraphicFramePr>
        <xdr:cNvPr id="19" name="Gráfico 18"/>
        <xdr:cNvGraphicFramePr/>
      </xdr:nvGraphicFramePr>
      <xdr:xfrm>
        <a:off x="7086600" y="7901940"/>
        <a:ext cx="6824345" cy="41071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67236</xdr:colOff>
      <xdr:row>0</xdr:row>
      <xdr:rowOff>123266</xdr:rowOff>
    </xdr:from>
    <xdr:to>
      <xdr:col>8</xdr:col>
      <xdr:colOff>918883</xdr:colOff>
      <xdr:row>10</xdr:row>
      <xdr:rowOff>22412</xdr:rowOff>
    </xdr:to>
    <xdr:grpSp>
      <xdr:nvGrpSpPr>
        <xdr:cNvPr id="3" name="Grupo 16"/>
        <xdr:cNvGrpSpPr/>
      </xdr:nvGrpSpPr>
      <xdr:grpSpPr>
        <a:xfrm>
          <a:off x="66675" y="123190"/>
          <a:ext cx="10119995" cy="1804035"/>
          <a:chOff x="67236" y="123266"/>
          <a:chExt cx="10141323" cy="1804146"/>
        </a:xfrm>
      </xdr:grpSpPr>
      <xdr:sp>
        <xdr:nvSpPr>
          <xdr:cNvPr id="4" name="Retângulo 3"/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 Federal da Grande Dourados - UFGD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Pró-Reitoria de Avaliação Institucional e Planejamento - PROAP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Coordenadoria de Planejamento  - COPLAN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</xdr:txBody>
      </xdr:sp>
      <xdr:sp>
        <xdr:nvSpPr>
          <xdr:cNvPr id="5" name="Fluxograma: Dados armazenados 13"/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  <a:sym typeface="+mn-ea"/>
              </a:rPr>
              <a:t>Relatório UFGD em Números - PROPP</a:t>
            </a:r>
            <a:endParaRPr lang="pt-BR" sz="1400" b="1">
              <a:solidFill>
                <a:srgbClr val="FFC000"/>
              </a:solidFill>
              <a:latin typeface="Arial" panose="020B0604020202020204" pitchFamily="7" charset="0"/>
              <a:cs typeface="Arial" panose="020B0604020202020204" pitchFamily="7" charset="0"/>
              <a:sym typeface="+mn-ea"/>
            </a:endParaRPr>
          </a:p>
        </xdr:txBody>
      </xdr:sp>
      <xdr:sp>
        <xdr:nvSpPr>
          <xdr:cNvPr id="6" name="Fluxograma: Dados armazenados 14"/>
          <xdr:cNvSpPr/>
        </xdr:nvSpPr>
        <xdr:spPr>
          <a:xfrm>
            <a:off x="5423648" y="959225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Arial" panose="020B0604020202020204" pitchFamily="7" charset="0"/>
                <a:ea typeface="+mn-ea"/>
                <a:cs typeface="Arial" panose="020B0604020202020204" pitchFamily="7" charset="0"/>
              </a:rPr>
              <a:t>Ano de Referência: 2020</a:t>
            </a:r>
            <a:endParaRPr lang="pt-BR" sz="1200" b="1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endParaRPr>
          </a:p>
          <a:p>
            <a:pPr eaLnBrk="1" fontAlgn="auto" latinLnBrk="0" hangingPunct="1"/>
            <a:r>
              <a:rPr lang="pt-BR" sz="1200" b="1">
                <a:effectLst/>
                <a:latin typeface="Arial" panose="020B0604020202020204" pitchFamily="7" charset="0"/>
                <a:cs typeface="Arial" panose="020B0604020202020204" pitchFamily="7" charset="0"/>
              </a:rPr>
              <a:t>Processado em: 29/03/2022</a:t>
            </a:r>
            <a:endParaRPr lang="pt-BR" sz="1200" b="1">
              <a:effectLst/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  <xdr:pic>
        <xdr:nvPicPr>
          <xdr:cNvPr id="7" name="Imagem 6"/>
          <xdr:cNvPicPr>
            <a:picLocks noChangeAspect="1"/>
          </xdr:cNvPicPr>
        </xdr:nvPicPr>
        <xdr:blipFill>
          <a:blip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  <xdr:twoCellAnchor editAs="oneCell">
    <xdr:from>
      <xdr:col>15</xdr:col>
      <xdr:colOff>571504</xdr:colOff>
      <xdr:row>2</xdr:row>
      <xdr:rowOff>183777</xdr:rowOff>
    </xdr:from>
    <xdr:to>
      <xdr:col>17</xdr:col>
      <xdr:colOff>537887</xdr:colOff>
      <xdr:row>5</xdr:row>
      <xdr:rowOff>15688</xdr:rowOff>
    </xdr:to>
    <xdr:sp>
      <xdr:nvSpPr>
        <xdr:cNvPr id="8" name="Fluxograma: Dados Armazenados 7">
          <a:hlinkClick xmlns:r="http://schemas.openxmlformats.org/officeDocument/2006/relationships" r:id="rId2"/>
        </xdr:cNvPr>
        <xdr:cNvSpPr/>
      </xdr:nvSpPr>
      <xdr:spPr>
        <a:xfrm>
          <a:off x="17173575" y="564515"/>
          <a:ext cx="1757045" cy="403225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Arial" panose="020B0604020202020204" pitchFamily="7" charset="0"/>
              <a:cs typeface="Arial" panose="020B0604020202020204" pitchFamily="7" charset="0"/>
            </a:rPr>
            <a:t>Página Inicial</a:t>
          </a:r>
          <a:endParaRPr lang="pt-BR" sz="1100" b="1">
            <a:solidFill>
              <a:srgbClr val="00B050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 editAs="oneCell">
    <xdr:from>
      <xdr:col>15</xdr:col>
      <xdr:colOff>806826</xdr:colOff>
      <xdr:row>1</xdr:row>
      <xdr:rowOff>11206</xdr:rowOff>
    </xdr:from>
    <xdr:to>
      <xdr:col>17</xdr:col>
      <xdr:colOff>465091</xdr:colOff>
      <xdr:row>3</xdr:row>
      <xdr:rowOff>33617</xdr:rowOff>
    </xdr:to>
    <xdr:sp>
      <xdr:nvSpPr>
        <xdr:cNvPr id="9" name="Fluxograma: Dados armazenados 7">
          <a:hlinkClick xmlns:r="http://schemas.openxmlformats.org/officeDocument/2006/relationships" r:id="rId3"/>
        </xdr:cNvPr>
        <xdr:cNvSpPr/>
      </xdr:nvSpPr>
      <xdr:spPr>
        <a:xfrm>
          <a:off x="17408525" y="201295"/>
          <a:ext cx="1449070" cy="403225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Arial" panose="020B0604020202020204" pitchFamily="7" charset="0"/>
              <a:cs typeface="Arial" panose="020B0604020202020204" pitchFamily="7" charset="0"/>
            </a:rPr>
            <a:t>Gráficos</a:t>
          </a:r>
          <a:endParaRPr lang="pt-BR" sz="1100" b="1">
            <a:solidFill>
              <a:srgbClr val="00B050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9</xdr:col>
      <xdr:colOff>997324</xdr:colOff>
      <xdr:row>2</xdr:row>
      <xdr:rowOff>179290</xdr:rowOff>
    </xdr:from>
    <xdr:to>
      <xdr:col>10</xdr:col>
      <xdr:colOff>1165412</xdr:colOff>
      <xdr:row>5</xdr:row>
      <xdr:rowOff>11201</xdr:rowOff>
    </xdr:to>
    <xdr:sp>
      <xdr:nvSpPr>
        <xdr:cNvPr id="2" name="Fluxograma: Dados armazenados 7">
          <a:hlinkClick xmlns:r="http://schemas.openxmlformats.org/officeDocument/2006/relationships" r:id="rId4"/>
        </xdr:cNvPr>
        <xdr:cNvSpPr/>
      </xdr:nvSpPr>
      <xdr:spPr>
        <a:xfrm>
          <a:off x="13827125" y="560070"/>
          <a:ext cx="1749425" cy="403225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Arial" panose="020B0604020202020204" pitchFamily="7" charset="0"/>
              <a:cs typeface="Arial" panose="020B0604020202020204" pitchFamily="7" charset="0"/>
            </a:rPr>
            <a:t>Página Inicial</a:t>
          </a:r>
          <a:endParaRPr lang="pt-BR" sz="1100" b="1">
            <a:solidFill>
              <a:srgbClr val="00B050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 editAs="oneCell">
    <xdr:from>
      <xdr:col>0</xdr:col>
      <xdr:colOff>67236</xdr:colOff>
      <xdr:row>0</xdr:row>
      <xdr:rowOff>123266</xdr:rowOff>
    </xdr:from>
    <xdr:to>
      <xdr:col>7</xdr:col>
      <xdr:colOff>549088</xdr:colOff>
      <xdr:row>10</xdr:row>
      <xdr:rowOff>22412</xdr:rowOff>
    </xdr:to>
    <xdr:grpSp>
      <xdr:nvGrpSpPr>
        <xdr:cNvPr id="3" name="Grupo 16"/>
        <xdr:cNvGrpSpPr/>
      </xdr:nvGrpSpPr>
      <xdr:grpSpPr>
        <a:xfrm>
          <a:off x="66675" y="123190"/>
          <a:ext cx="10149840" cy="1804035"/>
          <a:chOff x="67236" y="123266"/>
          <a:chExt cx="10141323" cy="1804146"/>
        </a:xfrm>
      </xdr:grpSpPr>
      <xdr:sp>
        <xdr:nvSpPr>
          <xdr:cNvPr id="4" name="Retângulo 3"/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 Federal da Grande Dourados - UFGD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Pró-Reitoria de Avaliação Institucional e Planejamento - PROAP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Coordenadoria de Planejamento  - COPLAN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</xdr:txBody>
      </xdr:sp>
      <xdr:sp>
        <xdr:nvSpPr>
          <xdr:cNvPr id="5" name="Fluxograma: Dados armazenados 13"/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  <a:sym typeface="+mn-ea"/>
              </a:rPr>
              <a:t>Relatório UFGD em Números - PROPP</a:t>
            </a:r>
            <a:endParaRPr lang="pt-BR" sz="1400" b="1">
              <a:solidFill>
                <a:srgbClr val="FFC000"/>
              </a:solidFill>
              <a:latin typeface="Arial" panose="020B0604020202020204" pitchFamily="7" charset="0"/>
              <a:cs typeface="Arial" panose="020B0604020202020204" pitchFamily="7" charset="0"/>
              <a:sym typeface="+mn-ea"/>
            </a:endParaRPr>
          </a:p>
        </xdr:txBody>
      </xdr:sp>
      <xdr:sp>
        <xdr:nvSpPr>
          <xdr:cNvPr id="6" name="Fluxograma: Dados armazenados 14"/>
          <xdr:cNvSpPr/>
        </xdr:nvSpPr>
        <xdr:spPr>
          <a:xfrm>
            <a:off x="5423648" y="959225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Arial" panose="020B0604020202020204" pitchFamily="7" charset="0"/>
                <a:ea typeface="+mn-ea"/>
                <a:cs typeface="Arial" panose="020B0604020202020204" pitchFamily="7" charset="0"/>
              </a:rPr>
              <a:t>Ano de Referência: 2020</a:t>
            </a:r>
            <a:endParaRPr lang="pt-BR" sz="1200" b="1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endParaRPr>
          </a:p>
          <a:p>
            <a:pPr eaLnBrk="1" fontAlgn="auto" latinLnBrk="0" hangingPunct="1"/>
            <a:r>
              <a:rPr lang="pt-BR" sz="1200" b="1">
                <a:effectLst/>
                <a:latin typeface="Arial" panose="020B0604020202020204" pitchFamily="7" charset="0"/>
                <a:cs typeface="Arial" panose="020B0604020202020204" pitchFamily="7" charset="0"/>
              </a:rPr>
              <a:t>Processado em: 29/03/2022</a:t>
            </a:r>
            <a:endParaRPr lang="pt-BR" sz="1200" b="1">
              <a:effectLst/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  <xdr:pic>
        <xdr:nvPicPr>
          <xdr:cNvPr id="7" name="Imagem 6"/>
          <xdr:cNvPicPr>
            <a:picLocks noChangeAspect="1"/>
          </xdr:cNvPicPr>
        </xdr:nvPicPr>
        <xdr:blipFill>
          <a:blip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  <xdr:twoCellAnchor>
    <xdr:from>
      <xdr:col>0</xdr:col>
      <xdr:colOff>89646</xdr:colOff>
      <xdr:row>28</xdr:row>
      <xdr:rowOff>0</xdr:rowOff>
    </xdr:from>
    <xdr:to>
      <xdr:col>5</xdr:col>
      <xdr:colOff>1210235</xdr:colOff>
      <xdr:row>41</xdr:row>
      <xdr:rowOff>268941</xdr:rowOff>
    </xdr:to>
    <xdr:graphicFrame>
      <xdr:nvGraphicFramePr>
        <xdr:cNvPr id="10" name="Gráfico 9"/>
        <xdr:cNvGraphicFramePr/>
      </xdr:nvGraphicFramePr>
      <xdr:xfrm>
        <a:off x="89535" y="7901940"/>
        <a:ext cx="7625715" cy="41071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67236</xdr:colOff>
      <xdr:row>12</xdr:row>
      <xdr:rowOff>89648</xdr:rowOff>
    </xdr:from>
    <xdr:to>
      <xdr:col>5</xdr:col>
      <xdr:colOff>1467970</xdr:colOff>
      <xdr:row>26</xdr:row>
      <xdr:rowOff>67235</xdr:rowOff>
    </xdr:to>
    <xdr:graphicFrame>
      <xdr:nvGraphicFramePr>
        <xdr:cNvPr id="12" name="Gráfico 11"/>
        <xdr:cNvGraphicFramePr/>
      </xdr:nvGraphicFramePr>
      <xdr:xfrm>
        <a:off x="66675" y="2926080"/>
        <a:ext cx="7906385" cy="411099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78440</xdr:colOff>
      <xdr:row>12</xdr:row>
      <xdr:rowOff>134469</xdr:rowOff>
    </xdr:from>
    <xdr:to>
      <xdr:col>10</xdr:col>
      <xdr:colOff>1568821</xdr:colOff>
      <xdr:row>25</xdr:row>
      <xdr:rowOff>123259</xdr:rowOff>
    </xdr:to>
    <xdr:graphicFrame>
      <xdr:nvGraphicFramePr>
        <xdr:cNvPr id="14" name="Gráfico 13"/>
        <xdr:cNvGraphicFramePr/>
      </xdr:nvGraphicFramePr>
      <xdr:xfrm>
        <a:off x="8164830" y="2970530"/>
        <a:ext cx="7814945" cy="38277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7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67236</xdr:colOff>
      <xdr:row>0</xdr:row>
      <xdr:rowOff>123266</xdr:rowOff>
    </xdr:from>
    <xdr:to>
      <xdr:col>13</xdr:col>
      <xdr:colOff>549088</xdr:colOff>
      <xdr:row>10</xdr:row>
      <xdr:rowOff>22412</xdr:rowOff>
    </xdr:to>
    <xdr:grpSp>
      <xdr:nvGrpSpPr>
        <xdr:cNvPr id="2" name="Grupo 16"/>
        <xdr:cNvGrpSpPr/>
      </xdr:nvGrpSpPr>
      <xdr:grpSpPr>
        <a:xfrm>
          <a:off x="66675" y="123190"/>
          <a:ext cx="10121265" cy="1804035"/>
          <a:chOff x="67236" y="123266"/>
          <a:chExt cx="10141323" cy="1804146"/>
        </a:xfrm>
      </xdr:grpSpPr>
      <xdr:sp>
        <xdr:nvSpPr>
          <xdr:cNvPr id="3" name="Retângulo 2"/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 Federal da Grande Dourados - UFGD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Pró-Reitoria de Avaliação Institucional e Planejamento - PROAP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Coordenadoria de Planejamento  - COPLAN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</xdr:txBody>
      </xdr:sp>
      <xdr:sp>
        <xdr:nvSpPr>
          <xdr:cNvPr id="4" name="Fluxograma: Dados armazenados 13"/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  <a:sym typeface="+mn-ea"/>
              </a:rPr>
              <a:t>Relatório UFGD em Números - PROPP</a:t>
            </a:r>
            <a:endParaRPr lang="pt-BR" sz="1400" b="1">
              <a:solidFill>
                <a:srgbClr val="FFC000"/>
              </a:solidFill>
              <a:latin typeface="Arial" panose="020B0604020202020204" pitchFamily="7" charset="0"/>
              <a:cs typeface="Arial" panose="020B0604020202020204" pitchFamily="7" charset="0"/>
              <a:sym typeface="+mn-ea"/>
            </a:endParaRPr>
          </a:p>
        </xdr:txBody>
      </xdr:sp>
      <xdr:sp>
        <xdr:nvSpPr>
          <xdr:cNvPr id="5" name="Fluxograma: Dados armazenados 14"/>
          <xdr:cNvSpPr/>
        </xdr:nvSpPr>
        <xdr:spPr>
          <a:xfrm>
            <a:off x="5423648" y="959225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Arial" panose="020B0604020202020204" pitchFamily="7" charset="0"/>
                <a:ea typeface="+mn-ea"/>
                <a:cs typeface="Arial" panose="020B0604020202020204" pitchFamily="7" charset="0"/>
              </a:rPr>
              <a:t>Ano de Referência: 2020</a:t>
            </a:r>
            <a:endParaRPr lang="pt-BR" sz="1200" b="1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endParaRPr>
          </a:p>
          <a:p>
            <a:pPr eaLnBrk="1" fontAlgn="auto" latinLnBrk="0" hangingPunct="1"/>
            <a:r>
              <a:rPr lang="pt-BR" sz="1200" b="1">
                <a:effectLst/>
                <a:latin typeface="Arial" panose="020B0604020202020204" pitchFamily="7" charset="0"/>
                <a:cs typeface="Arial" panose="020B0604020202020204" pitchFamily="7" charset="0"/>
              </a:rPr>
              <a:t>Processado em: 31/03/2022</a:t>
            </a:r>
            <a:endParaRPr lang="pt-BR" sz="1200" b="1">
              <a:effectLst/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  <xdr:pic>
        <xdr:nvPicPr>
          <xdr:cNvPr id="6" name="Imagem 5"/>
          <xdr:cNvPicPr>
            <a:picLocks noChangeAspect="1"/>
          </xdr:cNvPicPr>
        </xdr:nvPicPr>
        <xdr:blipFill>
          <a:blip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  <xdr:oneCellAnchor>
    <xdr:from>
      <xdr:col>23</xdr:col>
      <xdr:colOff>100853</xdr:colOff>
      <xdr:row>2</xdr:row>
      <xdr:rowOff>183775</xdr:rowOff>
    </xdr:from>
    <xdr:ext cx="1748118" cy="403411"/>
    <xdr:sp>
      <xdr:nvSpPr>
        <xdr:cNvPr id="9" name="Fluxograma: Dados armazenados 7">
          <a:hlinkClick xmlns:r="http://schemas.openxmlformats.org/officeDocument/2006/relationships" r:id="rId2"/>
        </xdr:cNvPr>
        <xdr:cNvSpPr/>
      </xdr:nvSpPr>
      <xdr:spPr>
        <a:xfrm>
          <a:off x="16216630" y="564515"/>
          <a:ext cx="1748155" cy="403225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Arial" panose="020B0604020202020204" pitchFamily="7" charset="0"/>
              <a:cs typeface="Arial" panose="020B0604020202020204" pitchFamily="7" charset="0"/>
            </a:rPr>
            <a:t>Página Inicial</a:t>
          </a:r>
          <a:endParaRPr lang="pt-BR" sz="1100" b="1">
            <a:solidFill>
              <a:srgbClr val="00B050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oneCellAnchor>
  <xdr:oneCellAnchor>
    <xdr:from>
      <xdr:col>23</xdr:col>
      <xdr:colOff>414626</xdr:colOff>
      <xdr:row>1</xdr:row>
      <xdr:rowOff>11204</xdr:rowOff>
    </xdr:from>
    <xdr:ext cx="1434345" cy="403411"/>
    <xdr:sp>
      <xdr:nvSpPr>
        <xdr:cNvPr id="10" name="Fluxograma: Dados armazenados 7">
          <a:hlinkClick xmlns:r="http://schemas.openxmlformats.org/officeDocument/2006/relationships" r:id="rId3"/>
        </xdr:cNvPr>
        <xdr:cNvSpPr/>
      </xdr:nvSpPr>
      <xdr:spPr>
        <a:xfrm>
          <a:off x="16530320" y="201295"/>
          <a:ext cx="1434465" cy="403225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Arial" panose="020B0604020202020204" pitchFamily="7" charset="0"/>
              <a:cs typeface="Arial" panose="020B0604020202020204" pitchFamily="7" charset="0"/>
            </a:rPr>
            <a:t>Gráficos</a:t>
          </a:r>
          <a:endParaRPr lang="pt-BR" sz="1100" b="1">
            <a:solidFill>
              <a:srgbClr val="00B050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oneCellAnchor>
</xdr:wsDr>
</file>

<file path=xl/drawings/drawing38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9</xdr:col>
      <xdr:colOff>997324</xdr:colOff>
      <xdr:row>2</xdr:row>
      <xdr:rowOff>179290</xdr:rowOff>
    </xdr:from>
    <xdr:to>
      <xdr:col>10</xdr:col>
      <xdr:colOff>1367118</xdr:colOff>
      <xdr:row>5</xdr:row>
      <xdr:rowOff>11201</xdr:rowOff>
    </xdr:to>
    <xdr:sp>
      <xdr:nvSpPr>
        <xdr:cNvPr id="2" name="Fluxograma: Dados armazenados 7">
          <a:hlinkClick xmlns:r="http://schemas.openxmlformats.org/officeDocument/2006/relationships" r:id="rId5"/>
        </xdr:cNvPr>
        <xdr:cNvSpPr/>
      </xdr:nvSpPr>
      <xdr:spPr>
        <a:xfrm>
          <a:off x="12226925" y="560070"/>
          <a:ext cx="1750695" cy="403225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Arial" panose="020B0604020202020204" pitchFamily="7" charset="0"/>
              <a:cs typeface="Arial" panose="020B0604020202020204" pitchFamily="7" charset="0"/>
            </a:rPr>
            <a:t>Página Inicial</a:t>
          </a:r>
          <a:endParaRPr lang="pt-BR" sz="1100" b="1">
            <a:solidFill>
              <a:srgbClr val="00B050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 editAs="oneCell">
    <xdr:from>
      <xdr:col>0</xdr:col>
      <xdr:colOff>67236</xdr:colOff>
      <xdr:row>0</xdr:row>
      <xdr:rowOff>123266</xdr:rowOff>
    </xdr:from>
    <xdr:to>
      <xdr:col>8</xdr:col>
      <xdr:colOff>381000</xdr:colOff>
      <xdr:row>10</xdr:row>
      <xdr:rowOff>22412</xdr:rowOff>
    </xdr:to>
    <xdr:grpSp>
      <xdr:nvGrpSpPr>
        <xdr:cNvPr id="3" name="Grupo 16"/>
        <xdr:cNvGrpSpPr/>
      </xdr:nvGrpSpPr>
      <xdr:grpSpPr>
        <a:xfrm>
          <a:off x="66675" y="123190"/>
          <a:ext cx="10163175" cy="1804035"/>
          <a:chOff x="67236" y="123266"/>
          <a:chExt cx="10141323" cy="1804146"/>
        </a:xfrm>
      </xdr:grpSpPr>
      <xdr:sp>
        <xdr:nvSpPr>
          <xdr:cNvPr id="4" name="Retângulo 3"/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 Federal da Grande Dourados - UFGD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Pró-Reitoria de Avaliação Institucional e Planejamento - PROAP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Coordenadoria de Planejamento  - COPLAN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</xdr:txBody>
      </xdr:sp>
      <xdr:sp>
        <xdr:nvSpPr>
          <xdr:cNvPr id="5" name="Fluxograma: Dados armazenados 13"/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  <a:sym typeface="+mn-ea"/>
              </a:rPr>
              <a:t>Relatório UFGD em Números - PROPP</a:t>
            </a:r>
            <a:endParaRPr lang="pt-BR" sz="1400" b="1">
              <a:solidFill>
                <a:srgbClr val="FFC000"/>
              </a:solidFill>
              <a:latin typeface="Arial" panose="020B0604020202020204" pitchFamily="7" charset="0"/>
              <a:cs typeface="Arial" panose="020B0604020202020204" pitchFamily="7" charset="0"/>
              <a:sym typeface="+mn-ea"/>
            </a:endParaRPr>
          </a:p>
        </xdr:txBody>
      </xdr:sp>
      <xdr:sp>
        <xdr:nvSpPr>
          <xdr:cNvPr id="6" name="Fluxograma: Dados armazenados 14"/>
          <xdr:cNvSpPr/>
        </xdr:nvSpPr>
        <xdr:spPr>
          <a:xfrm>
            <a:off x="5423648" y="959225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Arial" panose="020B0604020202020204" pitchFamily="7" charset="0"/>
                <a:ea typeface="+mn-ea"/>
                <a:cs typeface="Arial" panose="020B0604020202020204" pitchFamily="7" charset="0"/>
              </a:rPr>
              <a:t>Ano de Referência: 2020</a:t>
            </a:r>
            <a:endParaRPr lang="pt-BR" sz="1200" b="1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endParaRPr>
          </a:p>
          <a:p>
            <a:pPr eaLnBrk="1" fontAlgn="auto" latinLnBrk="0" hangingPunct="1"/>
            <a:r>
              <a:rPr lang="pt-BR" sz="1200" b="1">
                <a:effectLst/>
                <a:latin typeface="Arial" panose="020B0604020202020204" pitchFamily="7" charset="0"/>
                <a:cs typeface="Arial" panose="020B0604020202020204" pitchFamily="7" charset="0"/>
              </a:rPr>
              <a:t>Processado em: 31/03/2022</a:t>
            </a:r>
            <a:endParaRPr lang="pt-BR" sz="1200" b="1">
              <a:effectLst/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  <xdr:pic>
        <xdr:nvPicPr>
          <xdr:cNvPr id="7" name="Imagem 6"/>
          <xdr:cNvPicPr>
            <a:picLocks noChangeAspect="1"/>
          </xdr:cNvPicPr>
        </xdr:nvPicPr>
        <xdr:blipFill>
          <a:blip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56029</xdr:colOff>
      <xdr:row>12</xdr:row>
      <xdr:rowOff>22412</xdr:rowOff>
    </xdr:from>
    <xdr:to>
      <xdr:col>5</xdr:col>
      <xdr:colOff>1210235</xdr:colOff>
      <xdr:row>26</xdr:row>
      <xdr:rowOff>11205</xdr:rowOff>
    </xdr:to>
    <xdr:graphicFrame>
      <xdr:nvGraphicFramePr>
        <xdr:cNvPr id="12" name="Gráfico 11"/>
        <xdr:cNvGraphicFramePr/>
      </xdr:nvGraphicFramePr>
      <xdr:xfrm>
        <a:off x="236855" y="2858770"/>
        <a:ext cx="6678295" cy="41224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156881</xdr:colOff>
      <xdr:row>12</xdr:row>
      <xdr:rowOff>44823</xdr:rowOff>
    </xdr:from>
    <xdr:to>
      <xdr:col>10</xdr:col>
      <xdr:colOff>1243852</xdr:colOff>
      <xdr:row>23</xdr:row>
      <xdr:rowOff>280147</xdr:rowOff>
    </xdr:to>
    <xdr:graphicFrame>
      <xdr:nvGraphicFramePr>
        <xdr:cNvPr id="13" name="Gráfico 12"/>
        <xdr:cNvGraphicFramePr/>
      </xdr:nvGraphicFramePr>
      <xdr:xfrm>
        <a:off x="7243445" y="2880995"/>
        <a:ext cx="6610985" cy="348361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66675</xdr:colOff>
      <xdr:row>28</xdr:row>
      <xdr:rowOff>111760</xdr:rowOff>
    </xdr:from>
    <xdr:to>
      <xdr:col>10</xdr:col>
      <xdr:colOff>1321735</xdr:colOff>
      <xdr:row>41</xdr:row>
      <xdr:rowOff>294976</xdr:rowOff>
    </xdr:to>
    <xdr:graphicFrame>
      <xdr:nvGraphicFramePr>
        <xdr:cNvPr id="14" name="Gráfico 13"/>
        <xdr:cNvGraphicFramePr/>
      </xdr:nvGraphicFramePr>
      <xdr:xfrm>
        <a:off x="66675" y="8013700"/>
        <a:ext cx="13865860" cy="402145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156881</xdr:colOff>
      <xdr:row>44</xdr:row>
      <xdr:rowOff>123264</xdr:rowOff>
    </xdr:from>
    <xdr:to>
      <xdr:col>10</xdr:col>
      <xdr:colOff>840440</xdr:colOff>
      <xdr:row>58</xdr:row>
      <xdr:rowOff>33617</xdr:rowOff>
    </xdr:to>
    <xdr:graphicFrame>
      <xdr:nvGraphicFramePr>
        <xdr:cNvPr id="15" name="Gráfico 14"/>
        <xdr:cNvGraphicFramePr/>
      </xdr:nvGraphicFramePr>
      <xdr:xfrm>
        <a:off x="337820" y="13090525"/>
        <a:ext cx="13113385" cy="40436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9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67236</xdr:colOff>
      <xdr:row>0</xdr:row>
      <xdr:rowOff>123266</xdr:rowOff>
    </xdr:from>
    <xdr:to>
      <xdr:col>11</xdr:col>
      <xdr:colOff>560294</xdr:colOff>
      <xdr:row>10</xdr:row>
      <xdr:rowOff>22412</xdr:rowOff>
    </xdr:to>
    <xdr:grpSp>
      <xdr:nvGrpSpPr>
        <xdr:cNvPr id="2" name="Grupo 16"/>
        <xdr:cNvGrpSpPr/>
      </xdr:nvGrpSpPr>
      <xdr:grpSpPr>
        <a:xfrm>
          <a:off x="66675" y="123190"/>
          <a:ext cx="10113645" cy="1804035"/>
          <a:chOff x="67236" y="123266"/>
          <a:chExt cx="10141323" cy="1804146"/>
        </a:xfrm>
      </xdr:grpSpPr>
      <xdr:sp>
        <xdr:nvSpPr>
          <xdr:cNvPr id="3" name="Retângulo 2"/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 Federal da Grande Dourados - UFGD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Pró-Reitoria de Avaliação Institucional e Planejamento - PROAP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Coordenadoria de Planejamento  - COPLAN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</xdr:txBody>
      </xdr:sp>
      <xdr:sp>
        <xdr:nvSpPr>
          <xdr:cNvPr id="4" name="Fluxograma: Dados armazenados 13"/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  <a:sym typeface="+mn-ea"/>
              </a:rPr>
              <a:t>Relatório UFGD em Números - PROPP</a:t>
            </a:r>
            <a:endParaRPr lang="pt-BR" sz="1400" b="1">
              <a:solidFill>
                <a:srgbClr val="FFC000"/>
              </a:solidFill>
              <a:latin typeface="Arial" panose="020B0604020202020204" pitchFamily="7" charset="0"/>
              <a:cs typeface="Arial" panose="020B0604020202020204" pitchFamily="7" charset="0"/>
              <a:sym typeface="+mn-ea"/>
            </a:endParaRPr>
          </a:p>
        </xdr:txBody>
      </xdr:sp>
      <xdr:sp>
        <xdr:nvSpPr>
          <xdr:cNvPr id="5" name="Fluxograma: Dados armazenados 14"/>
          <xdr:cNvSpPr/>
        </xdr:nvSpPr>
        <xdr:spPr>
          <a:xfrm>
            <a:off x="5423648" y="959225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Arial" panose="020B0604020202020204" pitchFamily="7" charset="0"/>
                <a:ea typeface="+mn-ea"/>
                <a:cs typeface="Arial" panose="020B0604020202020204" pitchFamily="7" charset="0"/>
              </a:rPr>
              <a:t>Ano de Referência: 2020</a:t>
            </a:r>
            <a:endParaRPr lang="pt-BR" sz="1200" b="1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endParaRPr>
          </a:p>
          <a:p>
            <a:pPr eaLnBrk="1" fontAlgn="auto" latinLnBrk="0" hangingPunct="1"/>
            <a:r>
              <a:rPr lang="pt-BR" sz="1200" b="1">
                <a:effectLst/>
                <a:latin typeface="Arial" panose="020B0604020202020204" pitchFamily="7" charset="0"/>
                <a:cs typeface="Arial" panose="020B0604020202020204" pitchFamily="7" charset="0"/>
              </a:rPr>
              <a:t>Processado em: 02/09/2022</a:t>
            </a:r>
            <a:endParaRPr lang="pt-BR" sz="1200" b="1">
              <a:effectLst/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  <xdr:pic>
        <xdr:nvPicPr>
          <xdr:cNvPr id="6" name="Imagem 5"/>
          <xdr:cNvPicPr>
            <a:picLocks noChangeAspect="1"/>
          </xdr:cNvPicPr>
        </xdr:nvPicPr>
        <xdr:blipFill>
          <a:blip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  <xdr:twoCellAnchor editAs="oneCell">
    <xdr:from>
      <xdr:col>14</xdr:col>
      <xdr:colOff>381019</xdr:colOff>
      <xdr:row>3</xdr:row>
      <xdr:rowOff>4485</xdr:rowOff>
    </xdr:from>
    <xdr:to>
      <xdr:col>16</xdr:col>
      <xdr:colOff>560313</xdr:colOff>
      <xdr:row>5</xdr:row>
      <xdr:rowOff>26896</xdr:rowOff>
    </xdr:to>
    <xdr:sp>
      <xdr:nvSpPr>
        <xdr:cNvPr id="8" name="Fluxograma: Dados Armazenados 7">
          <a:hlinkClick xmlns:r="http://schemas.openxmlformats.org/officeDocument/2006/relationships" r:id="rId2"/>
        </xdr:cNvPr>
        <xdr:cNvSpPr/>
      </xdr:nvSpPr>
      <xdr:spPr>
        <a:xfrm>
          <a:off x="12344400" y="575945"/>
          <a:ext cx="1741170" cy="403225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Arial" panose="020B0604020202020204" pitchFamily="7" charset="0"/>
              <a:cs typeface="Arial" panose="020B0604020202020204" pitchFamily="7" charset="0"/>
            </a:rPr>
            <a:t>Página Inicial</a:t>
          </a:r>
          <a:endParaRPr lang="pt-BR" sz="1100" b="1">
            <a:solidFill>
              <a:srgbClr val="00B050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 editAs="oneCell">
    <xdr:from>
      <xdr:col>14</xdr:col>
      <xdr:colOff>616341</xdr:colOff>
      <xdr:row>1</xdr:row>
      <xdr:rowOff>2</xdr:rowOff>
    </xdr:from>
    <xdr:to>
      <xdr:col>16</xdr:col>
      <xdr:colOff>487517</xdr:colOff>
      <xdr:row>3</xdr:row>
      <xdr:rowOff>22413</xdr:rowOff>
    </xdr:to>
    <xdr:sp>
      <xdr:nvSpPr>
        <xdr:cNvPr id="9" name="Fluxograma: Dados armazenados 7">
          <a:hlinkClick xmlns:r="http://schemas.openxmlformats.org/officeDocument/2006/relationships" r:id="rId3"/>
        </xdr:cNvPr>
        <xdr:cNvSpPr/>
      </xdr:nvSpPr>
      <xdr:spPr>
        <a:xfrm>
          <a:off x="12579350" y="190500"/>
          <a:ext cx="1433195" cy="403225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Arial" panose="020B0604020202020204" pitchFamily="7" charset="0"/>
              <a:cs typeface="Arial" panose="020B0604020202020204" pitchFamily="7" charset="0"/>
            </a:rPr>
            <a:t>Gráficos</a:t>
          </a:r>
          <a:endParaRPr lang="pt-BR" sz="1100" b="1">
            <a:solidFill>
              <a:srgbClr val="00B050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9</xdr:col>
      <xdr:colOff>997324</xdr:colOff>
      <xdr:row>2</xdr:row>
      <xdr:rowOff>179290</xdr:rowOff>
    </xdr:from>
    <xdr:to>
      <xdr:col>10</xdr:col>
      <xdr:colOff>1367118</xdr:colOff>
      <xdr:row>5</xdr:row>
      <xdr:rowOff>11201</xdr:rowOff>
    </xdr:to>
    <xdr:sp>
      <xdr:nvSpPr>
        <xdr:cNvPr id="2" name="Fluxograma: Dados armazenados 7">
          <a:hlinkClick xmlns:r="http://schemas.openxmlformats.org/officeDocument/2006/relationships" r:id="rId11"/>
        </xdr:cNvPr>
        <xdr:cNvSpPr/>
      </xdr:nvSpPr>
      <xdr:spPr>
        <a:xfrm>
          <a:off x="12226925" y="560070"/>
          <a:ext cx="1750695" cy="403225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Arial" panose="020B0604020202020204" pitchFamily="7" charset="0"/>
              <a:cs typeface="Arial" panose="020B0604020202020204" pitchFamily="7" charset="0"/>
            </a:rPr>
            <a:t>Página Inicial</a:t>
          </a:r>
          <a:endParaRPr lang="pt-BR" sz="1100" b="1">
            <a:solidFill>
              <a:srgbClr val="00B050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 editAs="oneCell">
    <xdr:from>
      <xdr:col>0</xdr:col>
      <xdr:colOff>67236</xdr:colOff>
      <xdr:row>0</xdr:row>
      <xdr:rowOff>123266</xdr:rowOff>
    </xdr:from>
    <xdr:to>
      <xdr:col>8</xdr:col>
      <xdr:colOff>381000</xdr:colOff>
      <xdr:row>10</xdr:row>
      <xdr:rowOff>22412</xdr:rowOff>
    </xdr:to>
    <xdr:grpSp>
      <xdr:nvGrpSpPr>
        <xdr:cNvPr id="3" name="Grupo 16"/>
        <xdr:cNvGrpSpPr/>
      </xdr:nvGrpSpPr>
      <xdr:grpSpPr>
        <a:xfrm>
          <a:off x="66675" y="123190"/>
          <a:ext cx="10163175" cy="1804035"/>
          <a:chOff x="67236" y="123266"/>
          <a:chExt cx="10141323" cy="1804146"/>
        </a:xfrm>
      </xdr:grpSpPr>
      <xdr:sp>
        <xdr:nvSpPr>
          <xdr:cNvPr id="4" name="Retângulo 3"/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 Federal da Grande Dourados - UFGD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Pró-Reitoria de Avaliação Institucional e Planejamento - PROAP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Coordenadoria de Planejamento  - COPLAN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</xdr:txBody>
      </xdr:sp>
      <xdr:sp>
        <xdr:nvSpPr>
          <xdr:cNvPr id="5" name="Fluxograma: Dados armazenados 13"/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  <a:sym typeface="+mn-ea"/>
              </a:rPr>
              <a:t>Relatório UFGD em Números - PROPP</a:t>
            </a:r>
            <a:endParaRPr lang="pt-BR" sz="1400" b="1">
              <a:solidFill>
                <a:srgbClr val="FFC000"/>
              </a:solidFill>
              <a:latin typeface="Arial" panose="020B0604020202020204" pitchFamily="7" charset="0"/>
              <a:cs typeface="Arial" panose="020B0604020202020204" pitchFamily="7" charset="0"/>
              <a:sym typeface="+mn-ea"/>
            </a:endParaRPr>
          </a:p>
        </xdr:txBody>
      </xdr:sp>
      <xdr:sp>
        <xdr:nvSpPr>
          <xdr:cNvPr id="6" name="Fluxograma: Dados armazenados 14"/>
          <xdr:cNvSpPr/>
        </xdr:nvSpPr>
        <xdr:spPr>
          <a:xfrm>
            <a:off x="5423648" y="959225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Arial" panose="020B0604020202020204" pitchFamily="7" charset="0"/>
                <a:ea typeface="+mn-ea"/>
                <a:cs typeface="Arial" panose="020B0604020202020204" pitchFamily="7" charset="0"/>
              </a:rPr>
              <a:t>Ano de Referência: 2020</a:t>
            </a:r>
            <a:endParaRPr lang="pt-BR" sz="1200" b="1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endParaRPr>
          </a:p>
          <a:p>
            <a:pPr eaLnBrk="1" fontAlgn="auto" latinLnBrk="0" hangingPunct="1"/>
            <a:r>
              <a:rPr lang="pt-BR" sz="1200" b="1">
                <a:effectLst/>
                <a:latin typeface="Arial" panose="020B0604020202020204" pitchFamily="7" charset="0"/>
                <a:cs typeface="Arial" panose="020B0604020202020204" pitchFamily="7" charset="0"/>
              </a:rPr>
              <a:t>Processado em: 29/03/2022</a:t>
            </a:r>
            <a:endParaRPr lang="pt-BR" sz="1200" b="1">
              <a:effectLst/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  <xdr:pic>
        <xdr:nvPicPr>
          <xdr:cNvPr id="7" name="Imagem 6"/>
          <xdr:cNvPicPr>
            <a:picLocks noChangeAspect="1"/>
          </xdr:cNvPicPr>
        </xdr:nvPicPr>
        <xdr:blipFill>
          <a:blip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  <xdr:twoCellAnchor>
    <xdr:from>
      <xdr:col>6</xdr:col>
      <xdr:colOff>78442</xdr:colOff>
      <xdr:row>12</xdr:row>
      <xdr:rowOff>11206</xdr:rowOff>
    </xdr:from>
    <xdr:to>
      <xdr:col>10</xdr:col>
      <xdr:colOff>1232648</xdr:colOff>
      <xdr:row>26</xdr:row>
      <xdr:rowOff>29882</xdr:rowOff>
    </xdr:to>
    <xdr:graphicFrame>
      <xdr:nvGraphicFramePr>
        <xdr:cNvPr id="9" name="Gráfico 8"/>
        <xdr:cNvGraphicFramePr/>
      </xdr:nvGraphicFramePr>
      <xdr:xfrm>
        <a:off x="7164705" y="2847340"/>
        <a:ext cx="6678930" cy="41529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12</xdr:row>
      <xdr:rowOff>76835</xdr:rowOff>
    </xdr:from>
    <xdr:to>
      <xdr:col>5</xdr:col>
      <xdr:colOff>1220881</xdr:colOff>
      <xdr:row>26</xdr:row>
      <xdr:rowOff>95511</xdr:rowOff>
    </xdr:to>
    <xdr:graphicFrame>
      <xdr:nvGraphicFramePr>
        <xdr:cNvPr id="10" name="Gráfico 9"/>
        <xdr:cNvGraphicFramePr/>
      </xdr:nvGraphicFramePr>
      <xdr:xfrm>
        <a:off x="247650" y="2913380"/>
        <a:ext cx="6678295" cy="415226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78442</xdr:colOff>
      <xdr:row>28</xdr:row>
      <xdr:rowOff>11206</xdr:rowOff>
    </xdr:from>
    <xdr:to>
      <xdr:col>10</xdr:col>
      <xdr:colOff>1232648</xdr:colOff>
      <xdr:row>42</xdr:row>
      <xdr:rowOff>29882</xdr:rowOff>
    </xdr:to>
    <xdr:graphicFrame>
      <xdr:nvGraphicFramePr>
        <xdr:cNvPr id="11" name="Gráfico 10"/>
        <xdr:cNvGraphicFramePr/>
      </xdr:nvGraphicFramePr>
      <xdr:xfrm>
        <a:off x="7164705" y="7912735"/>
        <a:ext cx="6678930" cy="41529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10160</xdr:colOff>
      <xdr:row>28</xdr:row>
      <xdr:rowOff>33020</xdr:rowOff>
    </xdr:from>
    <xdr:to>
      <xdr:col>5</xdr:col>
      <xdr:colOff>1164366</xdr:colOff>
      <xdr:row>42</xdr:row>
      <xdr:rowOff>51696</xdr:rowOff>
    </xdr:to>
    <xdr:graphicFrame>
      <xdr:nvGraphicFramePr>
        <xdr:cNvPr id="12" name="Gráfico 11"/>
        <xdr:cNvGraphicFramePr/>
      </xdr:nvGraphicFramePr>
      <xdr:xfrm>
        <a:off x="191135" y="7934960"/>
        <a:ext cx="6678295" cy="415226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78442</xdr:colOff>
      <xdr:row>44</xdr:row>
      <xdr:rowOff>11206</xdr:rowOff>
    </xdr:from>
    <xdr:to>
      <xdr:col>10</xdr:col>
      <xdr:colOff>1232648</xdr:colOff>
      <xdr:row>58</xdr:row>
      <xdr:rowOff>29882</xdr:rowOff>
    </xdr:to>
    <xdr:graphicFrame>
      <xdr:nvGraphicFramePr>
        <xdr:cNvPr id="13" name="Gráfico 12"/>
        <xdr:cNvGraphicFramePr/>
      </xdr:nvGraphicFramePr>
      <xdr:xfrm>
        <a:off x="7164705" y="12978130"/>
        <a:ext cx="6678930" cy="41529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78441</xdr:colOff>
      <xdr:row>44</xdr:row>
      <xdr:rowOff>89647</xdr:rowOff>
    </xdr:from>
    <xdr:to>
      <xdr:col>5</xdr:col>
      <xdr:colOff>1255059</xdr:colOff>
      <xdr:row>58</xdr:row>
      <xdr:rowOff>11205</xdr:rowOff>
    </xdr:to>
    <xdr:graphicFrame>
      <xdr:nvGraphicFramePr>
        <xdr:cNvPr id="17" name="Gráfico 16"/>
        <xdr:cNvGraphicFramePr/>
      </xdr:nvGraphicFramePr>
      <xdr:xfrm>
        <a:off x="78105" y="13056870"/>
        <a:ext cx="6882130" cy="405511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145676</xdr:colOff>
      <xdr:row>60</xdr:row>
      <xdr:rowOff>123265</xdr:rowOff>
    </xdr:from>
    <xdr:to>
      <xdr:col>5</xdr:col>
      <xdr:colOff>1064559</xdr:colOff>
      <xdr:row>74</xdr:row>
      <xdr:rowOff>33618</xdr:rowOff>
    </xdr:to>
    <xdr:graphicFrame>
      <xdr:nvGraphicFramePr>
        <xdr:cNvPr id="18" name="Gráfico 17"/>
        <xdr:cNvGraphicFramePr/>
      </xdr:nvGraphicFramePr>
      <xdr:xfrm>
        <a:off x="145415" y="18155920"/>
        <a:ext cx="6624320" cy="40436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67235</xdr:colOff>
      <xdr:row>60</xdr:row>
      <xdr:rowOff>100854</xdr:rowOff>
    </xdr:from>
    <xdr:to>
      <xdr:col>10</xdr:col>
      <xdr:colOff>1322294</xdr:colOff>
      <xdr:row>74</xdr:row>
      <xdr:rowOff>11207</xdr:rowOff>
    </xdr:to>
    <xdr:graphicFrame>
      <xdr:nvGraphicFramePr>
        <xdr:cNvPr id="19" name="Gráfico 18"/>
        <xdr:cNvGraphicFramePr/>
      </xdr:nvGraphicFramePr>
      <xdr:xfrm>
        <a:off x="7153275" y="18133060"/>
        <a:ext cx="6779895" cy="404431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123264</xdr:colOff>
      <xdr:row>76</xdr:row>
      <xdr:rowOff>78442</xdr:rowOff>
    </xdr:from>
    <xdr:to>
      <xdr:col>5</xdr:col>
      <xdr:colOff>1232646</xdr:colOff>
      <xdr:row>89</xdr:row>
      <xdr:rowOff>280147</xdr:rowOff>
    </xdr:to>
    <xdr:graphicFrame>
      <xdr:nvGraphicFramePr>
        <xdr:cNvPr id="20" name="Gráfico 19"/>
        <xdr:cNvGraphicFramePr/>
      </xdr:nvGraphicFramePr>
      <xdr:xfrm>
        <a:off x="123190" y="23176230"/>
        <a:ext cx="6814820" cy="404050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317685</xdr:colOff>
      <xdr:row>76</xdr:row>
      <xdr:rowOff>44821</xdr:rowOff>
    </xdr:from>
    <xdr:to>
      <xdr:col>10</xdr:col>
      <xdr:colOff>930086</xdr:colOff>
      <xdr:row>89</xdr:row>
      <xdr:rowOff>246526</xdr:rowOff>
    </xdr:to>
    <xdr:graphicFrame>
      <xdr:nvGraphicFramePr>
        <xdr:cNvPr id="21" name="Gráfico 20"/>
        <xdr:cNvGraphicFramePr/>
      </xdr:nvGraphicFramePr>
      <xdr:xfrm>
        <a:off x="7404100" y="23142575"/>
        <a:ext cx="6136640" cy="404050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9</xdr:col>
      <xdr:colOff>997324</xdr:colOff>
      <xdr:row>2</xdr:row>
      <xdr:rowOff>179290</xdr:rowOff>
    </xdr:from>
    <xdr:to>
      <xdr:col>10</xdr:col>
      <xdr:colOff>1367118</xdr:colOff>
      <xdr:row>5</xdr:row>
      <xdr:rowOff>11201</xdr:rowOff>
    </xdr:to>
    <xdr:sp>
      <xdr:nvSpPr>
        <xdr:cNvPr id="2" name="Fluxograma: Dados armazenados 7">
          <a:hlinkClick xmlns:r="http://schemas.openxmlformats.org/officeDocument/2006/relationships" r:id="rId5"/>
        </xdr:cNvPr>
        <xdr:cNvSpPr/>
      </xdr:nvSpPr>
      <xdr:spPr>
        <a:xfrm>
          <a:off x="12226925" y="560070"/>
          <a:ext cx="1750695" cy="403225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Arial" panose="020B0604020202020204" pitchFamily="7" charset="0"/>
              <a:cs typeface="Arial" panose="020B0604020202020204" pitchFamily="7" charset="0"/>
            </a:rPr>
            <a:t>Página Inicial</a:t>
          </a:r>
          <a:endParaRPr lang="pt-BR" sz="1100" b="1">
            <a:solidFill>
              <a:srgbClr val="00B050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 editAs="oneCell">
    <xdr:from>
      <xdr:col>0</xdr:col>
      <xdr:colOff>67236</xdr:colOff>
      <xdr:row>0</xdr:row>
      <xdr:rowOff>123266</xdr:rowOff>
    </xdr:from>
    <xdr:to>
      <xdr:col>8</xdr:col>
      <xdr:colOff>381000</xdr:colOff>
      <xdr:row>10</xdr:row>
      <xdr:rowOff>22412</xdr:rowOff>
    </xdr:to>
    <xdr:grpSp>
      <xdr:nvGrpSpPr>
        <xdr:cNvPr id="3" name="Grupo 16"/>
        <xdr:cNvGrpSpPr/>
      </xdr:nvGrpSpPr>
      <xdr:grpSpPr>
        <a:xfrm>
          <a:off x="66675" y="123190"/>
          <a:ext cx="10163175" cy="1804035"/>
          <a:chOff x="67236" y="123266"/>
          <a:chExt cx="10141323" cy="1804146"/>
        </a:xfrm>
      </xdr:grpSpPr>
      <xdr:sp>
        <xdr:nvSpPr>
          <xdr:cNvPr id="4" name="Retângulo 3"/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 Federal da Grande Dourados - UFGD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Pró-Reitoria de Avaliação Institucional e Planejamento - PROAP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Coordenadoria de Planejamento  - COPLAN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</xdr:txBody>
      </xdr:sp>
      <xdr:sp>
        <xdr:nvSpPr>
          <xdr:cNvPr id="5" name="Fluxograma: Dados armazenados 13"/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  <a:sym typeface="+mn-ea"/>
              </a:rPr>
              <a:t>Relatório UFGD em Números - PROPP</a:t>
            </a:r>
            <a:endParaRPr lang="pt-BR" sz="1400" b="1">
              <a:solidFill>
                <a:srgbClr val="FFC000"/>
              </a:solidFill>
              <a:latin typeface="Arial" panose="020B0604020202020204" pitchFamily="7" charset="0"/>
              <a:cs typeface="Arial" panose="020B0604020202020204" pitchFamily="7" charset="0"/>
              <a:sym typeface="+mn-ea"/>
            </a:endParaRPr>
          </a:p>
        </xdr:txBody>
      </xdr:sp>
      <xdr:sp>
        <xdr:nvSpPr>
          <xdr:cNvPr id="6" name="Fluxograma: Dados armazenados 14"/>
          <xdr:cNvSpPr/>
        </xdr:nvSpPr>
        <xdr:spPr>
          <a:xfrm>
            <a:off x="5423648" y="959225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Arial" panose="020B0604020202020204" pitchFamily="7" charset="0"/>
                <a:ea typeface="+mn-ea"/>
                <a:cs typeface="Arial" panose="020B0604020202020204" pitchFamily="7" charset="0"/>
              </a:rPr>
              <a:t>Ano de Referência: 2020</a:t>
            </a:r>
            <a:endParaRPr lang="pt-BR" sz="1200" b="1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endParaRPr>
          </a:p>
          <a:p>
            <a:pPr eaLnBrk="1" fontAlgn="auto" latinLnBrk="0" hangingPunct="1"/>
            <a:r>
              <a:rPr lang="pt-BR" sz="1200" b="1">
                <a:effectLst/>
                <a:latin typeface="Arial" panose="020B0604020202020204" pitchFamily="7" charset="0"/>
                <a:cs typeface="Arial" panose="020B0604020202020204" pitchFamily="7" charset="0"/>
              </a:rPr>
              <a:t>Processado em: 02/09/2022</a:t>
            </a:r>
            <a:endParaRPr lang="pt-BR" sz="1200" b="1">
              <a:effectLst/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  <xdr:pic>
        <xdr:nvPicPr>
          <xdr:cNvPr id="7" name="Imagem 6"/>
          <xdr:cNvPicPr>
            <a:picLocks noChangeAspect="1"/>
          </xdr:cNvPicPr>
        </xdr:nvPicPr>
        <xdr:blipFill>
          <a:blip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  <xdr:twoCellAnchor>
    <xdr:from>
      <xdr:col>6</xdr:col>
      <xdr:colOff>78442</xdr:colOff>
      <xdr:row>12</xdr:row>
      <xdr:rowOff>11206</xdr:rowOff>
    </xdr:from>
    <xdr:to>
      <xdr:col>10</xdr:col>
      <xdr:colOff>1232648</xdr:colOff>
      <xdr:row>26</xdr:row>
      <xdr:rowOff>29882</xdr:rowOff>
    </xdr:to>
    <xdr:graphicFrame>
      <xdr:nvGraphicFramePr>
        <xdr:cNvPr id="8" name="Gráfico 7"/>
        <xdr:cNvGraphicFramePr/>
      </xdr:nvGraphicFramePr>
      <xdr:xfrm>
        <a:off x="7164705" y="2847340"/>
        <a:ext cx="6678930" cy="41529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21590</xdr:colOff>
      <xdr:row>12</xdr:row>
      <xdr:rowOff>20955</xdr:rowOff>
    </xdr:from>
    <xdr:to>
      <xdr:col>5</xdr:col>
      <xdr:colOff>1175796</xdr:colOff>
      <xdr:row>26</xdr:row>
      <xdr:rowOff>39631</xdr:rowOff>
    </xdr:to>
    <xdr:graphicFrame>
      <xdr:nvGraphicFramePr>
        <xdr:cNvPr id="9" name="Gráfico 8"/>
        <xdr:cNvGraphicFramePr/>
      </xdr:nvGraphicFramePr>
      <xdr:xfrm>
        <a:off x="202565" y="2857500"/>
        <a:ext cx="6678295" cy="415226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11206</xdr:colOff>
      <xdr:row>28</xdr:row>
      <xdr:rowOff>44824</xdr:rowOff>
    </xdr:from>
    <xdr:to>
      <xdr:col>5</xdr:col>
      <xdr:colOff>1120588</xdr:colOff>
      <xdr:row>40</xdr:row>
      <xdr:rowOff>268941</xdr:rowOff>
    </xdr:to>
    <xdr:graphicFrame>
      <xdr:nvGraphicFramePr>
        <xdr:cNvPr id="14" name="Gráfico 13"/>
        <xdr:cNvGraphicFramePr/>
      </xdr:nvGraphicFramePr>
      <xdr:xfrm>
        <a:off x="191770" y="7946390"/>
        <a:ext cx="6633845" cy="376745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156883</xdr:colOff>
      <xdr:row>28</xdr:row>
      <xdr:rowOff>224118</xdr:rowOff>
    </xdr:from>
    <xdr:to>
      <xdr:col>10</xdr:col>
      <xdr:colOff>1266265</xdr:colOff>
      <xdr:row>41</xdr:row>
      <xdr:rowOff>156882</xdr:rowOff>
    </xdr:to>
    <xdr:graphicFrame>
      <xdr:nvGraphicFramePr>
        <xdr:cNvPr id="15" name="Gráfico 14"/>
        <xdr:cNvGraphicFramePr/>
      </xdr:nvGraphicFramePr>
      <xdr:xfrm>
        <a:off x="7243445" y="8125460"/>
        <a:ext cx="6633845" cy="37719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67236</xdr:colOff>
      <xdr:row>0</xdr:row>
      <xdr:rowOff>123266</xdr:rowOff>
    </xdr:from>
    <xdr:to>
      <xdr:col>10</xdr:col>
      <xdr:colOff>526677</xdr:colOff>
      <xdr:row>10</xdr:row>
      <xdr:rowOff>22412</xdr:rowOff>
    </xdr:to>
    <xdr:grpSp>
      <xdr:nvGrpSpPr>
        <xdr:cNvPr id="2" name="Grupo 16"/>
        <xdr:cNvGrpSpPr/>
      </xdr:nvGrpSpPr>
      <xdr:grpSpPr>
        <a:xfrm>
          <a:off x="66675" y="123190"/>
          <a:ext cx="10118090" cy="1804035"/>
          <a:chOff x="67236" y="123266"/>
          <a:chExt cx="10141323" cy="1804146"/>
        </a:xfrm>
      </xdr:grpSpPr>
      <xdr:sp>
        <xdr:nvSpPr>
          <xdr:cNvPr id="3" name="Retângulo 2"/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 Federal da Grande Dourados - UFGD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Pró-Reitoria de Avaliação Institucional e Planejamento - PROAP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Coordenadoria de Planejamento  - COPLAN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</xdr:txBody>
      </xdr:sp>
      <xdr:sp>
        <xdr:nvSpPr>
          <xdr:cNvPr id="4" name="Fluxograma: Dados armazenados 13"/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  <a:sym typeface="+mn-ea"/>
              </a:rPr>
              <a:t>Relatório UFGD em Números - PROPP</a:t>
            </a:r>
            <a:endParaRPr lang="pt-BR" sz="1400" b="1">
              <a:solidFill>
                <a:srgbClr val="FFC000"/>
              </a:solidFill>
              <a:latin typeface="Arial" panose="020B0604020202020204" pitchFamily="7" charset="0"/>
              <a:cs typeface="Arial" panose="020B0604020202020204" pitchFamily="7" charset="0"/>
              <a:sym typeface="+mn-ea"/>
            </a:endParaRPr>
          </a:p>
        </xdr:txBody>
      </xdr:sp>
      <xdr:sp>
        <xdr:nvSpPr>
          <xdr:cNvPr id="5" name="Fluxograma: Dados armazenados 14"/>
          <xdr:cNvSpPr/>
        </xdr:nvSpPr>
        <xdr:spPr>
          <a:xfrm>
            <a:off x="5423648" y="959225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Arial" panose="020B0604020202020204" pitchFamily="7" charset="0"/>
                <a:ea typeface="+mn-ea"/>
                <a:cs typeface="Arial" panose="020B0604020202020204" pitchFamily="7" charset="0"/>
              </a:rPr>
              <a:t>Ano de Referência: 2020</a:t>
            </a:r>
            <a:endParaRPr lang="pt-BR" sz="1200" b="1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endParaRPr>
          </a:p>
          <a:p>
            <a:pPr eaLnBrk="1" fontAlgn="auto" latinLnBrk="0" hangingPunct="1"/>
            <a:r>
              <a:rPr lang="pt-BR" sz="1200" b="1">
                <a:effectLst/>
                <a:latin typeface="Arial" panose="020B0604020202020204" pitchFamily="7" charset="0"/>
                <a:cs typeface="Arial" panose="020B0604020202020204" pitchFamily="7" charset="0"/>
              </a:rPr>
              <a:t>Processado em: 20/06/2022</a:t>
            </a:r>
            <a:endParaRPr lang="pt-BR" sz="1200" b="1">
              <a:effectLst/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  <xdr:pic>
        <xdr:nvPicPr>
          <xdr:cNvPr id="6" name="Imagem 5"/>
          <xdr:cNvPicPr>
            <a:picLocks noChangeAspect="1"/>
          </xdr:cNvPicPr>
        </xdr:nvPicPr>
        <xdr:blipFill>
          <a:blip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  <xdr:twoCellAnchor editAs="oneCell">
    <xdr:from>
      <xdr:col>11</xdr:col>
      <xdr:colOff>381019</xdr:colOff>
      <xdr:row>3</xdr:row>
      <xdr:rowOff>4485</xdr:rowOff>
    </xdr:from>
    <xdr:to>
      <xdr:col>13</xdr:col>
      <xdr:colOff>560313</xdr:colOff>
      <xdr:row>5</xdr:row>
      <xdr:rowOff>26896</xdr:rowOff>
    </xdr:to>
    <xdr:sp>
      <xdr:nvSpPr>
        <xdr:cNvPr id="7" name="Fluxograma: Dados Armazenados 6">
          <a:hlinkClick xmlns:r="http://schemas.openxmlformats.org/officeDocument/2006/relationships" r:id="rId2"/>
        </xdr:cNvPr>
        <xdr:cNvSpPr/>
      </xdr:nvSpPr>
      <xdr:spPr>
        <a:xfrm>
          <a:off x="10820400" y="575945"/>
          <a:ext cx="1741170" cy="403225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Arial" panose="020B0604020202020204" pitchFamily="7" charset="0"/>
              <a:cs typeface="Arial" panose="020B0604020202020204" pitchFamily="7" charset="0"/>
            </a:rPr>
            <a:t>Página Inicial</a:t>
          </a:r>
          <a:endParaRPr lang="pt-BR" sz="1100" b="1">
            <a:solidFill>
              <a:srgbClr val="00B050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 editAs="oneCell">
    <xdr:from>
      <xdr:col>11</xdr:col>
      <xdr:colOff>616341</xdr:colOff>
      <xdr:row>1</xdr:row>
      <xdr:rowOff>2</xdr:rowOff>
    </xdr:from>
    <xdr:to>
      <xdr:col>13</xdr:col>
      <xdr:colOff>487517</xdr:colOff>
      <xdr:row>3</xdr:row>
      <xdr:rowOff>22413</xdr:rowOff>
    </xdr:to>
    <xdr:sp>
      <xdr:nvSpPr>
        <xdr:cNvPr id="8" name="Fluxograma: Dados Armazenados 7">
          <a:hlinkClick xmlns:r="http://schemas.openxmlformats.org/officeDocument/2006/relationships" r:id="rId3"/>
        </xdr:cNvPr>
        <xdr:cNvSpPr/>
      </xdr:nvSpPr>
      <xdr:spPr>
        <a:xfrm>
          <a:off x="11055350" y="190500"/>
          <a:ext cx="1433195" cy="403225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Arial" panose="020B0604020202020204" pitchFamily="7" charset="0"/>
              <a:cs typeface="Arial" panose="020B0604020202020204" pitchFamily="7" charset="0"/>
            </a:rPr>
            <a:t>Gráficos</a:t>
          </a:r>
          <a:endParaRPr lang="pt-BR" sz="1100" b="1">
            <a:solidFill>
              <a:srgbClr val="00B050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4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9</xdr:col>
      <xdr:colOff>997324</xdr:colOff>
      <xdr:row>2</xdr:row>
      <xdr:rowOff>179290</xdr:rowOff>
    </xdr:from>
    <xdr:to>
      <xdr:col>10</xdr:col>
      <xdr:colOff>1367118</xdr:colOff>
      <xdr:row>5</xdr:row>
      <xdr:rowOff>11201</xdr:rowOff>
    </xdr:to>
    <xdr:sp>
      <xdr:nvSpPr>
        <xdr:cNvPr id="2" name="Fluxograma: Dados armazenados 7">
          <a:hlinkClick xmlns:r="http://schemas.openxmlformats.org/officeDocument/2006/relationships" r:id="rId7"/>
        </xdr:cNvPr>
        <xdr:cNvSpPr/>
      </xdr:nvSpPr>
      <xdr:spPr>
        <a:xfrm>
          <a:off x="12226925" y="560070"/>
          <a:ext cx="1750695" cy="403225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Arial" panose="020B0604020202020204" pitchFamily="7" charset="0"/>
              <a:cs typeface="Arial" panose="020B0604020202020204" pitchFamily="7" charset="0"/>
            </a:rPr>
            <a:t>Página Inicial</a:t>
          </a:r>
          <a:endParaRPr lang="pt-BR" sz="1100" b="1">
            <a:solidFill>
              <a:srgbClr val="00B050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 editAs="oneCell">
    <xdr:from>
      <xdr:col>0</xdr:col>
      <xdr:colOff>67236</xdr:colOff>
      <xdr:row>0</xdr:row>
      <xdr:rowOff>123266</xdr:rowOff>
    </xdr:from>
    <xdr:to>
      <xdr:col>8</xdr:col>
      <xdr:colOff>381000</xdr:colOff>
      <xdr:row>10</xdr:row>
      <xdr:rowOff>22412</xdr:rowOff>
    </xdr:to>
    <xdr:grpSp>
      <xdr:nvGrpSpPr>
        <xdr:cNvPr id="3" name="Grupo 16"/>
        <xdr:cNvGrpSpPr/>
      </xdr:nvGrpSpPr>
      <xdr:grpSpPr>
        <a:xfrm>
          <a:off x="66675" y="123190"/>
          <a:ext cx="10163175" cy="1804035"/>
          <a:chOff x="67236" y="123266"/>
          <a:chExt cx="10141323" cy="1804146"/>
        </a:xfrm>
      </xdr:grpSpPr>
      <xdr:sp>
        <xdr:nvSpPr>
          <xdr:cNvPr id="4" name="Retângulo 3"/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 Federal da Grande Dourados - UFGD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Pró-Reitoria de Avaliação Institucional e Planejamento - PROAP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Coordenadoria de Planejamento  - COPLAN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</xdr:txBody>
      </xdr:sp>
      <xdr:sp>
        <xdr:nvSpPr>
          <xdr:cNvPr id="5" name="Fluxograma: Dados armazenados 13"/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  <a:sym typeface="+mn-ea"/>
              </a:rPr>
              <a:t>Relatório UFGD em Números - PROPP</a:t>
            </a:r>
            <a:endParaRPr lang="pt-BR" sz="1400" b="1">
              <a:solidFill>
                <a:srgbClr val="FFC000"/>
              </a:solidFill>
              <a:latin typeface="Arial" panose="020B0604020202020204" pitchFamily="7" charset="0"/>
              <a:cs typeface="Arial" panose="020B0604020202020204" pitchFamily="7" charset="0"/>
              <a:sym typeface="+mn-ea"/>
            </a:endParaRPr>
          </a:p>
        </xdr:txBody>
      </xdr:sp>
      <xdr:sp>
        <xdr:nvSpPr>
          <xdr:cNvPr id="6" name="Fluxograma: Dados armazenados 14"/>
          <xdr:cNvSpPr/>
        </xdr:nvSpPr>
        <xdr:spPr>
          <a:xfrm>
            <a:off x="5423648" y="959225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Arial" panose="020B0604020202020204" pitchFamily="7" charset="0"/>
                <a:ea typeface="+mn-ea"/>
                <a:cs typeface="Arial" panose="020B0604020202020204" pitchFamily="7" charset="0"/>
              </a:rPr>
              <a:t>Ano de Referência: 2020</a:t>
            </a:r>
            <a:endParaRPr lang="pt-BR" sz="1200" b="1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endParaRPr>
          </a:p>
          <a:p>
            <a:pPr eaLnBrk="1" fontAlgn="auto" latinLnBrk="0" hangingPunct="1"/>
            <a:r>
              <a:rPr lang="pt-BR" sz="1200" b="1">
                <a:effectLst/>
                <a:latin typeface="Arial" panose="020B0604020202020204" pitchFamily="7" charset="0"/>
                <a:cs typeface="Arial" panose="020B0604020202020204" pitchFamily="7" charset="0"/>
              </a:rPr>
              <a:t>Processado em: 20/06/2022</a:t>
            </a:r>
            <a:endParaRPr lang="pt-BR" sz="1200" b="1">
              <a:effectLst/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  <xdr:pic>
        <xdr:nvPicPr>
          <xdr:cNvPr id="7" name="Imagem 6"/>
          <xdr:cNvPicPr>
            <a:picLocks noChangeAspect="1"/>
          </xdr:cNvPicPr>
        </xdr:nvPicPr>
        <xdr:blipFill>
          <a:blip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  <xdr:twoCellAnchor>
    <xdr:from>
      <xdr:col>6</xdr:col>
      <xdr:colOff>78440</xdr:colOff>
      <xdr:row>12</xdr:row>
      <xdr:rowOff>112058</xdr:rowOff>
    </xdr:from>
    <xdr:to>
      <xdr:col>10</xdr:col>
      <xdr:colOff>1232646</xdr:colOff>
      <xdr:row>26</xdr:row>
      <xdr:rowOff>130734</xdr:rowOff>
    </xdr:to>
    <xdr:graphicFrame>
      <xdr:nvGraphicFramePr>
        <xdr:cNvPr id="9" name="Gráfico 8"/>
        <xdr:cNvGraphicFramePr/>
      </xdr:nvGraphicFramePr>
      <xdr:xfrm>
        <a:off x="7164705" y="2948305"/>
        <a:ext cx="6678930" cy="415226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10160</xdr:colOff>
      <xdr:row>28</xdr:row>
      <xdr:rowOff>44450</xdr:rowOff>
    </xdr:from>
    <xdr:to>
      <xdr:col>5</xdr:col>
      <xdr:colOff>842010</xdr:colOff>
      <xdr:row>45</xdr:row>
      <xdr:rowOff>189865</xdr:rowOff>
    </xdr:to>
    <xdr:graphicFrame>
      <xdr:nvGraphicFramePr>
        <xdr:cNvPr id="10" name="Gráfico 9"/>
        <xdr:cNvGraphicFramePr/>
      </xdr:nvGraphicFramePr>
      <xdr:xfrm>
        <a:off x="191135" y="7946390"/>
        <a:ext cx="6356350" cy="516509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49866</xdr:colOff>
      <xdr:row>12</xdr:row>
      <xdr:rowOff>33618</xdr:rowOff>
    </xdr:from>
    <xdr:to>
      <xdr:col>5</xdr:col>
      <xdr:colOff>661147</xdr:colOff>
      <xdr:row>26</xdr:row>
      <xdr:rowOff>52294</xdr:rowOff>
    </xdr:to>
    <xdr:graphicFrame>
      <xdr:nvGraphicFramePr>
        <xdr:cNvPr id="12" name="Gráfico 11"/>
        <xdr:cNvGraphicFramePr/>
      </xdr:nvGraphicFramePr>
      <xdr:xfrm>
        <a:off x="230505" y="2869565"/>
        <a:ext cx="6136005" cy="41529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112059</xdr:colOff>
      <xdr:row>28</xdr:row>
      <xdr:rowOff>33618</xdr:rowOff>
    </xdr:from>
    <xdr:to>
      <xdr:col>10</xdr:col>
      <xdr:colOff>1221441</xdr:colOff>
      <xdr:row>45</xdr:row>
      <xdr:rowOff>179294</xdr:rowOff>
    </xdr:to>
    <xdr:graphicFrame>
      <xdr:nvGraphicFramePr>
        <xdr:cNvPr id="13" name="Gráfico 12"/>
        <xdr:cNvGraphicFramePr/>
      </xdr:nvGraphicFramePr>
      <xdr:xfrm>
        <a:off x="7198360" y="7934960"/>
        <a:ext cx="6633845" cy="516572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11206</xdr:colOff>
      <xdr:row>47</xdr:row>
      <xdr:rowOff>44823</xdr:rowOff>
    </xdr:from>
    <xdr:to>
      <xdr:col>5</xdr:col>
      <xdr:colOff>1120588</xdr:colOff>
      <xdr:row>64</xdr:row>
      <xdr:rowOff>78441</xdr:rowOff>
    </xdr:to>
    <xdr:graphicFrame>
      <xdr:nvGraphicFramePr>
        <xdr:cNvPr id="14" name="Gráfico 13"/>
        <xdr:cNvGraphicFramePr/>
      </xdr:nvGraphicFramePr>
      <xdr:xfrm>
        <a:off x="191770" y="14011910"/>
        <a:ext cx="6633845" cy="505333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122555</xdr:colOff>
      <xdr:row>47</xdr:row>
      <xdr:rowOff>32385</xdr:rowOff>
    </xdr:from>
    <xdr:to>
      <xdr:col>10</xdr:col>
      <xdr:colOff>1231937</xdr:colOff>
      <xdr:row>64</xdr:row>
      <xdr:rowOff>32385</xdr:rowOff>
    </xdr:to>
    <xdr:graphicFrame>
      <xdr:nvGraphicFramePr>
        <xdr:cNvPr id="15" name="Gráfico 14"/>
        <xdr:cNvGraphicFramePr/>
      </xdr:nvGraphicFramePr>
      <xdr:xfrm>
        <a:off x="7209155" y="13999845"/>
        <a:ext cx="6633845" cy="501967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4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635</xdr:colOff>
      <xdr:row>0</xdr:row>
      <xdr:rowOff>44450</xdr:rowOff>
    </xdr:from>
    <xdr:to>
      <xdr:col>4</xdr:col>
      <xdr:colOff>1029484</xdr:colOff>
      <xdr:row>9</xdr:row>
      <xdr:rowOff>134096</xdr:rowOff>
    </xdr:to>
    <xdr:grpSp>
      <xdr:nvGrpSpPr>
        <xdr:cNvPr id="2" name="Grupo 1"/>
        <xdr:cNvGrpSpPr/>
      </xdr:nvGrpSpPr>
      <xdr:grpSpPr>
        <a:xfrm>
          <a:off x="635" y="44450"/>
          <a:ext cx="8105775" cy="1804035"/>
          <a:chOff x="67236" y="123266"/>
          <a:chExt cx="8942294" cy="1804146"/>
        </a:xfrm>
      </xdr:grpSpPr>
      <xdr:sp>
        <xdr:nvSpPr>
          <xdr:cNvPr id="3" name="Retângulo 2"/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 Federal da Grande Dourados - UFGD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Pró-Reitoria de Avaliação Institucional e Planejamento - PROAP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Coordenadoria de Planejamento  - COPLAN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</xdr:txBody>
      </xdr:sp>
      <xdr:sp>
        <xdr:nvSpPr>
          <xdr:cNvPr id="4" name="Fluxograma: Dados Armazenados 3"/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  <a:sym typeface="+mn-ea"/>
              </a:rPr>
              <a:t>Relatório UFGD em Números - PROPP</a:t>
            </a:r>
            <a:endParaRPr lang="pt-BR" sz="1400" b="1">
              <a:solidFill>
                <a:srgbClr val="FFC000"/>
              </a:solidFill>
              <a:latin typeface="Arial" panose="020B0604020202020204" pitchFamily="7" charset="0"/>
              <a:cs typeface="Arial" panose="020B0604020202020204" pitchFamily="7" charset="0"/>
              <a:sym typeface="+mn-ea"/>
            </a:endParaRPr>
          </a:p>
        </xdr:txBody>
      </xdr:sp>
      <xdr:sp>
        <xdr:nvSpPr>
          <xdr:cNvPr id="5" name="Fluxograma: Dados Armazenados 4"/>
          <xdr:cNvSpPr/>
        </xdr:nvSpPr>
        <xdr:spPr>
          <a:xfrm>
            <a:off x="5115210" y="1004049"/>
            <a:ext cx="3711560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Arial" panose="020B0604020202020204" pitchFamily="7" charset="0"/>
                <a:ea typeface="+mn-ea"/>
                <a:cs typeface="Arial" panose="020B0604020202020204" pitchFamily="7" charset="0"/>
              </a:rPr>
              <a:t>Ano de Referência: 2020</a:t>
            </a:r>
            <a:endParaRPr lang="pt-BR" sz="1200" b="1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endParaRPr>
          </a:p>
          <a:p>
            <a:pPr eaLnBrk="1" fontAlgn="auto" latinLnBrk="0" hangingPunct="1"/>
            <a:r>
              <a:rPr lang="pt-BR" sz="1200" b="1">
                <a:effectLst/>
                <a:latin typeface="Arial" panose="020B0604020202020204" pitchFamily="7" charset="0"/>
                <a:cs typeface="Arial" panose="020B0604020202020204" pitchFamily="7" charset="0"/>
              </a:rPr>
              <a:t>Processado em:02/09/2022</a:t>
            </a:r>
            <a:endParaRPr lang="pt-BR" sz="1200" b="1">
              <a:effectLst/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  <xdr:pic>
        <xdr:nvPicPr>
          <xdr:cNvPr id="6" name="Imagem 5"/>
          <xdr:cNvPicPr>
            <a:picLocks noChangeAspect="1"/>
          </xdr:cNvPicPr>
        </xdr:nvPicPr>
        <xdr:blipFill>
          <a:blip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  <xdr:twoCellAnchor editAs="oneCell">
    <xdr:from>
      <xdr:col>10</xdr:col>
      <xdr:colOff>145676</xdr:colOff>
      <xdr:row>3</xdr:row>
      <xdr:rowOff>11207</xdr:rowOff>
    </xdr:from>
    <xdr:to>
      <xdr:col>16</xdr:col>
      <xdr:colOff>0</xdr:colOff>
      <xdr:row>5</xdr:row>
      <xdr:rowOff>33618</xdr:rowOff>
    </xdr:to>
    <xdr:sp>
      <xdr:nvSpPr>
        <xdr:cNvPr id="7" name="Fluxograma: Dados Armazenados 6">
          <a:hlinkClick xmlns:r="http://schemas.openxmlformats.org/officeDocument/2006/relationships" r:id="rId2"/>
        </xdr:cNvPr>
        <xdr:cNvSpPr/>
      </xdr:nvSpPr>
      <xdr:spPr>
        <a:xfrm>
          <a:off x="9565640" y="582295"/>
          <a:ext cx="1740535" cy="403225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Arial" panose="020B0604020202020204" pitchFamily="7" charset="0"/>
              <a:cs typeface="Arial" panose="020B0604020202020204" pitchFamily="7" charset="0"/>
            </a:rPr>
            <a:t>Página Inicial</a:t>
          </a:r>
          <a:endParaRPr lang="pt-BR" sz="1100" b="1">
            <a:solidFill>
              <a:srgbClr val="00B050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10</xdr:col>
      <xdr:colOff>661152</xdr:colOff>
      <xdr:row>2</xdr:row>
      <xdr:rowOff>179290</xdr:rowOff>
    </xdr:from>
    <xdr:to>
      <xdr:col>13</xdr:col>
      <xdr:colOff>117</xdr:colOff>
      <xdr:row>5</xdr:row>
      <xdr:rowOff>11015</xdr:rowOff>
    </xdr:to>
    <xdr:sp>
      <xdr:nvSpPr>
        <xdr:cNvPr id="2" name="Fluxograma: Dados armazenados 7">
          <a:hlinkClick xmlns:r="http://schemas.openxmlformats.org/officeDocument/2006/relationships" r:id="rId1"/>
        </xdr:cNvPr>
        <xdr:cNvSpPr/>
      </xdr:nvSpPr>
      <xdr:spPr>
        <a:xfrm>
          <a:off x="11338560" y="560070"/>
          <a:ext cx="1701165" cy="403225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pt-BR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pt-BR" sz="1100" b="1">
              <a:solidFill>
                <a:srgbClr val="00B050"/>
              </a:solidFill>
              <a:latin typeface="Arial" panose="020B0604020202020204" pitchFamily="7" charset="0"/>
              <a:cs typeface="Arial" panose="020B0604020202020204" pitchFamily="7" charset="0"/>
            </a:rPr>
            <a:t>Página Inicial</a:t>
          </a:r>
          <a:endParaRPr lang="pt-BR" altLang="en-US" sz="1100" b="1">
            <a:solidFill>
              <a:srgbClr val="00B050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 editAs="oneCell">
    <xdr:from>
      <xdr:col>0</xdr:col>
      <xdr:colOff>67236</xdr:colOff>
      <xdr:row>0</xdr:row>
      <xdr:rowOff>123266</xdr:rowOff>
    </xdr:from>
    <xdr:to>
      <xdr:col>9</xdr:col>
      <xdr:colOff>459666</xdr:colOff>
      <xdr:row>10</xdr:row>
      <xdr:rowOff>22301</xdr:rowOff>
    </xdr:to>
    <xdr:grpSp>
      <xdr:nvGrpSpPr>
        <xdr:cNvPr id="3" name="Grupo 16"/>
        <xdr:cNvGrpSpPr/>
      </xdr:nvGrpSpPr>
      <xdr:grpSpPr>
        <a:xfrm>
          <a:off x="66675" y="123190"/>
          <a:ext cx="10155555" cy="1804035"/>
          <a:chOff x="67236" y="123266"/>
          <a:chExt cx="10141323" cy="1804146"/>
        </a:xfrm>
      </xdr:grpSpPr>
      <xdr:sp>
        <xdr:nvSpPr>
          <xdr:cNvPr id="4" name="Retângulo 3"/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>
            <a:defPPr>
              <a:defRPr lang="pt-BR">
                <a:solidFill>
                  <a:schemeClr val="lt1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 Federal da Grande Dourados - UFGD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Pró-Reitoria de Avaliação Institucional e Planejamento - PROAP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Coordenadoria de Planejamento  - COPLAN</a:t>
            </a:r>
            <a:endParaRPr lang="pt-BR" altLang="en-US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</xdr:txBody>
      </xdr:sp>
      <xdr:sp>
        <xdr:nvSpPr>
          <xdr:cNvPr id="5" name="Fluxograma: Dados armazenados 13"/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>
            <a:defPPr>
              <a:defRPr lang="pt-BR">
                <a:solidFill>
                  <a:schemeClr val="lt1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/>
            <a:r>
              <a:rPr lang="pt-BR" sz="1400" b="1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  <a:sym typeface="+mn-ea"/>
              </a:rPr>
              <a:t>Relatório UFGD em Números - PROPP</a:t>
            </a:r>
            <a:endParaRPr lang="pt-BR" altLang="en-US" sz="1400" b="1">
              <a:solidFill>
                <a:srgbClr val="FFC000"/>
              </a:solidFill>
              <a:latin typeface="Arial" panose="020B0604020202020204" pitchFamily="7" charset="0"/>
              <a:cs typeface="Arial" panose="020B0604020202020204" pitchFamily="7" charset="0"/>
              <a:sym typeface="+mn-ea"/>
            </a:endParaRPr>
          </a:p>
        </xdr:txBody>
      </xdr:sp>
      <xdr:sp>
        <xdr:nvSpPr>
          <xdr:cNvPr id="6" name="Fluxograma: Dados armazenados 14"/>
          <xdr:cNvSpPr/>
        </xdr:nvSpPr>
        <xdr:spPr>
          <a:xfrm>
            <a:off x="5423648" y="959225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>
            <a:defPPr>
              <a:defRPr lang="pt-BR">
                <a:solidFill>
                  <a:schemeClr val="lt1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Arial" panose="020B0604020202020204" pitchFamily="7" charset="0"/>
                <a:ea typeface="+mn-ea"/>
                <a:cs typeface="Arial" panose="020B0604020202020204" pitchFamily="7" charset="0"/>
              </a:rPr>
              <a:t>Ano de Referência: 2020</a:t>
            </a:r>
            <a:endParaRPr lang="pt-BR" sz="1200" b="1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endParaRPr>
          </a:p>
          <a:p>
            <a:pPr eaLnBrk="1" fontAlgn="auto" latinLnBrk="0" hangingPunct="1"/>
            <a:r>
              <a:rPr lang="pt-BR" sz="1200" b="1">
                <a:effectLst/>
                <a:latin typeface="Arial" panose="020B0604020202020204" pitchFamily="7" charset="0"/>
                <a:cs typeface="Arial" panose="020B0604020202020204" pitchFamily="7" charset="0"/>
              </a:rPr>
              <a:t>Processado em: 28/03/2022</a:t>
            </a:r>
            <a:endParaRPr lang="pt-BR" altLang="en-US" sz="1200" b="1">
              <a:effectLst/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  <xdr:pic>
        <xdr:nvPicPr>
          <xdr:cNvPr id="7" name="Imagem 6"/>
          <xdr:cNvPicPr>
            <a:picLocks noChangeAspect="1"/>
          </xdr:cNvPicPr>
        </xdr:nvPicPr>
        <xdr:blipFill>
          <a:blip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  <xdr:twoCellAnchor editAs="oneCell">
    <xdr:from>
      <xdr:col>10</xdr:col>
      <xdr:colOff>896474</xdr:colOff>
      <xdr:row>1</xdr:row>
      <xdr:rowOff>6719</xdr:rowOff>
    </xdr:from>
    <xdr:to>
      <xdr:col>12</xdr:col>
      <xdr:colOff>554844</xdr:colOff>
      <xdr:row>3</xdr:row>
      <xdr:rowOff>28944</xdr:rowOff>
    </xdr:to>
    <xdr:sp>
      <xdr:nvSpPr>
        <xdr:cNvPr id="8" name="Fluxograma: Dados Armazenados 7">
          <a:hlinkClick xmlns:r="http://schemas.openxmlformats.org/officeDocument/2006/relationships" r:id="rId3"/>
        </xdr:cNvPr>
        <xdr:cNvSpPr/>
      </xdr:nvSpPr>
      <xdr:spPr>
        <a:xfrm>
          <a:off x="11573510" y="196850"/>
          <a:ext cx="1449070" cy="403225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pt-BR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pt-BR" sz="1100" b="1">
              <a:solidFill>
                <a:srgbClr val="00B050"/>
              </a:solidFill>
              <a:latin typeface="Arial" panose="020B0604020202020204" pitchFamily="7" charset="0"/>
              <a:cs typeface="Arial" panose="020B0604020202020204" pitchFamily="7" charset="0"/>
            </a:rPr>
            <a:t>Gráficos</a:t>
          </a:r>
          <a:endParaRPr lang="pt-BR" altLang="en-US" sz="1100" b="1">
            <a:solidFill>
              <a:srgbClr val="00B050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9</xdr:col>
      <xdr:colOff>997324</xdr:colOff>
      <xdr:row>2</xdr:row>
      <xdr:rowOff>179290</xdr:rowOff>
    </xdr:from>
    <xdr:to>
      <xdr:col>10</xdr:col>
      <xdr:colOff>1367118</xdr:colOff>
      <xdr:row>5</xdr:row>
      <xdr:rowOff>11201</xdr:rowOff>
    </xdr:to>
    <xdr:sp>
      <xdr:nvSpPr>
        <xdr:cNvPr id="2" name="Fluxograma: Dados armazenados 7">
          <a:hlinkClick xmlns:r="http://schemas.openxmlformats.org/officeDocument/2006/relationships" r:id="rId4"/>
        </xdr:cNvPr>
        <xdr:cNvSpPr/>
      </xdr:nvSpPr>
      <xdr:spPr>
        <a:xfrm>
          <a:off x="12226925" y="560070"/>
          <a:ext cx="1750695" cy="403225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Arial" panose="020B0604020202020204" pitchFamily="7" charset="0"/>
              <a:cs typeface="Arial" panose="020B0604020202020204" pitchFamily="7" charset="0"/>
            </a:rPr>
            <a:t>Página Inicial</a:t>
          </a:r>
          <a:endParaRPr lang="pt-BR" sz="1100" b="1">
            <a:solidFill>
              <a:srgbClr val="00B050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 editAs="oneCell">
    <xdr:from>
      <xdr:col>0</xdr:col>
      <xdr:colOff>67236</xdr:colOff>
      <xdr:row>0</xdr:row>
      <xdr:rowOff>123266</xdr:rowOff>
    </xdr:from>
    <xdr:to>
      <xdr:col>8</xdr:col>
      <xdr:colOff>381000</xdr:colOff>
      <xdr:row>10</xdr:row>
      <xdr:rowOff>22412</xdr:rowOff>
    </xdr:to>
    <xdr:grpSp>
      <xdr:nvGrpSpPr>
        <xdr:cNvPr id="3" name="Grupo 16"/>
        <xdr:cNvGrpSpPr/>
      </xdr:nvGrpSpPr>
      <xdr:grpSpPr>
        <a:xfrm>
          <a:off x="66675" y="123190"/>
          <a:ext cx="10163175" cy="1804035"/>
          <a:chOff x="67236" y="123266"/>
          <a:chExt cx="10141323" cy="1804146"/>
        </a:xfrm>
      </xdr:grpSpPr>
      <xdr:sp>
        <xdr:nvSpPr>
          <xdr:cNvPr id="4" name="Retângulo 3"/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 Federal da Grande Dourados - UFGD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Pró-Reitoria de Avaliação Institucional e Planejamento - PROAP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Coordenadoria de Planejamento  - COPLAN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</xdr:txBody>
      </xdr:sp>
      <xdr:sp>
        <xdr:nvSpPr>
          <xdr:cNvPr id="5" name="Fluxograma: Dados armazenados 13"/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  <a:sym typeface="+mn-ea"/>
              </a:rPr>
              <a:t>Relatório UFGD em Números - PROPP</a:t>
            </a:r>
            <a:endParaRPr lang="pt-BR" sz="1400" b="1">
              <a:solidFill>
                <a:srgbClr val="FFC000"/>
              </a:solidFill>
              <a:latin typeface="Arial" panose="020B0604020202020204" pitchFamily="7" charset="0"/>
              <a:cs typeface="Arial" panose="020B0604020202020204" pitchFamily="7" charset="0"/>
              <a:sym typeface="+mn-ea"/>
            </a:endParaRPr>
          </a:p>
        </xdr:txBody>
      </xdr:sp>
      <xdr:sp>
        <xdr:nvSpPr>
          <xdr:cNvPr id="6" name="Fluxograma: Dados armazenados 14"/>
          <xdr:cNvSpPr/>
        </xdr:nvSpPr>
        <xdr:spPr>
          <a:xfrm>
            <a:off x="5423648" y="959225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Arial" panose="020B0604020202020204" pitchFamily="7" charset="0"/>
                <a:ea typeface="+mn-ea"/>
                <a:cs typeface="Arial" panose="020B0604020202020204" pitchFamily="7" charset="0"/>
              </a:rPr>
              <a:t>Ano de Referência: 2020</a:t>
            </a:r>
            <a:endParaRPr lang="pt-BR" sz="1200" b="1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endParaRPr>
          </a:p>
          <a:p>
            <a:pPr eaLnBrk="1" fontAlgn="auto" latinLnBrk="0" hangingPunct="1"/>
            <a:r>
              <a:rPr lang="pt-BR" sz="1200" b="1">
                <a:effectLst/>
                <a:latin typeface="Arial" panose="020B0604020202020204" pitchFamily="7" charset="0"/>
                <a:cs typeface="Arial" panose="020B0604020202020204" pitchFamily="7" charset="0"/>
              </a:rPr>
              <a:t>Processado em: 28/03/2022</a:t>
            </a:r>
            <a:endParaRPr lang="pt-BR" sz="1200" b="1">
              <a:effectLst/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  <xdr:pic>
        <xdr:nvPicPr>
          <xdr:cNvPr id="7" name="Imagem 6"/>
          <xdr:cNvPicPr>
            <a:picLocks noChangeAspect="1"/>
          </xdr:cNvPicPr>
        </xdr:nvPicPr>
        <xdr:blipFill>
          <a:blip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43180</xdr:colOff>
      <xdr:row>12</xdr:row>
      <xdr:rowOff>31750</xdr:rowOff>
    </xdr:from>
    <xdr:to>
      <xdr:col>5</xdr:col>
      <xdr:colOff>1197386</xdr:colOff>
      <xdr:row>26</xdr:row>
      <xdr:rowOff>50426</xdr:rowOff>
    </xdr:to>
    <xdr:graphicFrame>
      <xdr:nvGraphicFramePr>
        <xdr:cNvPr id="8" name="Gráfico 7"/>
        <xdr:cNvGraphicFramePr/>
      </xdr:nvGraphicFramePr>
      <xdr:xfrm>
        <a:off x="224155" y="2868295"/>
        <a:ext cx="6678295" cy="415226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190501</xdr:colOff>
      <xdr:row>12</xdr:row>
      <xdr:rowOff>33618</xdr:rowOff>
    </xdr:from>
    <xdr:to>
      <xdr:col>10</xdr:col>
      <xdr:colOff>1104341</xdr:colOff>
      <xdr:row>26</xdr:row>
      <xdr:rowOff>52294</xdr:rowOff>
    </xdr:to>
    <xdr:graphicFrame>
      <xdr:nvGraphicFramePr>
        <xdr:cNvPr id="9" name="Gráfico 8"/>
        <xdr:cNvGraphicFramePr/>
      </xdr:nvGraphicFramePr>
      <xdr:xfrm>
        <a:off x="7277100" y="2869565"/>
        <a:ext cx="6438265" cy="41529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134471</xdr:colOff>
      <xdr:row>28</xdr:row>
      <xdr:rowOff>67235</xdr:rowOff>
    </xdr:from>
    <xdr:to>
      <xdr:col>5</xdr:col>
      <xdr:colOff>1344706</xdr:colOff>
      <xdr:row>42</xdr:row>
      <xdr:rowOff>85912</xdr:rowOff>
    </xdr:to>
    <xdr:graphicFrame>
      <xdr:nvGraphicFramePr>
        <xdr:cNvPr id="10" name="Gráfico 9"/>
        <xdr:cNvGraphicFramePr/>
      </xdr:nvGraphicFramePr>
      <xdr:xfrm>
        <a:off x="133985" y="7968615"/>
        <a:ext cx="6915785" cy="41529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10</xdr:col>
      <xdr:colOff>661152</xdr:colOff>
      <xdr:row>2</xdr:row>
      <xdr:rowOff>179290</xdr:rowOff>
    </xdr:from>
    <xdr:to>
      <xdr:col>13</xdr:col>
      <xdr:colOff>0</xdr:colOff>
      <xdr:row>5</xdr:row>
      <xdr:rowOff>11201</xdr:rowOff>
    </xdr:to>
    <xdr:sp>
      <xdr:nvSpPr>
        <xdr:cNvPr id="2" name="Fluxograma: Dados armazenados 7">
          <a:hlinkClick xmlns:r="http://schemas.openxmlformats.org/officeDocument/2006/relationships" r:id="rId1"/>
        </xdr:cNvPr>
        <xdr:cNvSpPr/>
      </xdr:nvSpPr>
      <xdr:spPr>
        <a:xfrm>
          <a:off x="11338560" y="560070"/>
          <a:ext cx="1701165" cy="403225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Arial" panose="020B0604020202020204" pitchFamily="7" charset="0"/>
              <a:cs typeface="Arial" panose="020B0604020202020204" pitchFamily="7" charset="0"/>
            </a:rPr>
            <a:t>Página Inicial</a:t>
          </a:r>
          <a:endParaRPr lang="pt-BR" sz="1100" b="1">
            <a:solidFill>
              <a:srgbClr val="00B050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 editAs="oneCell">
    <xdr:from>
      <xdr:col>0</xdr:col>
      <xdr:colOff>67236</xdr:colOff>
      <xdr:row>0</xdr:row>
      <xdr:rowOff>123266</xdr:rowOff>
    </xdr:from>
    <xdr:to>
      <xdr:col>9</xdr:col>
      <xdr:colOff>459441</xdr:colOff>
      <xdr:row>10</xdr:row>
      <xdr:rowOff>22412</xdr:rowOff>
    </xdr:to>
    <xdr:grpSp>
      <xdr:nvGrpSpPr>
        <xdr:cNvPr id="3" name="Grupo 16"/>
        <xdr:cNvGrpSpPr/>
      </xdr:nvGrpSpPr>
      <xdr:grpSpPr>
        <a:xfrm>
          <a:off x="66675" y="123190"/>
          <a:ext cx="10155555" cy="1804035"/>
          <a:chOff x="67236" y="123266"/>
          <a:chExt cx="10141323" cy="1804146"/>
        </a:xfrm>
      </xdr:grpSpPr>
      <xdr:sp>
        <xdr:nvSpPr>
          <xdr:cNvPr id="4" name="Retângulo 3"/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 Federal da Grande Dourados - UFGD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Pró-Reitoria de Avaliação Institucional e Planejamento - PROAP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Coordenadoria de Planejamento  - COPLAN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</xdr:txBody>
      </xdr:sp>
      <xdr:sp>
        <xdr:nvSpPr>
          <xdr:cNvPr id="5" name="Fluxograma: Dados armazenados 13"/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  <a:sym typeface="+mn-ea"/>
              </a:rPr>
              <a:t>Relatório UFGD em Números - PROPP</a:t>
            </a:r>
            <a:endParaRPr lang="pt-BR" sz="1400" b="1">
              <a:solidFill>
                <a:srgbClr val="FFC000"/>
              </a:solidFill>
              <a:latin typeface="Arial" panose="020B0604020202020204" pitchFamily="7" charset="0"/>
              <a:cs typeface="Arial" panose="020B0604020202020204" pitchFamily="7" charset="0"/>
              <a:sym typeface="+mn-ea"/>
            </a:endParaRPr>
          </a:p>
        </xdr:txBody>
      </xdr:sp>
      <xdr:sp>
        <xdr:nvSpPr>
          <xdr:cNvPr id="6" name="Fluxograma: Dados armazenados 14"/>
          <xdr:cNvSpPr/>
        </xdr:nvSpPr>
        <xdr:spPr>
          <a:xfrm>
            <a:off x="5423648" y="959225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Arial" panose="020B0604020202020204" pitchFamily="7" charset="0"/>
                <a:ea typeface="+mn-ea"/>
                <a:cs typeface="Arial" panose="020B0604020202020204" pitchFamily="7" charset="0"/>
              </a:rPr>
              <a:t>Ano de Referência: 2019</a:t>
            </a:r>
            <a:endParaRPr lang="pt-BR" sz="1200" b="1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endParaRPr>
          </a:p>
          <a:p>
            <a:pPr eaLnBrk="1" fontAlgn="auto" latinLnBrk="0" hangingPunct="1"/>
            <a:r>
              <a:rPr lang="pt-BR" sz="1200" b="1">
                <a:effectLst/>
                <a:latin typeface="Arial" panose="020B0604020202020204" pitchFamily="7" charset="0"/>
                <a:cs typeface="Arial" panose="020B0604020202020204" pitchFamily="7" charset="0"/>
              </a:rPr>
              <a:t>Processado em: 05/06/2020</a:t>
            </a:r>
            <a:endParaRPr lang="pt-BR" sz="1200" b="1">
              <a:effectLst/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  <xdr:pic>
        <xdr:nvPicPr>
          <xdr:cNvPr id="7" name="Imagem 6"/>
          <xdr:cNvPicPr>
            <a:picLocks noChangeAspect="1"/>
          </xdr:cNvPicPr>
        </xdr:nvPicPr>
        <xdr:blipFill>
          <a:blip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  <xdr:twoCellAnchor editAs="oneCell">
    <xdr:from>
      <xdr:col>10</xdr:col>
      <xdr:colOff>896474</xdr:colOff>
      <xdr:row>1</xdr:row>
      <xdr:rowOff>6719</xdr:rowOff>
    </xdr:from>
    <xdr:to>
      <xdr:col>12</xdr:col>
      <xdr:colOff>554739</xdr:colOff>
      <xdr:row>3</xdr:row>
      <xdr:rowOff>29130</xdr:rowOff>
    </xdr:to>
    <xdr:sp>
      <xdr:nvSpPr>
        <xdr:cNvPr id="8" name="Fluxograma: Dados Armazenados 7">
          <a:hlinkClick xmlns:r="http://schemas.openxmlformats.org/officeDocument/2006/relationships" r:id="rId3"/>
        </xdr:cNvPr>
        <xdr:cNvSpPr/>
      </xdr:nvSpPr>
      <xdr:spPr>
        <a:xfrm>
          <a:off x="11573510" y="196850"/>
          <a:ext cx="1449070" cy="403225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Arial" panose="020B0604020202020204" pitchFamily="7" charset="0"/>
              <a:cs typeface="Arial" panose="020B0604020202020204" pitchFamily="7" charset="0"/>
            </a:rPr>
            <a:t>Gráficos</a:t>
          </a:r>
          <a:endParaRPr lang="pt-BR" sz="1100" b="1">
            <a:solidFill>
              <a:srgbClr val="00B050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10</xdr:col>
      <xdr:colOff>661152</xdr:colOff>
      <xdr:row>2</xdr:row>
      <xdr:rowOff>179290</xdr:rowOff>
    </xdr:from>
    <xdr:to>
      <xdr:col>13</xdr:col>
      <xdr:colOff>0</xdr:colOff>
      <xdr:row>5</xdr:row>
      <xdr:rowOff>11201</xdr:rowOff>
    </xdr:to>
    <xdr:sp>
      <xdr:nvSpPr>
        <xdr:cNvPr id="2" name="Fluxograma: Dados armazenados 7">
          <a:hlinkClick xmlns:r="http://schemas.openxmlformats.org/officeDocument/2006/relationships" r:id="rId1"/>
        </xdr:cNvPr>
        <xdr:cNvSpPr/>
      </xdr:nvSpPr>
      <xdr:spPr>
        <a:xfrm>
          <a:off x="11338560" y="560070"/>
          <a:ext cx="1701165" cy="403225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Arial" panose="020B0604020202020204" pitchFamily="7" charset="0"/>
              <a:cs typeface="Arial" panose="020B0604020202020204" pitchFamily="7" charset="0"/>
            </a:rPr>
            <a:t>Página Inicial</a:t>
          </a:r>
          <a:endParaRPr lang="pt-BR" sz="1100" b="1">
            <a:solidFill>
              <a:srgbClr val="00B050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 editAs="oneCell">
    <xdr:from>
      <xdr:col>0</xdr:col>
      <xdr:colOff>67236</xdr:colOff>
      <xdr:row>0</xdr:row>
      <xdr:rowOff>123266</xdr:rowOff>
    </xdr:from>
    <xdr:to>
      <xdr:col>9</xdr:col>
      <xdr:colOff>459441</xdr:colOff>
      <xdr:row>10</xdr:row>
      <xdr:rowOff>22412</xdr:rowOff>
    </xdr:to>
    <xdr:grpSp>
      <xdr:nvGrpSpPr>
        <xdr:cNvPr id="3" name="Grupo 16"/>
        <xdr:cNvGrpSpPr/>
      </xdr:nvGrpSpPr>
      <xdr:grpSpPr>
        <a:xfrm>
          <a:off x="66675" y="123190"/>
          <a:ext cx="10155555" cy="1804035"/>
          <a:chOff x="67236" y="123266"/>
          <a:chExt cx="10141323" cy="1804146"/>
        </a:xfrm>
      </xdr:grpSpPr>
      <xdr:sp>
        <xdr:nvSpPr>
          <xdr:cNvPr id="4" name="Retângulo 3"/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 Federal da Grande Dourados - UFGD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Pró-Reitoria de Avaliação Institucional e Planejamento - PROAP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Coordenadoria de Planejamento  - COPLAN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</xdr:txBody>
      </xdr:sp>
      <xdr:sp>
        <xdr:nvSpPr>
          <xdr:cNvPr id="5" name="Fluxograma: Dados armazenados 13"/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  <a:sym typeface="+mn-ea"/>
              </a:rPr>
              <a:t>Relatório UFGD em Números - PROPP</a:t>
            </a:r>
            <a:endParaRPr lang="pt-BR" sz="1400" b="1">
              <a:solidFill>
                <a:srgbClr val="FFC000"/>
              </a:solidFill>
              <a:latin typeface="Arial" panose="020B0604020202020204" pitchFamily="7" charset="0"/>
              <a:cs typeface="Arial" panose="020B0604020202020204" pitchFamily="7" charset="0"/>
              <a:sym typeface="+mn-ea"/>
            </a:endParaRPr>
          </a:p>
        </xdr:txBody>
      </xdr:sp>
      <xdr:sp>
        <xdr:nvSpPr>
          <xdr:cNvPr id="6" name="Fluxograma: Dados armazenados 14"/>
          <xdr:cNvSpPr/>
        </xdr:nvSpPr>
        <xdr:spPr>
          <a:xfrm>
            <a:off x="5423648" y="959225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Arial" panose="020B0604020202020204" pitchFamily="7" charset="0"/>
                <a:ea typeface="+mn-ea"/>
                <a:cs typeface="Arial" panose="020B0604020202020204" pitchFamily="7" charset="0"/>
              </a:rPr>
              <a:t>Ano de Referência: 2018</a:t>
            </a:r>
            <a:endParaRPr lang="pt-BR" sz="1200" b="1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endParaRPr>
          </a:p>
          <a:p>
            <a:pPr eaLnBrk="1" fontAlgn="auto" latinLnBrk="0" hangingPunct="1"/>
            <a:r>
              <a:rPr lang="pt-BR" sz="1200" b="1">
                <a:effectLst/>
                <a:latin typeface="Arial" panose="020B0604020202020204" pitchFamily="7" charset="0"/>
                <a:cs typeface="Arial" panose="020B0604020202020204" pitchFamily="7" charset="0"/>
              </a:rPr>
              <a:t>Processado em: 13/05/2019</a:t>
            </a:r>
            <a:endParaRPr lang="pt-BR" sz="1200" b="1">
              <a:effectLst/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  <xdr:pic>
        <xdr:nvPicPr>
          <xdr:cNvPr id="7" name="Imagem 6"/>
          <xdr:cNvPicPr>
            <a:picLocks noChangeAspect="1"/>
          </xdr:cNvPicPr>
        </xdr:nvPicPr>
        <xdr:blipFill>
          <a:blip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  <xdr:twoCellAnchor editAs="oneCell">
    <xdr:from>
      <xdr:col>10</xdr:col>
      <xdr:colOff>896474</xdr:colOff>
      <xdr:row>1</xdr:row>
      <xdr:rowOff>6719</xdr:rowOff>
    </xdr:from>
    <xdr:to>
      <xdr:col>12</xdr:col>
      <xdr:colOff>554739</xdr:colOff>
      <xdr:row>3</xdr:row>
      <xdr:rowOff>29130</xdr:rowOff>
    </xdr:to>
    <xdr:sp>
      <xdr:nvSpPr>
        <xdr:cNvPr id="8" name="Fluxograma: Dados Armazenados 7">
          <a:hlinkClick xmlns:r="http://schemas.openxmlformats.org/officeDocument/2006/relationships" r:id="rId3"/>
        </xdr:cNvPr>
        <xdr:cNvSpPr/>
      </xdr:nvSpPr>
      <xdr:spPr>
        <a:xfrm>
          <a:off x="11573510" y="196850"/>
          <a:ext cx="1449070" cy="403225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Arial" panose="020B0604020202020204" pitchFamily="7" charset="0"/>
              <a:cs typeface="Arial" panose="020B0604020202020204" pitchFamily="7" charset="0"/>
            </a:rPr>
            <a:t>Gráficos</a:t>
          </a:r>
          <a:endParaRPr lang="pt-BR" sz="1100" b="1">
            <a:solidFill>
              <a:srgbClr val="00B050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10</xdr:col>
      <xdr:colOff>661152</xdr:colOff>
      <xdr:row>2</xdr:row>
      <xdr:rowOff>179290</xdr:rowOff>
    </xdr:from>
    <xdr:to>
      <xdr:col>13</xdr:col>
      <xdr:colOff>0</xdr:colOff>
      <xdr:row>5</xdr:row>
      <xdr:rowOff>11201</xdr:rowOff>
    </xdr:to>
    <xdr:sp>
      <xdr:nvSpPr>
        <xdr:cNvPr id="2" name="Fluxograma: Dados armazenados 7">
          <a:hlinkClick xmlns:r="http://schemas.openxmlformats.org/officeDocument/2006/relationships" r:id="rId1"/>
        </xdr:cNvPr>
        <xdr:cNvSpPr/>
      </xdr:nvSpPr>
      <xdr:spPr>
        <a:xfrm>
          <a:off x="11338560" y="560070"/>
          <a:ext cx="1701165" cy="403225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Arial" panose="020B0604020202020204" pitchFamily="7" charset="0"/>
              <a:cs typeface="Arial" panose="020B0604020202020204" pitchFamily="7" charset="0"/>
            </a:rPr>
            <a:t>Página Inicial</a:t>
          </a:r>
          <a:endParaRPr lang="pt-BR" sz="1100" b="1">
            <a:solidFill>
              <a:srgbClr val="00B050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 editAs="oneCell">
    <xdr:from>
      <xdr:col>0</xdr:col>
      <xdr:colOff>67236</xdr:colOff>
      <xdr:row>0</xdr:row>
      <xdr:rowOff>123266</xdr:rowOff>
    </xdr:from>
    <xdr:to>
      <xdr:col>9</xdr:col>
      <xdr:colOff>459441</xdr:colOff>
      <xdr:row>10</xdr:row>
      <xdr:rowOff>22412</xdr:rowOff>
    </xdr:to>
    <xdr:grpSp>
      <xdr:nvGrpSpPr>
        <xdr:cNvPr id="3" name="Grupo 16"/>
        <xdr:cNvGrpSpPr/>
      </xdr:nvGrpSpPr>
      <xdr:grpSpPr>
        <a:xfrm>
          <a:off x="66675" y="123190"/>
          <a:ext cx="10155555" cy="1804035"/>
          <a:chOff x="67236" y="123266"/>
          <a:chExt cx="10141323" cy="1804146"/>
        </a:xfrm>
      </xdr:grpSpPr>
      <xdr:sp>
        <xdr:nvSpPr>
          <xdr:cNvPr id="4" name="Retângulo 3"/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 Federal da Grande Dourados - UFGD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Pró-Reitoria de Avaliação Institucional e Planejamento - PROAP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Coordenadoria de Planejamento  - COPLAN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</xdr:txBody>
      </xdr:sp>
      <xdr:sp>
        <xdr:nvSpPr>
          <xdr:cNvPr id="5" name="Fluxograma: Dados armazenados 13"/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  <a:sym typeface="+mn-ea"/>
              </a:rPr>
              <a:t>Relatório UFGD em Números - PROPP</a:t>
            </a:r>
            <a:endParaRPr lang="pt-BR" sz="1400" b="1">
              <a:solidFill>
                <a:srgbClr val="FFC000"/>
              </a:solidFill>
              <a:latin typeface="Arial" panose="020B0604020202020204" pitchFamily="7" charset="0"/>
              <a:cs typeface="Arial" panose="020B0604020202020204" pitchFamily="7" charset="0"/>
              <a:sym typeface="+mn-ea"/>
            </a:endParaRPr>
          </a:p>
        </xdr:txBody>
      </xdr:sp>
      <xdr:sp>
        <xdr:nvSpPr>
          <xdr:cNvPr id="6" name="Fluxograma: Dados armazenados 14"/>
          <xdr:cNvSpPr/>
        </xdr:nvSpPr>
        <xdr:spPr>
          <a:xfrm>
            <a:off x="5423648" y="959225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Arial" panose="020B0604020202020204" pitchFamily="7" charset="0"/>
                <a:ea typeface="+mn-ea"/>
                <a:cs typeface="Arial" panose="020B0604020202020204" pitchFamily="7" charset="0"/>
              </a:rPr>
              <a:t>Ano de Referência: 2017</a:t>
            </a:r>
            <a:endParaRPr lang="pt-BR" sz="1200" b="1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endParaRPr>
          </a:p>
          <a:p>
            <a:pPr eaLnBrk="1" fontAlgn="auto" latinLnBrk="0" hangingPunct="1"/>
            <a:r>
              <a:rPr lang="pt-BR" sz="1200" b="1">
                <a:effectLst/>
                <a:latin typeface="Arial" panose="020B0604020202020204" pitchFamily="7" charset="0"/>
                <a:cs typeface="Arial" panose="020B0604020202020204" pitchFamily="7" charset="0"/>
              </a:rPr>
              <a:t>Processado em: 16/05/2018</a:t>
            </a:r>
            <a:endParaRPr lang="pt-BR" sz="1200" b="1">
              <a:effectLst/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  <xdr:pic>
        <xdr:nvPicPr>
          <xdr:cNvPr id="7" name="Imagem 6"/>
          <xdr:cNvPicPr>
            <a:picLocks noChangeAspect="1"/>
          </xdr:cNvPicPr>
        </xdr:nvPicPr>
        <xdr:blipFill>
          <a:blip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  <xdr:twoCellAnchor editAs="oneCell">
    <xdr:from>
      <xdr:col>10</xdr:col>
      <xdr:colOff>896474</xdr:colOff>
      <xdr:row>1</xdr:row>
      <xdr:rowOff>6719</xdr:rowOff>
    </xdr:from>
    <xdr:to>
      <xdr:col>12</xdr:col>
      <xdr:colOff>554739</xdr:colOff>
      <xdr:row>3</xdr:row>
      <xdr:rowOff>29130</xdr:rowOff>
    </xdr:to>
    <xdr:sp>
      <xdr:nvSpPr>
        <xdr:cNvPr id="8" name="Fluxograma: Dados Armazenados 7">
          <a:hlinkClick xmlns:r="http://schemas.openxmlformats.org/officeDocument/2006/relationships" r:id="rId3"/>
        </xdr:cNvPr>
        <xdr:cNvSpPr/>
      </xdr:nvSpPr>
      <xdr:spPr>
        <a:xfrm>
          <a:off x="11573510" y="196850"/>
          <a:ext cx="1449070" cy="403225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Arial" panose="020B0604020202020204" pitchFamily="7" charset="0"/>
              <a:cs typeface="Arial" panose="020B0604020202020204" pitchFamily="7" charset="0"/>
            </a:rPr>
            <a:t>Gráficos</a:t>
          </a:r>
          <a:endParaRPr lang="pt-BR" sz="1100" b="1">
            <a:solidFill>
              <a:srgbClr val="00B050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AP\COPLAN\1_PADRONIZA&#199;&#195;O_NOVA%20METODOLOGIA_agosto_2016\4_Agenda_Setorias\13_Agenda%20COPLAN%20GERAL_final_26-06-17%20-%20C&#243;pia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pa"/>
      <sheetName val="Calendário 2017_Geral"/>
      <sheetName val="Calendário 2018 Geral"/>
      <sheetName val="Maio de 2017"/>
      <sheetName val="Junho de 2017"/>
      <sheetName val="Julho de 2017"/>
      <sheetName val="Agosto de 2017"/>
      <sheetName val="Setembro de 2017"/>
      <sheetName val="Outubro de 2017"/>
      <sheetName val="Novembro de 2017"/>
      <sheetName val="Dezembro de 2017"/>
      <sheetName val="Janeiro de 2017"/>
      <sheetName val="Fevereiro de 2018"/>
      <sheetName val="Março de 2018"/>
      <sheetName val="Abril de 2018"/>
      <sheetName val="Maio 2018"/>
      <sheetName val="Junho de 2018"/>
      <sheetName val="Julho de 20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4.xml"/><Relationship Id="rId1" Type="http://schemas.openxmlformats.org/officeDocument/2006/relationships/comments" Target="../comments1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66"/>
  <sheetViews>
    <sheetView showGridLines="0" tabSelected="1" zoomScale="85" zoomScaleNormal="85" workbookViewId="0">
      <selection activeCell="A1" sqref="A1:Q5"/>
    </sheetView>
  </sheetViews>
  <sheetFormatPr defaultColWidth="0" defaultRowHeight="0" customHeight="1" zeroHeight="1"/>
  <cols>
    <col min="1" max="7" width="9.14285714285714" customWidth="1"/>
    <col min="8" max="8" width="9.14285714285714" style="97" customWidth="1"/>
    <col min="9" max="9" width="9.14285714285714" customWidth="1"/>
    <col min="10" max="10" width="9.14285714285714" style="97" customWidth="1"/>
    <col min="11" max="17" width="9.14285714285714" customWidth="1"/>
    <col min="18" max="18" width="4.42857142857143" customWidth="1"/>
    <col min="19" max="19" width="4" style="886" customWidth="1"/>
    <col min="20" max="16384" width="9.14285714285714" style="886" hidden="1"/>
  </cols>
  <sheetData>
    <row r="1" ht="15" spans="1:19">
      <c r="A1" s="887"/>
      <c r="B1" s="887"/>
      <c r="C1" s="887"/>
      <c r="D1" s="887"/>
      <c r="E1" s="887"/>
      <c r="F1" s="887"/>
      <c r="G1" s="887"/>
      <c r="H1" s="887"/>
      <c r="I1" s="887"/>
      <c r="J1" s="887"/>
      <c r="K1" s="887"/>
      <c r="L1" s="887"/>
      <c r="M1" s="887"/>
      <c r="N1" s="887"/>
      <c r="O1" s="887"/>
      <c r="P1" s="887"/>
      <c r="Q1" s="887"/>
      <c r="R1" s="887"/>
      <c r="S1" s="890"/>
    </row>
    <row r="2" ht="15" spans="1:19">
      <c r="A2" s="887"/>
      <c r="B2" s="887"/>
      <c r="C2" s="887"/>
      <c r="D2" s="887"/>
      <c r="E2" s="887"/>
      <c r="F2" s="887"/>
      <c r="G2" s="887"/>
      <c r="H2" s="887"/>
      <c r="I2" s="887"/>
      <c r="J2" s="887"/>
      <c r="K2" s="887"/>
      <c r="L2" s="887"/>
      <c r="M2" s="887"/>
      <c r="N2" s="887"/>
      <c r="O2" s="887"/>
      <c r="P2" s="887"/>
      <c r="Q2" s="887"/>
      <c r="R2" s="887"/>
      <c r="S2" s="890"/>
    </row>
    <row r="3" ht="15" spans="1:19">
      <c r="A3" s="887"/>
      <c r="B3" s="887"/>
      <c r="C3" s="887"/>
      <c r="D3" s="887"/>
      <c r="E3" s="887"/>
      <c r="F3" s="887"/>
      <c r="G3" s="887"/>
      <c r="H3" s="887"/>
      <c r="I3" s="887"/>
      <c r="J3" s="887"/>
      <c r="K3" s="887"/>
      <c r="L3" s="887"/>
      <c r="M3" s="887"/>
      <c r="N3" s="887"/>
      <c r="O3" s="887"/>
      <c r="P3" s="887"/>
      <c r="Q3" s="887"/>
      <c r="R3" s="887"/>
      <c r="S3" s="890"/>
    </row>
    <row r="4" ht="15" spans="1:19">
      <c r="A4" s="887"/>
      <c r="B4" s="887"/>
      <c r="C4" s="887"/>
      <c r="D4" s="887"/>
      <c r="E4" s="887"/>
      <c r="F4" s="887"/>
      <c r="G4" s="887"/>
      <c r="H4" s="887"/>
      <c r="I4" s="887"/>
      <c r="J4" s="887"/>
      <c r="K4" s="887"/>
      <c r="L4" s="887"/>
      <c r="M4" s="887"/>
      <c r="N4" s="887"/>
      <c r="O4" s="887"/>
      <c r="P4" s="887"/>
      <c r="Q4" s="887"/>
      <c r="R4" s="887"/>
      <c r="S4" s="890"/>
    </row>
    <row r="5" ht="15" spans="1:19">
      <c r="A5" s="887"/>
      <c r="B5" s="887"/>
      <c r="C5" s="887"/>
      <c r="D5" s="887"/>
      <c r="E5" s="887"/>
      <c r="F5" s="887"/>
      <c r="G5" s="887"/>
      <c r="H5" s="887"/>
      <c r="I5" s="887"/>
      <c r="J5" s="887"/>
      <c r="K5" s="887"/>
      <c r="L5" s="887"/>
      <c r="M5" s="887"/>
      <c r="N5" s="887"/>
      <c r="O5" s="887"/>
      <c r="P5" s="887"/>
      <c r="Q5" s="887"/>
      <c r="R5" s="887"/>
      <c r="S5" s="890"/>
    </row>
    <row r="6" ht="15" spans="1:19">
      <c r="A6" s="888"/>
      <c r="B6" s="888"/>
      <c r="C6" s="888"/>
      <c r="D6" s="888"/>
      <c r="E6" s="888"/>
      <c r="F6" s="888"/>
      <c r="G6" s="888"/>
      <c r="H6" s="889"/>
      <c r="I6" s="888"/>
      <c r="J6" s="889"/>
      <c r="K6" s="888"/>
      <c r="L6" s="888"/>
      <c r="M6" s="888"/>
      <c r="N6" s="888"/>
      <c r="O6" s="888"/>
      <c r="P6" s="888"/>
      <c r="Q6" s="888"/>
      <c r="R6" s="891"/>
      <c r="S6" s="892"/>
    </row>
    <row r="7" ht="15" spans="1:19">
      <c r="A7" s="888"/>
      <c r="B7" s="888"/>
      <c r="C7" s="888"/>
      <c r="D7" s="888"/>
      <c r="E7" s="888"/>
      <c r="F7" s="888"/>
      <c r="G7" s="888"/>
      <c r="H7" s="889"/>
      <c r="I7" s="888"/>
      <c r="J7" s="889"/>
      <c r="K7" s="888"/>
      <c r="L7" s="888"/>
      <c r="M7" s="888"/>
      <c r="N7" s="888"/>
      <c r="O7" s="888"/>
      <c r="P7" s="888"/>
      <c r="Q7" s="888"/>
      <c r="R7" s="891"/>
      <c r="S7" s="892"/>
    </row>
    <row r="8" ht="15" spans="1:19">
      <c r="A8" s="888"/>
      <c r="B8" s="888"/>
      <c r="C8" s="888"/>
      <c r="D8" s="888"/>
      <c r="E8" s="888"/>
      <c r="F8" s="888"/>
      <c r="G8" s="888"/>
      <c r="H8" s="889"/>
      <c r="I8" s="888"/>
      <c r="J8" s="889"/>
      <c r="K8" s="888"/>
      <c r="L8" s="888"/>
      <c r="M8" s="888"/>
      <c r="N8" s="888"/>
      <c r="O8" s="888"/>
      <c r="P8" s="888"/>
      <c r="Q8" s="888"/>
      <c r="R8" s="891"/>
      <c r="S8" s="892"/>
    </row>
    <row r="9" ht="15" spans="1:19">
      <c r="A9" s="888"/>
      <c r="B9" s="888"/>
      <c r="C9" s="888"/>
      <c r="D9" s="888"/>
      <c r="E9" s="888"/>
      <c r="F9" s="888"/>
      <c r="G9" s="888"/>
      <c r="H9" s="889"/>
      <c r="I9" s="888"/>
      <c r="J9" s="889"/>
      <c r="K9" s="888"/>
      <c r="L9" s="888"/>
      <c r="M9" s="888"/>
      <c r="N9" s="888"/>
      <c r="O9" s="888"/>
      <c r="P9" s="888"/>
      <c r="Q9" s="888"/>
      <c r="R9" s="891"/>
      <c r="S9" s="892"/>
    </row>
    <row r="10" ht="15" spans="1:19">
      <c r="A10" s="888"/>
      <c r="B10" s="888"/>
      <c r="C10" s="888"/>
      <c r="D10" s="888"/>
      <c r="E10" s="888"/>
      <c r="F10" s="888"/>
      <c r="G10" s="888"/>
      <c r="H10" s="889"/>
      <c r="I10" s="888"/>
      <c r="J10" s="889"/>
      <c r="K10" s="888"/>
      <c r="L10" s="888"/>
      <c r="M10" s="888"/>
      <c r="N10" s="888"/>
      <c r="O10" s="888"/>
      <c r="P10" s="888"/>
      <c r="Q10" s="888"/>
      <c r="R10" s="891"/>
      <c r="S10" s="893"/>
    </row>
    <row r="11" ht="15" spans="1:19">
      <c r="A11" s="888"/>
      <c r="B11" s="888"/>
      <c r="C11" s="888"/>
      <c r="D11" s="888"/>
      <c r="E11" s="888"/>
      <c r="F11" s="888"/>
      <c r="G11" s="888"/>
      <c r="H11" s="889"/>
      <c r="I11" s="888"/>
      <c r="J11" s="889"/>
      <c r="K11" s="888"/>
      <c r="L11" s="888"/>
      <c r="M11" s="888"/>
      <c r="N11" s="888"/>
      <c r="O11" s="888"/>
      <c r="P11" s="888"/>
      <c r="Q11" s="888"/>
      <c r="R11" s="891"/>
      <c r="S11" s="893"/>
    </row>
    <row r="12" ht="15" spans="1:19">
      <c r="A12" s="888"/>
      <c r="B12" s="888"/>
      <c r="C12" s="888"/>
      <c r="D12" s="888"/>
      <c r="E12" s="888"/>
      <c r="F12" s="888"/>
      <c r="G12" s="888"/>
      <c r="H12" s="889"/>
      <c r="I12" s="888"/>
      <c r="J12" s="889"/>
      <c r="K12" s="888"/>
      <c r="L12" s="888"/>
      <c r="M12" s="888"/>
      <c r="N12" s="888"/>
      <c r="O12" s="888"/>
      <c r="P12" s="888"/>
      <c r="Q12" s="888"/>
      <c r="R12" s="891"/>
      <c r="S12" s="893"/>
    </row>
    <row r="13" ht="15" spans="1:19">
      <c r="A13" s="888"/>
      <c r="B13" s="888"/>
      <c r="C13" s="888"/>
      <c r="D13" s="888"/>
      <c r="E13" s="888"/>
      <c r="F13" s="888"/>
      <c r="G13" s="888"/>
      <c r="H13" s="889"/>
      <c r="I13" s="888"/>
      <c r="J13" s="889"/>
      <c r="K13" s="888"/>
      <c r="L13" s="888"/>
      <c r="M13" s="888"/>
      <c r="N13" s="888"/>
      <c r="O13" s="888"/>
      <c r="P13" s="888"/>
      <c r="Q13" s="888"/>
      <c r="R13" s="891"/>
      <c r="S13" s="893"/>
    </row>
    <row r="14" ht="15" spans="1:19">
      <c r="A14" s="888"/>
      <c r="B14" s="888"/>
      <c r="C14" s="888"/>
      <c r="D14" s="888"/>
      <c r="E14" s="888"/>
      <c r="F14" s="888"/>
      <c r="G14" s="888"/>
      <c r="H14" s="889"/>
      <c r="I14" s="888"/>
      <c r="J14" s="889"/>
      <c r="K14" s="888"/>
      <c r="L14" s="888"/>
      <c r="M14" s="888"/>
      <c r="N14" s="888"/>
      <c r="O14" s="888"/>
      <c r="P14" s="888"/>
      <c r="Q14" s="888"/>
      <c r="R14" s="891"/>
      <c r="S14" s="894"/>
    </row>
    <row r="15" ht="15" spans="1:19">
      <c r="A15" s="888"/>
      <c r="B15" s="888"/>
      <c r="C15" s="888"/>
      <c r="D15" s="888"/>
      <c r="E15" s="888"/>
      <c r="F15" s="888"/>
      <c r="G15" s="888"/>
      <c r="H15" s="889"/>
      <c r="I15" s="888"/>
      <c r="J15" s="889"/>
      <c r="K15" s="888"/>
      <c r="L15" s="888"/>
      <c r="M15" s="888"/>
      <c r="N15" s="888"/>
      <c r="O15" s="888"/>
      <c r="P15" s="888"/>
      <c r="Q15" s="888"/>
      <c r="R15" s="891"/>
      <c r="S15" s="894"/>
    </row>
    <row r="16" ht="15" spans="1:19">
      <c r="A16" s="888"/>
      <c r="B16" s="888"/>
      <c r="C16" s="888"/>
      <c r="D16" s="888"/>
      <c r="E16" s="888"/>
      <c r="F16" s="888"/>
      <c r="G16" s="888"/>
      <c r="H16" s="889"/>
      <c r="I16" s="888"/>
      <c r="J16" s="889"/>
      <c r="K16" s="888"/>
      <c r="L16" s="888"/>
      <c r="M16" s="888"/>
      <c r="N16" s="888"/>
      <c r="O16" s="888"/>
      <c r="P16" s="888"/>
      <c r="Q16" s="888"/>
      <c r="R16" s="891"/>
      <c r="S16" s="894"/>
    </row>
    <row r="17" ht="15" spans="1:19">
      <c r="A17" s="888"/>
      <c r="B17" s="888"/>
      <c r="C17" s="888"/>
      <c r="D17" s="888"/>
      <c r="E17" s="888"/>
      <c r="F17" s="888"/>
      <c r="G17" s="888"/>
      <c r="H17" s="889"/>
      <c r="I17" s="888"/>
      <c r="J17" s="889"/>
      <c r="K17" s="888"/>
      <c r="L17" s="888"/>
      <c r="M17" s="888"/>
      <c r="N17" s="888"/>
      <c r="O17" s="888"/>
      <c r="P17" s="888"/>
      <c r="Q17" s="888"/>
      <c r="R17" s="891"/>
      <c r="S17" s="894"/>
    </row>
    <row r="18" ht="15" spans="1:19">
      <c r="A18" s="888"/>
      <c r="B18" s="888"/>
      <c r="C18" s="888"/>
      <c r="D18" s="888"/>
      <c r="E18" s="888"/>
      <c r="F18" s="888"/>
      <c r="G18" s="888"/>
      <c r="H18" s="889"/>
      <c r="I18" s="888"/>
      <c r="J18" s="889"/>
      <c r="K18" s="888"/>
      <c r="L18" s="888"/>
      <c r="M18" s="888"/>
      <c r="N18" s="888"/>
      <c r="O18" s="888"/>
      <c r="P18" s="888"/>
      <c r="Q18" s="888"/>
      <c r="R18" s="891"/>
      <c r="S18" s="894"/>
    </row>
    <row r="19" ht="15" spans="1:19">
      <c r="A19" s="888"/>
      <c r="B19" s="888"/>
      <c r="C19" s="888"/>
      <c r="D19" s="888"/>
      <c r="E19" s="888"/>
      <c r="F19" s="888"/>
      <c r="G19" s="888"/>
      <c r="H19" s="889"/>
      <c r="I19" s="888"/>
      <c r="J19" s="889"/>
      <c r="K19" s="888"/>
      <c r="L19" s="888"/>
      <c r="M19" s="888"/>
      <c r="N19" s="888"/>
      <c r="O19" s="888"/>
      <c r="P19" s="888"/>
      <c r="Q19" s="888"/>
      <c r="R19" s="891"/>
      <c r="S19" s="894"/>
    </row>
    <row r="20" ht="15" spans="1:19">
      <c r="A20" s="888"/>
      <c r="B20" s="888"/>
      <c r="C20" s="888"/>
      <c r="D20" s="888"/>
      <c r="E20" s="888"/>
      <c r="F20" s="888"/>
      <c r="G20" s="888"/>
      <c r="H20" s="889"/>
      <c r="I20" s="888"/>
      <c r="J20" s="889"/>
      <c r="K20" s="888"/>
      <c r="L20" s="888"/>
      <c r="M20" s="888"/>
      <c r="N20" s="888"/>
      <c r="O20" s="888"/>
      <c r="P20" s="888"/>
      <c r="Q20" s="888"/>
      <c r="R20" s="891"/>
      <c r="S20" s="894"/>
    </row>
    <row r="21" ht="15" spans="1:19">
      <c r="A21" s="888"/>
      <c r="B21" s="888"/>
      <c r="C21" s="888"/>
      <c r="D21" s="888"/>
      <c r="E21" s="888"/>
      <c r="F21" s="888"/>
      <c r="G21" s="888"/>
      <c r="H21" s="889"/>
      <c r="I21" s="888"/>
      <c r="J21" s="889"/>
      <c r="K21" s="888"/>
      <c r="L21" s="888"/>
      <c r="M21" s="888"/>
      <c r="N21" s="888"/>
      <c r="O21" s="888"/>
      <c r="P21" s="888"/>
      <c r="Q21" s="888"/>
      <c r="R21" s="891"/>
      <c r="S21" s="894"/>
    </row>
    <row r="22" ht="15" spans="1:19">
      <c r="A22" s="888"/>
      <c r="B22" s="888"/>
      <c r="C22" s="888"/>
      <c r="D22" s="888"/>
      <c r="E22" s="888"/>
      <c r="F22" s="888"/>
      <c r="G22" s="888"/>
      <c r="H22" s="889"/>
      <c r="I22" s="888"/>
      <c r="J22" s="889"/>
      <c r="K22" s="888"/>
      <c r="L22" s="888"/>
      <c r="M22" s="888"/>
      <c r="N22" s="888"/>
      <c r="O22" s="888"/>
      <c r="P22" s="888"/>
      <c r="Q22" s="888"/>
      <c r="R22" s="891"/>
      <c r="S22" s="894"/>
    </row>
    <row r="23" ht="15" spans="1:19">
      <c r="A23" s="888"/>
      <c r="B23" s="888"/>
      <c r="C23" s="888"/>
      <c r="D23" s="888"/>
      <c r="E23" s="888"/>
      <c r="F23" s="888"/>
      <c r="G23" s="888"/>
      <c r="H23" s="889"/>
      <c r="I23" s="888"/>
      <c r="J23" s="889"/>
      <c r="K23" s="888"/>
      <c r="L23" s="888"/>
      <c r="M23" s="888"/>
      <c r="N23" s="888"/>
      <c r="O23" s="888"/>
      <c r="P23" s="888"/>
      <c r="Q23" s="888"/>
      <c r="R23" s="891"/>
      <c r="S23" s="895"/>
    </row>
    <row r="24" ht="15" spans="1:19">
      <c r="A24" s="888"/>
      <c r="B24" s="888"/>
      <c r="C24" s="888"/>
      <c r="D24" s="888"/>
      <c r="E24" s="888"/>
      <c r="F24" s="888"/>
      <c r="G24" s="888"/>
      <c r="H24" s="889"/>
      <c r="I24" s="888"/>
      <c r="J24" s="889"/>
      <c r="K24" s="888"/>
      <c r="L24" s="888"/>
      <c r="M24" s="888"/>
      <c r="N24" s="888"/>
      <c r="O24" s="888"/>
      <c r="P24" s="888"/>
      <c r="Q24" s="888"/>
      <c r="R24" s="891"/>
      <c r="S24" s="895"/>
    </row>
    <row r="25" ht="15" spans="1:19">
      <c r="A25" s="888"/>
      <c r="B25" s="888"/>
      <c r="C25" s="888"/>
      <c r="D25" s="888"/>
      <c r="E25" s="888"/>
      <c r="F25" s="888"/>
      <c r="G25" s="888"/>
      <c r="H25" s="889"/>
      <c r="I25" s="888"/>
      <c r="J25" s="889"/>
      <c r="K25" s="888"/>
      <c r="L25" s="888"/>
      <c r="M25" s="888"/>
      <c r="N25" s="888"/>
      <c r="O25" s="888"/>
      <c r="P25" s="888"/>
      <c r="Q25" s="888"/>
      <c r="R25" s="891"/>
      <c r="S25" s="895"/>
    </row>
    <row r="26" ht="15" spans="1:19">
      <c r="A26" s="888"/>
      <c r="B26" s="888"/>
      <c r="C26" s="888"/>
      <c r="D26" s="888"/>
      <c r="E26" s="888"/>
      <c r="F26" s="888"/>
      <c r="G26" s="888"/>
      <c r="H26" s="889"/>
      <c r="I26" s="888"/>
      <c r="J26" s="889"/>
      <c r="K26" s="888"/>
      <c r="L26" s="888"/>
      <c r="M26" s="888"/>
      <c r="N26" s="888"/>
      <c r="O26" s="888"/>
      <c r="P26" s="888"/>
      <c r="Q26" s="888"/>
      <c r="R26" s="891"/>
      <c r="S26" s="895"/>
    </row>
    <row r="27" ht="15" spans="1:19">
      <c r="A27" s="888"/>
      <c r="B27" s="888"/>
      <c r="C27" s="888"/>
      <c r="D27" s="888"/>
      <c r="E27" s="888"/>
      <c r="F27" s="888"/>
      <c r="G27" s="888"/>
      <c r="H27" s="889"/>
      <c r="I27" s="888"/>
      <c r="J27" s="889"/>
      <c r="K27" s="888"/>
      <c r="L27" s="888"/>
      <c r="M27" s="888"/>
      <c r="N27" s="888"/>
      <c r="O27" s="888"/>
      <c r="P27" s="888"/>
      <c r="Q27" s="888"/>
      <c r="R27" s="891"/>
      <c r="S27" s="895"/>
    </row>
    <row r="28" ht="15" spans="1:19">
      <c r="A28" s="888"/>
      <c r="B28" s="888"/>
      <c r="C28" s="888"/>
      <c r="D28" s="888"/>
      <c r="E28" s="888"/>
      <c r="F28" s="888"/>
      <c r="G28" s="888"/>
      <c r="H28" s="889"/>
      <c r="I28" s="888"/>
      <c r="J28" s="889"/>
      <c r="K28" s="888"/>
      <c r="L28" s="888"/>
      <c r="M28" s="888"/>
      <c r="N28" s="888"/>
      <c r="O28" s="888"/>
      <c r="P28" s="888"/>
      <c r="Q28" s="888"/>
      <c r="R28" s="891"/>
      <c r="S28" s="895"/>
    </row>
    <row r="29" ht="15" spans="1:19">
      <c r="A29" s="888"/>
      <c r="B29" s="888"/>
      <c r="C29" s="888"/>
      <c r="D29" s="888"/>
      <c r="E29" s="888"/>
      <c r="F29" s="888"/>
      <c r="G29" s="888"/>
      <c r="H29" s="889"/>
      <c r="I29" s="888"/>
      <c r="J29" s="889"/>
      <c r="K29" s="888"/>
      <c r="L29" s="888"/>
      <c r="M29" s="888"/>
      <c r="N29" s="888"/>
      <c r="O29" s="888"/>
      <c r="P29" s="888"/>
      <c r="Q29" s="888"/>
      <c r="R29" s="891"/>
      <c r="S29" s="896"/>
    </row>
    <row r="30" ht="15" spans="1:19">
      <c r="A30" s="888"/>
      <c r="B30" s="888"/>
      <c r="C30" s="888"/>
      <c r="D30" s="888"/>
      <c r="E30" s="888"/>
      <c r="F30" s="888"/>
      <c r="G30" s="888"/>
      <c r="H30" s="889"/>
      <c r="I30" s="888"/>
      <c r="J30" s="889"/>
      <c r="K30" s="888"/>
      <c r="L30" s="888"/>
      <c r="M30" s="888"/>
      <c r="N30" s="888"/>
      <c r="O30" s="888"/>
      <c r="P30" s="888"/>
      <c r="Q30" s="888"/>
      <c r="R30" s="891"/>
      <c r="S30" s="896"/>
    </row>
    <row r="31" ht="15" spans="1:19">
      <c r="A31" s="888"/>
      <c r="B31" s="888"/>
      <c r="C31" s="888"/>
      <c r="D31" s="888"/>
      <c r="E31" s="888"/>
      <c r="F31" s="888"/>
      <c r="G31" s="888"/>
      <c r="H31" s="889"/>
      <c r="I31" s="888"/>
      <c r="J31" s="889"/>
      <c r="K31" s="888"/>
      <c r="L31" s="888"/>
      <c r="M31" s="888"/>
      <c r="N31" s="888"/>
      <c r="O31" s="888"/>
      <c r="P31" s="888"/>
      <c r="Q31" s="888"/>
      <c r="R31" s="891"/>
      <c r="S31" s="896"/>
    </row>
    <row r="32" ht="15" spans="1:19">
      <c r="A32" s="888"/>
      <c r="B32" s="888"/>
      <c r="C32" s="888"/>
      <c r="D32" s="888"/>
      <c r="E32" s="888"/>
      <c r="F32" s="888"/>
      <c r="G32" s="888"/>
      <c r="H32" s="889"/>
      <c r="I32" s="888"/>
      <c r="J32" s="889"/>
      <c r="K32" s="888"/>
      <c r="L32" s="888"/>
      <c r="M32" s="888"/>
      <c r="N32" s="888"/>
      <c r="O32" s="888"/>
      <c r="P32" s="888"/>
      <c r="Q32" s="888"/>
      <c r="R32" s="891"/>
      <c r="S32" s="896"/>
    </row>
    <row r="33" ht="15" spans="1:19">
      <c r="A33" s="888"/>
      <c r="B33" s="888"/>
      <c r="C33" s="888"/>
      <c r="D33" s="888"/>
      <c r="E33" s="888"/>
      <c r="F33" s="888"/>
      <c r="G33" s="888"/>
      <c r="H33" s="889"/>
      <c r="I33" s="888"/>
      <c r="J33" s="889"/>
      <c r="K33" s="888"/>
      <c r="L33" s="888"/>
      <c r="M33" s="888"/>
      <c r="N33" s="888"/>
      <c r="O33" s="888"/>
      <c r="P33" s="888"/>
      <c r="Q33" s="888"/>
      <c r="R33" s="891"/>
      <c r="S33" s="896"/>
    </row>
    <row r="34" ht="15" spans="1:19">
      <c r="A34" s="888"/>
      <c r="B34" s="888"/>
      <c r="C34" s="888"/>
      <c r="D34" s="888"/>
      <c r="E34" s="888"/>
      <c r="F34" s="888"/>
      <c r="G34" s="888"/>
      <c r="H34" s="889"/>
      <c r="I34" s="888"/>
      <c r="J34" s="889"/>
      <c r="K34" s="888"/>
      <c r="L34" s="888"/>
      <c r="M34" s="888"/>
      <c r="N34" s="888"/>
      <c r="O34" s="888"/>
      <c r="P34" s="888"/>
      <c r="Q34" s="888"/>
      <c r="R34" s="891"/>
      <c r="S34" s="896"/>
    </row>
    <row r="35" ht="15" spans="1:19">
      <c r="A35" s="888"/>
      <c r="B35" s="888"/>
      <c r="C35" s="888"/>
      <c r="D35" s="888"/>
      <c r="E35" s="888"/>
      <c r="F35" s="888"/>
      <c r="G35" s="888"/>
      <c r="H35" s="889"/>
      <c r="I35" s="888"/>
      <c r="J35" s="889"/>
      <c r="K35" s="888"/>
      <c r="L35" s="888"/>
      <c r="M35" s="888"/>
      <c r="N35" s="888"/>
      <c r="O35" s="888"/>
      <c r="P35" s="888"/>
      <c r="Q35" s="888"/>
      <c r="R35" s="891"/>
      <c r="S35" s="896"/>
    </row>
    <row r="36" ht="15" spans="1:19">
      <c r="A36" s="888"/>
      <c r="B36" s="888"/>
      <c r="C36" s="888"/>
      <c r="D36" s="888"/>
      <c r="E36" s="888"/>
      <c r="F36" s="888"/>
      <c r="G36" s="888"/>
      <c r="H36" s="889"/>
      <c r="I36" s="888"/>
      <c r="J36" s="889"/>
      <c r="K36" s="888"/>
      <c r="L36" s="888"/>
      <c r="M36" s="888"/>
      <c r="N36" s="888"/>
      <c r="O36" s="888"/>
      <c r="P36" s="888"/>
      <c r="Q36" s="888"/>
      <c r="R36" s="891"/>
      <c r="S36" s="896"/>
    </row>
    <row r="37" ht="15" spans="1:19">
      <c r="A37" s="888"/>
      <c r="B37" s="888"/>
      <c r="C37" s="888"/>
      <c r="D37" s="888"/>
      <c r="E37" s="888"/>
      <c r="F37" s="888"/>
      <c r="G37" s="888"/>
      <c r="H37" s="889"/>
      <c r="I37" s="888"/>
      <c r="J37" s="889"/>
      <c r="K37" s="888"/>
      <c r="L37" s="888"/>
      <c r="M37" s="888"/>
      <c r="N37" s="888"/>
      <c r="O37" s="888"/>
      <c r="P37" s="888"/>
      <c r="Q37" s="888"/>
      <c r="R37" s="891"/>
      <c r="S37" s="896"/>
    </row>
    <row r="38" ht="15" spans="1:19">
      <c r="A38" s="888"/>
      <c r="B38" s="888"/>
      <c r="C38" s="888"/>
      <c r="D38" s="888"/>
      <c r="E38" s="888"/>
      <c r="F38" s="888"/>
      <c r="G38" s="888"/>
      <c r="H38" s="889"/>
      <c r="I38" s="888"/>
      <c r="J38" s="889"/>
      <c r="K38" s="888"/>
      <c r="L38" s="888"/>
      <c r="M38" s="888"/>
      <c r="N38" s="888"/>
      <c r="O38" s="888"/>
      <c r="P38" s="888"/>
      <c r="Q38" s="888"/>
      <c r="R38" s="891"/>
      <c r="S38" s="896"/>
    </row>
    <row r="39" ht="15" spans="1:19">
      <c r="A39" s="888"/>
      <c r="B39" s="888"/>
      <c r="C39" s="888"/>
      <c r="D39" s="888"/>
      <c r="E39" s="888"/>
      <c r="F39" s="888"/>
      <c r="G39" s="888"/>
      <c r="H39" s="889"/>
      <c r="I39" s="888"/>
      <c r="J39" s="889"/>
      <c r="K39" s="888"/>
      <c r="L39" s="888"/>
      <c r="M39" s="888"/>
      <c r="N39" s="888"/>
      <c r="O39" s="888"/>
      <c r="P39" s="888"/>
      <c r="Q39" s="888"/>
      <c r="R39" s="891"/>
      <c r="S39" s="896"/>
    </row>
    <row r="40" ht="15" spans="1:19">
      <c r="A40" s="888"/>
      <c r="B40" s="888"/>
      <c r="C40" s="888"/>
      <c r="D40" s="888"/>
      <c r="E40" s="888"/>
      <c r="F40" s="888"/>
      <c r="G40" s="888"/>
      <c r="H40" s="889"/>
      <c r="I40" s="888"/>
      <c r="J40" s="889"/>
      <c r="K40" s="888"/>
      <c r="L40" s="888"/>
      <c r="M40" s="888"/>
      <c r="N40" s="888"/>
      <c r="O40" s="888"/>
      <c r="P40" s="888"/>
      <c r="Q40" s="888"/>
      <c r="R40" s="891"/>
      <c r="S40" s="896"/>
    </row>
    <row r="41" ht="15" spans="1:19">
      <c r="A41" s="888"/>
      <c r="B41" s="888"/>
      <c r="C41" s="888"/>
      <c r="D41" s="888"/>
      <c r="E41" s="888"/>
      <c r="F41" s="888"/>
      <c r="G41" s="888"/>
      <c r="H41" s="889"/>
      <c r="I41" s="888"/>
      <c r="J41" s="889"/>
      <c r="K41" s="888"/>
      <c r="L41" s="888"/>
      <c r="M41" s="888"/>
      <c r="N41" s="888"/>
      <c r="O41" s="888"/>
      <c r="P41" s="888"/>
      <c r="Q41" s="888"/>
      <c r="R41" s="891"/>
      <c r="S41" s="896"/>
    </row>
    <row r="42" ht="15" spans="1:19">
      <c r="A42" s="888"/>
      <c r="B42" s="888"/>
      <c r="C42" s="888"/>
      <c r="D42" s="888"/>
      <c r="E42" s="888"/>
      <c r="F42" s="888"/>
      <c r="G42" s="888"/>
      <c r="H42" s="889"/>
      <c r="I42" s="888"/>
      <c r="J42" s="889"/>
      <c r="K42" s="888"/>
      <c r="L42" s="888"/>
      <c r="M42" s="888"/>
      <c r="N42" s="888"/>
      <c r="O42" s="888"/>
      <c r="P42" s="888"/>
      <c r="Q42" s="888"/>
      <c r="R42" s="891"/>
      <c r="S42" s="896"/>
    </row>
    <row r="43" ht="15" spans="1:19">
      <c r="A43" s="888"/>
      <c r="B43" s="888"/>
      <c r="C43" s="888"/>
      <c r="D43" s="888"/>
      <c r="E43" s="888"/>
      <c r="F43" s="888"/>
      <c r="G43" s="888"/>
      <c r="H43" s="889"/>
      <c r="I43" s="888"/>
      <c r="J43" s="889"/>
      <c r="K43" s="888"/>
      <c r="L43" s="888"/>
      <c r="M43" s="888"/>
      <c r="N43" s="888"/>
      <c r="O43" s="888"/>
      <c r="P43" s="888"/>
      <c r="Q43" s="888"/>
      <c r="R43" s="891"/>
      <c r="S43" s="896"/>
    </row>
    <row r="44" ht="15" spans="1:19">
      <c r="A44" s="889"/>
      <c r="B44" s="889"/>
      <c r="C44" s="889"/>
      <c r="D44" s="889"/>
      <c r="E44" s="889"/>
      <c r="F44" s="889"/>
      <c r="G44" s="889"/>
      <c r="H44" s="889"/>
      <c r="I44" s="889"/>
      <c r="J44" s="889"/>
      <c r="K44" s="889"/>
      <c r="L44" s="889"/>
      <c r="M44" s="889"/>
      <c r="N44" s="889"/>
      <c r="O44" s="889"/>
      <c r="P44" s="889"/>
      <c r="Q44" s="889"/>
      <c r="R44" s="897"/>
      <c r="S44" s="896"/>
    </row>
    <row r="45" ht="15" spans="1:19">
      <c r="A45" s="889"/>
      <c r="B45" s="889"/>
      <c r="C45" s="889"/>
      <c r="D45" s="889"/>
      <c r="E45" s="889"/>
      <c r="F45" s="889"/>
      <c r="G45" s="889"/>
      <c r="H45" s="889"/>
      <c r="I45" s="889"/>
      <c r="J45" s="889"/>
      <c r="K45" s="889"/>
      <c r="L45" s="889"/>
      <c r="M45" s="889"/>
      <c r="N45" s="889"/>
      <c r="O45" s="889"/>
      <c r="P45" s="889"/>
      <c r="Q45" s="889"/>
      <c r="R45" s="897"/>
      <c r="S45" s="896"/>
    </row>
    <row r="46" s="885" customFormat="1" ht="15" spans="1:19">
      <c r="A46" s="889"/>
      <c r="B46" s="889"/>
      <c r="C46" s="889"/>
      <c r="D46" s="889"/>
      <c r="E46" s="889"/>
      <c r="F46" s="889"/>
      <c r="G46" s="889"/>
      <c r="H46" s="889"/>
      <c r="I46" s="889"/>
      <c r="J46" s="889"/>
      <c r="K46" s="889"/>
      <c r="L46" s="889"/>
      <c r="M46" s="889"/>
      <c r="N46" s="889"/>
      <c r="O46" s="889"/>
      <c r="P46" s="889"/>
      <c r="Q46" s="889"/>
      <c r="R46" s="897"/>
      <c r="S46" s="898"/>
    </row>
    <row r="47" ht="15" spans="1:19">
      <c r="A47" s="889"/>
      <c r="B47" s="889"/>
      <c r="C47" s="889"/>
      <c r="D47" s="889"/>
      <c r="E47" s="889"/>
      <c r="F47" s="889"/>
      <c r="G47" s="889"/>
      <c r="H47" s="889"/>
      <c r="I47" s="889"/>
      <c r="J47" s="889"/>
      <c r="K47" s="889"/>
      <c r="L47" s="889"/>
      <c r="M47" s="889"/>
      <c r="N47" s="889"/>
      <c r="O47" s="889"/>
      <c r="P47" s="889"/>
      <c r="Q47" s="889"/>
      <c r="R47" s="897"/>
      <c r="S47" s="898"/>
    </row>
    <row r="48" ht="15" spans="1:19">
      <c r="A48" s="889"/>
      <c r="B48" s="889"/>
      <c r="C48" s="889"/>
      <c r="D48" s="889"/>
      <c r="E48" s="889"/>
      <c r="F48" s="889"/>
      <c r="G48" s="889"/>
      <c r="H48" s="889"/>
      <c r="I48" s="889"/>
      <c r="J48" s="889"/>
      <c r="K48" s="889"/>
      <c r="L48" s="889"/>
      <c r="M48" s="889"/>
      <c r="N48" s="889"/>
      <c r="O48" s="889"/>
      <c r="P48" s="889"/>
      <c r="Q48" s="889"/>
      <c r="R48" s="897"/>
      <c r="S48" s="898"/>
    </row>
    <row r="49" ht="15" spans="1:19">
      <c r="A49" s="889"/>
      <c r="B49" s="889"/>
      <c r="C49" s="889"/>
      <c r="D49" s="889"/>
      <c r="E49" s="889"/>
      <c r="F49" s="889"/>
      <c r="G49" s="889"/>
      <c r="H49" s="889"/>
      <c r="I49" s="889"/>
      <c r="J49" s="889"/>
      <c r="K49" s="889"/>
      <c r="L49" s="889"/>
      <c r="M49" s="889"/>
      <c r="N49" s="889"/>
      <c r="O49" s="889"/>
      <c r="P49" s="889"/>
      <c r="Q49" s="889"/>
      <c r="R49" s="897"/>
      <c r="S49" s="898"/>
    </row>
    <row r="50" s="885" customFormat="1" ht="15" spans="1:19">
      <c r="A50" s="889"/>
      <c r="B50" s="889"/>
      <c r="C50" s="889"/>
      <c r="D50" s="889"/>
      <c r="E50" s="889"/>
      <c r="F50" s="889"/>
      <c r="G50" s="889"/>
      <c r="H50" s="889"/>
      <c r="I50" s="889"/>
      <c r="J50" s="889"/>
      <c r="K50" s="889"/>
      <c r="L50" s="889"/>
      <c r="M50" s="889"/>
      <c r="N50" s="889"/>
      <c r="O50" s="889"/>
      <c r="P50" s="889"/>
      <c r="Q50" s="889"/>
      <c r="R50" s="897"/>
      <c r="S50" s="899"/>
    </row>
    <row r="51" ht="15" spans="1:19">
      <c r="A51" s="889"/>
      <c r="B51" s="889"/>
      <c r="C51" s="889"/>
      <c r="D51" s="889"/>
      <c r="E51" s="889"/>
      <c r="F51" s="889"/>
      <c r="G51" s="889"/>
      <c r="H51" s="889"/>
      <c r="I51" s="889"/>
      <c r="J51" s="889"/>
      <c r="K51" s="889"/>
      <c r="L51" s="889"/>
      <c r="M51" s="889"/>
      <c r="N51" s="889"/>
      <c r="O51" s="889"/>
      <c r="P51" s="889"/>
      <c r="Q51" s="889"/>
      <c r="R51" s="897"/>
      <c r="S51" s="899"/>
    </row>
    <row r="52" ht="15" spans="1:19">
      <c r="A52" s="889"/>
      <c r="B52" s="889"/>
      <c r="C52" s="889"/>
      <c r="D52" s="889"/>
      <c r="E52" s="889"/>
      <c r="F52" s="889"/>
      <c r="G52" s="889"/>
      <c r="H52" s="889"/>
      <c r="I52" s="889"/>
      <c r="J52" s="889"/>
      <c r="K52" s="889"/>
      <c r="L52" s="889"/>
      <c r="M52" s="889"/>
      <c r="N52" s="889"/>
      <c r="O52" s="889"/>
      <c r="P52" s="889"/>
      <c r="Q52" s="889"/>
      <c r="R52" s="897"/>
      <c r="S52" s="899"/>
    </row>
    <row r="53" ht="15" spans="1:19">
      <c r="A53" s="889"/>
      <c r="B53" s="889"/>
      <c r="C53" s="889"/>
      <c r="D53" s="889"/>
      <c r="E53" s="889"/>
      <c r="F53" s="889"/>
      <c r="G53" s="889"/>
      <c r="H53" s="889"/>
      <c r="I53" s="889"/>
      <c r="J53" s="889"/>
      <c r="K53" s="889"/>
      <c r="L53" s="889"/>
      <c r="M53" s="889"/>
      <c r="N53" s="889"/>
      <c r="O53" s="889"/>
      <c r="P53" s="889"/>
      <c r="Q53" s="889"/>
      <c r="R53" s="897"/>
      <c r="S53" s="899"/>
    </row>
    <row r="54" s="885" customFormat="1" ht="15" spans="1:19">
      <c r="A54" s="889"/>
      <c r="B54" s="889"/>
      <c r="C54" s="889"/>
      <c r="D54" s="889"/>
      <c r="E54" s="889"/>
      <c r="F54" s="889"/>
      <c r="G54" s="889"/>
      <c r="H54" s="889"/>
      <c r="I54" s="889"/>
      <c r="J54" s="889"/>
      <c r="K54" s="889"/>
      <c r="L54" s="889"/>
      <c r="M54" s="889"/>
      <c r="N54" s="889"/>
      <c r="O54" s="889"/>
      <c r="P54" s="889"/>
      <c r="Q54" s="889"/>
      <c r="R54" s="897"/>
      <c r="S54" s="899"/>
    </row>
    <row r="55" ht="15" spans="1:19">
      <c r="A55" s="889"/>
      <c r="B55" s="889"/>
      <c r="C55" s="889"/>
      <c r="D55" s="889"/>
      <c r="E55" s="889"/>
      <c r="F55" s="889"/>
      <c r="G55" s="889"/>
      <c r="H55" s="889"/>
      <c r="I55" s="889"/>
      <c r="J55" s="889"/>
      <c r="K55" s="889"/>
      <c r="L55" s="889"/>
      <c r="M55" s="889"/>
      <c r="N55" s="889"/>
      <c r="O55" s="889"/>
      <c r="P55" s="889"/>
      <c r="Q55" s="889"/>
      <c r="R55" s="897"/>
      <c r="S55" s="899"/>
    </row>
    <row r="56" ht="15" spans="1:19">
      <c r="A56" s="889"/>
      <c r="B56" s="889"/>
      <c r="C56" s="889"/>
      <c r="D56" s="889"/>
      <c r="E56" s="889"/>
      <c r="F56" s="889"/>
      <c r="G56" s="889"/>
      <c r="H56" s="889"/>
      <c r="I56" s="889"/>
      <c r="J56" s="889"/>
      <c r="K56" s="889"/>
      <c r="L56" s="889"/>
      <c r="M56" s="889"/>
      <c r="N56" s="889"/>
      <c r="O56" s="889"/>
      <c r="P56" s="889"/>
      <c r="Q56" s="889"/>
      <c r="R56" s="897"/>
      <c r="S56" s="899"/>
    </row>
    <row r="57" ht="15" spans="1:19">
      <c r="A57" s="889"/>
      <c r="B57" s="889"/>
      <c r="C57" s="889"/>
      <c r="D57" s="889"/>
      <c r="E57" s="889"/>
      <c r="F57" s="889"/>
      <c r="G57" s="889"/>
      <c r="H57" s="889"/>
      <c r="I57" s="889"/>
      <c r="J57" s="889"/>
      <c r="K57" s="889"/>
      <c r="L57" s="889"/>
      <c r="M57" s="889"/>
      <c r="N57" s="889"/>
      <c r="O57" s="889"/>
      <c r="P57" s="889"/>
      <c r="Q57" s="889"/>
      <c r="R57" s="897"/>
      <c r="S57" s="899"/>
    </row>
    <row r="58" ht="15" spans="1:19">
      <c r="A58" s="889"/>
      <c r="B58" s="889"/>
      <c r="C58" s="889"/>
      <c r="D58" s="889"/>
      <c r="E58" s="889"/>
      <c r="F58" s="889"/>
      <c r="G58" s="889"/>
      <c r="H58" s="889"/>
      <c r="I58" s="889"/>
      <c r="J58" s="889"/>
      <c r="K58" s="889"/>
      <c r="L58" s="889"/>
      <c r="M58" s="889"/>
      <c r="N58" s="889"/>
      <c r="O58" s="889"/>
      <c r="P58" s="889"/>
      <c r="Q58" s="889"/>
      <c r="R58" s="897"/>
      <c r="S58" s="899"/>
    </row>
    <row r="59" ht="15" spans="1:19">
      <c r="A59" s="889"/>
      <c r="B59" s="889"/>
      <c r="C59" s="889"/>
      <c r="D59" s="889"/>
      <c r="E59" s="889"/>
      <c r="F59" s="889"/>
      <c r="G59" s="889"/>
      <c r="H59" s="889"/>
      <c r="I59" s="889"/>
      <c r="J59" s="889"/>
      <c r="K59" s="889"/>
      <c r="L59" s="889"/>
      <c r="M59" s="889"/>
      <c r="N59" s="889"/>
      <c r="O59" s="889"/>
      <c r="P59" s="889"/>
      <c r="Q59" s="889"/>
      <c r="R59" s="897"/>
      <c r="S59" s="899"/>
    </row>
    <row r="60" ht="15" spans="1:19">
      <c r="A60" s="889"/>
      <c r="B60" s="889"/>
      <c r="C60" s="889"/>
      <c r="D60" s="889"/>
      <c r="E60" s="889"/>
      <c r="F60" s="889"/>
      <c r="G60" s="889"/>
      <c r="H60" s="889"/>
      <c r="I60" s="889"/>
      <c r="J60" s="889"/>
      <c r="K60" s="889"/>
      <c r="L60" s="889"/>
      <c r="M60" s="889"/>
      <c r="N60" s="889"/>
      <c r="O60" s="889"/>
      <c r="P60" s="889"/>
      <c r="Q60" s="889"/>
      <c r="R60" s="897"/>
      <c r="S60" s="899"/>
    </row>
    <row r="61" ht="15" spans="1:19">
      <c r="A61" s="889"/>
      <c r="B61" s="889"/>
      <c r="C61" s="889"/>
      <c r="D61" s="889"/>
      <c r="E61" s="889"/>
      <c r="F61" s="889"/>
      <c r="G61" s="889"/>
      <c r="H61" s="889"/>
      <c r="I61" s="889"/>
      <c r="J61" s="889"/>
      <c r="K61" s="889"/>
      <c r="L61" s="889"/>
      <c r="M61" s="889"/>
      <c r="N61" s="889"/>
      <c r="O61" s="889"/>
      <c r="P61" s="889"/>
      <c r="Q61" s="889"/>
      <c r="R61" s="897"/>
      <c r="S61" s="899"/>
    </row>
    <row r="62" ht="15" spans="1:19">
      <c r="A62" s="889"/>
      <c r="B62" s="889"/>
      <c r="C62" s="889"/>
      <c r="D62" s="889"/>
      <c r="E62" s="889"/>
      <c r="F62" s="889"/>
      <c r="G62" s="889"/>
      <c r="H62" s="889"/>
      <c r="I62" s="889"/>
      <c r="J62" s="889"/>
      <c r="K62" s="889"/>
      <c r="L62" s="889"/>
      <c r="M62" s="889"/>
      <c r="N62" s="889"/>
      <c r="O62" s="889"/>
      <c r="P62" s="889"/>
      <c r="Q62" s="889"/>
      <c r="R62" s="897"/>
      <c r="S62" s="899"/>
    </row>
    <row r="63" ht="15" spans="1:19">
      <c r="A63" s="888"/>
      <c r="B63" s="888"/>
      <c r="C63" s="888"/>
      <c r="D63" s="888"/>
      <c r="E63" s="888"/>
      <c r="F63" s="888"/>
      <c r="G63" s="888"/>
      <c r="H63" s="889"/>
      <c r="I63" s="888"/>
      <c r="J63" s="889"/>
      <c r="K63" s="888"/>
      <c r="L63" s="888"/>
      <c r="M63" s="888"/>
      <c r="N63" s="888"/>
      <c r="O63" s="888"/>
      <c r="P63" s="888"/>
      <c r="Q63" s="888"/>
      <c r="R63" s="891"/>
      <c r="S63" s="899"/>
    </row>
    <row r="64" ht="15" spans="1:19">
      <c r="A64" s="888"/>
      <c r="B64" s="888"/>
      <c r="C64" s="888"/>
      <c r="D64" s="888"/>
      <c r="E64" s="888"/>
      <c r="F64" s="888"/>
      <c r="G64" s="888"/>
      <c r="H64" s="889"/>
      <c r="I64" s="888"/>
      <c r="J64" s="889"/>
      <c r="K64" s="888"/>
      <c r="L64" s="888"/>
      <c r="M64" s="888"/>
      <c r="N64" s="888"/>
      <c r="O64" s="888"/>
      <c r="P64" s="888"/>
      <c r="Q64" s="888"/>
      <c r="R64" s="891"/>
      <c r="S64" s="900"/>
    </row>
    <row r="65" ht="15" spans="1:19">
      <c r="A65" s="888"/>
      <c r="B65" s="888"/>
      <c r="C65" s="888"/>
      <c r="D65" s="888"/>
      <c r="E65" s="888"/>
      <c r="F65" s="888"/>
      <c r="G65" s="888"/>
      <c r="H65" s="889"/>
      <c r="I65" s="888"/>
      <c r="J65" s="889"/>
      <c r="K65" s="888"/>
      <c r="L65" s="888"/>
      <c r="M65" s="888"/>
      <c r="N65" s="888"/>
      <c r="O65" s="888"/>
      <c r="P65" s="888"/>
      <c r="Q65" s="888"/>
      <c r="R65" s="891"/>
      <c r="S65" s="900"/>
    </row>
    <row r="66" hidden="1" customHeight="1" spans="19:19">
      <c r="S66" s="901"/>
    </row>
  </sheetData>
  <mergeCells count="9">
    <mergeCell ref="S6:S9"/>
    <mergeCell ref="S10:S13"/>
    <mergeCell ref="S14:S22"/>
    <mergeCell ref="S23:S28"/>
    <mergeCell ref="S29:S45"/>
    <mergeCell ref="S46:S49"/>
    <mergeCell ref="S50:S63"/>
    <mergeCell ref="S64:S65"/>
    <mergeCell ref="A1:Q5"/>
  </mergeCells>
  <pageMargins left="0.708661417322835" right="0.708661417322835" top="0.748031496062992" bottom="0.748031496062992" header="0.31496062992126" footer="0.31496062992126"/>
  <pageSetup paperSize="9" scale="70" orientation="landscape"/>
  <headerFooter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M231"/>
  <sheetViews>
    <sheetView showGridLines="0" zoomScale="85" zoomScaleNormal="85" workbookViewId="0">
      <selection activeCell="B13" sqref="B13"/>
    </sheetView>
  </sheetViews>
  <sheetFormatPr defaultColWidth="0" defaultRowHeight="15"/>
  <cols>
    <col min="1" max="1" width="2.71428571428571" customWidth="1"/>
    <col min="2" max="2" width="48.7142857142857" customWidth="1"/>
    <col min="3" max="6" width="12.1428571428571" customWidth="1"/>
    <col min="7" max="7" width="22.1428571428571" customWidth="1"/>
    <col min="8" max="9" width="12.1428571428571" customWidth="1"/>
    <col min="10" max="10" width="13.7142857142857" customWidth="1"/>
    <col min="11" max="11" width="17.7142857142857" customWidth="1"/>
    <col min="12" max="12" width="9.14285714285714" customWidth="1"/>
    <col min="13" max="13" width="8.57142857142857" customWidth="1"/>
    <col min="14" max="17" width="0" hidden="1" customWidth="1"/>
    <col min="18" max="16384" width="9.14285714285714" hidden="1"/>
  </cols>
  <sheetData>
    <row r="1" spans="1:1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customHeight="1" spans="1:1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97"/>
    </row>
    <row r="5" spans="1:1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19"/>
    </row>
    <row r="11" ht="23.25" customHeight="1"/>
    <row r="12" ht="23.25" customHeight="1" spans="2:12">
      <c r="B12" s="331" t="s">
        <v>214</v>
      </c>
      <c r="C12" s="68"/>
      <c r="D12" s="68"/>
      <c r="E12" s="68"/>
      <c r="F12" s="68"/>
      <c r="G12" s="68"/>
      <c r="H12" s="68"/>
      <c r="I12" s="68"/>
      <c r="J12" s="68"/>
      <c r="K12" s="45"/>
      <c r="L12" s="65"/>
    </row>
    <row r="13" ht="50.1" customHeight="1" spans="2:12">
      <c r="B13" s="71" t="s">
        <v>185</v>
      </c>
      <c r="C13" s="352" t="s">
        <v>186</v>
      </c>
      <c r="D13" s="352" t="s">
        <v>187</v>
      </c>
      <c r="E13" s="352" t="s">
        <v>188</v>
      </c>
      <c r="F13" s="352" t="s">
        <v>189</v>
      </c>
      <c r="G13" s="352" t="s">
        <v>190</v>
      </c>
      <c r="H13" s="352" t="s">
        <v>191</v>
      </c>
      <c r="I13" s="352" t="s">
        <v>192</v>
      </c>
      <c r="J13" s="430" t="s">
        <v>193</v>
      </c>
      <c r="K13" s="45"/>
      <c r="L13" s="65"/>
    </row>
    <row r="14" ht="23.25" customHeight="1" spans="2:12">
      <c r="B14" s="716" t="s">
        <v>4</v>
      </c>
      <c r="C14" s="717"/>
      <c r="D14" s="717"/>
      <c r="E14" s="717"/>
      <c r="F14" s="717"/>
      <c r="G14" s="717"/>
      <c r="H14" s="717"/>
      <c r="I14" s="717"/>
      <c r="J14" s="781"/>
      <c r="K14" s="376"/>
      <c r="L14" s="65"/>
    </row>
    <row r="15" ht="23.25" customHeight="1" spans="2:12">
      <c r="B15" s="718" t="s">
        <v>16</v>
      </c>
      <c r="C15" s="164">
        <v>15</v>
      </c>
      <c r="D15" s="164">
        <v>14</v>
      </c>
      <c r="E15" s="164">
        <v>66</v>
      </c>
      <c r="F15" s="164">
        <v>60</v>
      </c>
      <c r="G15" s="355">
        <f t="shared" ref="G15:G23" si="0">IF(ISERROR(AVERAGE(E15:F15)),"_",(AVERAGE(E15:F15)))</f>
        <v>63</v>
      </c>
      <c r="H15" s="164">
        <v>1</v>
      </c>
      <c r="I15" s="164">
        <v>14</v>
      </c>
      <c r="J15" s="791">
        <v>51</v>
      </c>
      <c r="K15" s="376"/>
      <c r="L15" s="65"/>
    </row>
    <row r="16" ht="23.25" customHeight="1" spans="2:12">
      <c r="B16" s="774" t="s">
        <v>209</v>
      </c>
      <c r="C16" s="164">
        <v>8</v>
      </c>
      <c r="D16" s="164">
        <v>3</v>
      </c>
      <c r="E16" s="164">
        <v>21</v>
      </c>
      <c r="F16" s="164">
        <v>20</v>
      </c>
      <c r="G16" s="159">
        <f t="shared" si="0"/>
        <v>20.5</v>
      </c>
      <c r="H16" s="164">
        <v>1</v>
      </c>
      <c r="I16" s="164">
        <v>0</v>
      </c>
      <c r="J16" s="792">
        <v>20</v>
      </c>
      <c r="K16" s="376"/>
      <c r="L16" s="65"/>
    </row>
    <row r="17" ht="23.25" customHeight="1" spans="2:12">
      <c r="B17" s="774" t="s">
        <v>38</v>
      </c>
      <c r="C17" s="164">
        <v>9</v>
      </c>
      <c r="D17" s="164">
        <v>9</v>
      </c>
      <c r="E17" s="164">
        <v>27</v>
      </c>
      <c r="F17" s="164">
        <v>27</v>
      </c>
      <c r="G17" s="159">
        <f t="shared" si="0"/>
        <v>27</v>
      </c>
      <c r="H17" s="164">
        <v>0</v>
      </c>
      <c r="I17" s="164">
        <v>0</v>
      </c>
      <c r="J17" s="792">
        <v>27</v>
      </c>
      <c r="K17" s="376"/>
      <c r="L17" s="65"/>
    </row>
    <row r="18" ht="23.25" customHeight="1" spans="2:12">
      <c r="B18" s="774" t="s">
        <v>49</v>
      </c>
      <c r="C18" s="164">
        <v>8</v>
      </c>
      <c r="D18" s="164">
        <v>6</v>
      </c>
      <c r="E18" s="164">
        <v>20</v>
      </c>
      <c r="F18" s="164">
        <v>20</v>
      </c>
      <c r="G18" s="159">
        <f t="shared" si="0"/>
        <v>20</v>
      </c>
      <c r="H18" s="164">
        <v>0</v>
      </c>
      <c r="I18" s="164">
        <v>0</v>
      </c>
      <c r="J18" s="792">
        <v>20</v>
      </c>
      <c r="K18" s="376"/>
      <c r="L18" s="65"/>
    </row>
    <row r="19" ht="23.25" customHeight="1" spans="2:12">
      <c r="B19" s="774" t="s">
        <v>210</v>
      </c>
      <c r="C19" s="164">
        <v>10</v>
      </c>
      <c r="D19" s="164">
        <v>10</v>
      </c>
      <c r="E19" s="164">
        <v>20</v>
      </c>
      <c r="F19" s="164">
        <v>29</v>
      </c>
      <c r="G19" s="159">
        <f t="shared" si="0"/>
        <v>24.5</v>
      </c>
      <c r="H19" s="164">
        <v>1</v>
      </c>
      <c r="I19" s="164">
        <v>0</v>
      </c>
      <c r="J19" s="792">
        <v>29</v>
      </c>
      <c r="K19" s="376"/>
      <c r="L19" s="65"/>
    </row>
    <row r="20" ht="23.25" customHeight="1" spans="2:12">
      <c r="B20" s="774" t="s">
        <v>25</v>
      </c>
      <c r="C20" s="164">
        <v>15</v>
      </c>
      <c r="D20" s="164">
        <v>8</v>
      </c>
      <c r="E20" s="164">
        <v>46</v>
      </c>
      <c r="F20" s="164">
        <v>39</v>
      </c>
      <c r="G20" s="159">
        <f t="shared" si="0"/>
        <v>42.5</v>
      </c>
      <c r="H20" s="164">
        <v>1</v>
      </c>
      <c r="I20" s="164">
        <v>9</v>
      </c>
      <c r="J20" s="792">
        <v>36</v>
      </c>
      <c r="K20" s="376"/>
      <c r="L20" s="65"/>
    </row>
    <row r="21" ht="23.25" customHeight="1" spans="2:12">
      <c r="B21" s="774" t="s">
        <v>31</v>
      </c>
      <c r="C21" s="164">
        <v>12</v>
      </c>
      <c r="D21" s="164">
        <v>10</v>
      </c>
      <c r="E21" s="164">
        <v>39</v>
      </c>
      <c r="F21" s="164">
        <v>36</v>
      </c>
      <c r="G21" s="159">
        <f t="shared" si="0"/>
        <v>37.5</v>
      </c>
      <c r="H21" s="164">
        <v>2</v>
      </c>
      <c r="I21" s="164">
        <v>2</v>
      </c>
      <c r="J21" s="792">
        <v>35</v>
      </c>
      <c r="K21" s="150"/>
      <c r="L21" s="65"/>
    </row>
    <row r="22" ht="23.25" customHeight="1" spans="1:12">
      <c r="A22" s="65"/>
      <c r="B22" s="777" t="s">
        <v>21</v>
      </c>
      <c r="C22" s="164">
        <v>10</v>
      </c>
      <c r="D22" s="164">
        <v>10</v>
      </c>
      <c r="E22" s="164">
        <v>40</v>
      </c>
      <c r="F22" s="164">
        <v>32</v>
      </c>
      <c r="G22" s="357">
        <f t="shared" si="0"/>
        <v>36</v>
      </c>
      <c r="H22" s="164">
        <v>0</v>
      </c>
      <c r="I22" s="164">
        <v>11</v>
      </c>
      <c r="J22" s="793">
        <v>29</v>
      </c>
      <c r="K22" s="30"/>
      <c r="L22" s="65"/>
    </row>
    <row r="23" ht="23.25" customHeight="1" spans="1:12">
      <c r="A23" s="65"/>
      <c r="B23" s="716" t="s">
        <v>195</v>
      </c>
      <c r="C23" s="754">
        <f>SUM(C15:C22)</f>
        <v>87</v>
      </c>
      <c r="D23" s="754">
        <f>SUM(D15:D22)</f>
        <v>70</v>
      </c>
      <c r="E23" s="508">
        <f>SUM(E15:E22)</f>
        <v>279</v>
      </c>
      <c r="F23" s="754">
        <f>SUM(F15:F22)</f>
        <v>263</v>
      </c>
      <c r="G23" s="508">
        <f t="shared" si="0"/>
        <v>271</v>
      </c>
      <c r="H23" s="754">
        <f>SUM(H15:H22)</f>
        <v>6</v>
      </c>
      <c r="I23" s="754">
        <f>SUM(I15:I22)</f>
        <v>36</v>
      </c>
      <c r="J23" s="759">
        <f>SUM(J15:J22)</f>
        <v>247</v>
      </c>
      <c r="K23" s="45"/>
      <c r="L23" s="65"/>
    </row>
    <row r="24" ht="23.25" customHeight="1" spans="1:12">
      <c r="A24" s="65"/>
      <c r="B24" s="716" t="s">
        <v>3</v>
      </c>
      <c r="C24" s="724"/>
      <c r="D24" s="724"/>
      <c r="E24" s="509"/>
      <c r="F24" s="724"/>
      <c r="G24" s="509"/>
      <c r="H24" s="724"/>
      <c r="I24" s="724"/>
      <c r="J24" s="725"/>
      <c r="K24" s="45"/>
      <c r="L24" s="65"/>
    </row>
    <row r="25" ht="23.25" customHeight="1" spans="1:12">
      <c r="A25" s="65"/>
      <c r="B25" s="774" t="s">
        <v>87</v>
      </c>
      <c r="C25" s="715">
        <v>20</v>
      </c>
      <c r="D25" s="715">
        <v>20</v>
      </c>
      <c r="E25" s="715">
        <v>39</v>
      </c>
      <c r="F25" s="715">
        <v>36</v>
      </c>
      <c r="G25" s="788">
        <f>IF(ISERROR(AVERAGE(E25:F25)),"_",(AVERAGE(E25:F25)))</f>
        <v>37.5</v>
      </c>
      <c r="H25" s="715">
        <v>2</v>
      </c>
      <c r="I25" s="715">
        <v>12</v>
      </c>
      <c r="J25" s="791">
        <v>25</v>
      </c>
      <c r="K25" s="376"/>
      <c r="L25" s="65"/>
    </row>
    <row r="26" ht="23.25" customHeight="1" spans="1:12">
      <c r="A26" s="65"/>
      <c r="B26" s="774" t="s">
        <v>54</v>
      </c>
      <c r="C26" s="164">
        <v>15</v>
      </c>
      <c r="D26" s="164">
        <v>15</v>
      </c>
      <c r="E26" s="164">
        <v>38</v>
      </c>
      <c r="F26" s="164">
        <v>30</v>
      </c>
      <c r="G26" s="789">
        <f t="shared" ref="G26:G47" si="1">IF(ISERROR(AVERAGE(E26:F26)),"_",(AVERAGE(E26:F26)))</f>
        <v>34</v>
      </c>
      <c r="H26" s="164">
        <v>1</v>
      </c>
      <c r="I26" s="164">
        <v>14</v>
      </c>
      <c r="J26" s="792">
        <v>23</v>
      </c>
      <c r="K26" s="376"/>
      <c r="L26" s="65"/>
    </row>
    <row r="27" ht="23.25" customHeight="1" spans="1:12">
      <c r="A27" s="65"/>
      <c r="B27" s="774" t="s">
        <v>16</v>
      </c>
      <c r="C27" s="164">
        <v>20</v>
      </c>
      <c r="D27" s="164">
        <v>15</v>
      </c>
      <c r="E27" s="164">
        <v>55</v>
      </c>
      <c r="F27" s="164">
        <v>41</v>
      </c>
      <c r="G27" s="789">
        <f t="shared" si="1"/>
        <v>48</v>
      </c>
      <c r="H27" s="164">
        <v>0</v>
      </c>
      <c r="I27" s="164">
        <v>19</v>
      </c>
      <c r="J27" s="792">
        <v>36</v>
      </c>
      <c r="K27" s="376"/>
      <c r="L27" s="65"/>
    </row>
    <row r="28" ht="23.25" customHeight="1" spans="1:12">
      <c r="A28" s="65"/>
      <c r="B28" s="774" t="s">
        <v>58</v>
      </c>
      <c r="C28" s="164">
        <v>15</v>
      </c>
      <c r="D28" s="164">
        <v>14</v>
      </c>
      <c r="E28" s="164">
        <v>33</v>
      </c>
      <c r="F28" s="164">
        <v>31</v>
      </c>
      <c r="G28" s="789">
        <f t="shared" si="1"/>
        <v>32</v>
      </c>
      <c r="H28" s="164">
        <v>2</v>
      </c>
      <c r="I28" s="164">
        <v>7</v>
      </c>
      <c r="J28" s="792">
        <v>24</v>
      </c>
      <c r="K28" s="376"/>
      <c r="L28" s="65"/>
    </row>
    <row r="29" ht="23.25" customHeight="1" spans="1:12">
      <c r="A29" s="65"/>
      <c r="B29" s="774" t="s">
        <v>211</v>
      </c>
      <c r="C29" s="164">
        <v>15</v>
      </c>
      <c r="D29" s="164">
        <v>15</v>
      </c>
      <c r="E29" s="164">
        <v>43</v>
      </c>
      <c r="F29" s="164">
        <v>40</v>
      </c>
      <c r="G29" s="789">
        <f t="shared" si="1"/>
        <v>41.5</v>
      </c>
      <c r="H29" s="164">
        <v>0</v>
      </c>
      <c r="I29" s="164">
        <v>15</v>
      </c>
      <c r="J29" s="792">
        <v>28</v>
      </c>
      <c r="K29" s="376"/>
      <c r="L29" s="65"/>
    </row>
    <row r="30" ht="23.25" customHeight="1" spans="1:12">
      <c r="A30" s="65"/>
      <c r="B30" s="774" t="s">
        <v>38</v>
      </c>
      <c r="C30" s="164">
        <v>15</v>
      </c>
      <c r="D30" s="164">
        <v>13</v>
      </c>
      <c r="E30" s="164">
        <v>49</v>
      </c>
      <c r="F30" s="164">
        <v>35</v>
      </c>
      <c r="G30" s="789">
        <f t="shared" si="1"/>
        <v>42</v>
      </c>
      <c r="H30" s="164">
        <v>1</v>
      </c>
      <c r="I30" s="164">
        <v>18</v>
      </c>
      <c r="J30" s="792">
        <v>30</v>
      </c>
      <c r="K30" s="376"/>
      <c r="L30" s="65"/>
    </row>
    <row r="31" ht="23.25" customHeight="1" spans="1:12">
      <c r="A31" s="65"/>
      <c r="B31" s="774" t="s">
        <v>102</v>
      </c>
      <c r="C31" s="164">
        <v>11</v>
      </c>
      <c r="D31" s="164">
        <v>11</v>
      </c>
      <c r="E31" s="164">
        <v>11</v>
      </c>
      <c r="F31" s="164">
        <v>11</v>
      </c>
      <c r="G31" s="789">
        <f t="shared" si="1"/>
        <v>11</v>
      </c>
      <c r="H31" s="164">
        <v>0</v>
      </c>
      <c r="I31" s="164">
        <v>0</v>
      </c>
      <c r="J31" s="792">
        <v>11</v>
      </c>
      <c r="K31" s="376"/>
      <c r="L31" s="65"/>
    </row>
    <row r="32" ht="23.25" customHeight="1" spans="1:12">
      <c r="A32" s="65"/>
      <c r="B32" s="774" t="s">
        <v>49</v>
      </c>
      <c r="C32" s="164">
        <v>20</v>
      </c>
      <c r="D32" s="164">
        <v>20</v>
      </c>
      <c r="E32" s="164">
        <v>55</v>
      </c>
      <c r="F32" s="164">
        <v>50</v>
      </c>
      <c r="G32" s="789">
        <f t="shared" si="1"/>
        <v>52.5</v>
      </c>
      <c r="H32" s="164">
        <v>5</v>
      </c>
      <c r="I32" s="164">
        <v>15</v>
      </c>
      <c r="J32" s="792">
        <v>35</v>
      </c>
      <c r="K32" s="150"/>
      <c r="L32" s="65"/>
    </row>
    <row r="33" ht="23.25" customHeight="1" spans="1:12">
      <c r="A33" s="65"/>
      <c r="B33" s="774" t="s">
        <v>34</v>
      </c>
      <c r="C33" s="164">
        <v>21</v>
      </c>
      <c r="D33" s="164">
        <v>21</v>
      </c>
      <c r="E33" s="164">
        <v>62</v>
      </c>
      <c r="F33" s="164">
        <v>45</v>
      </c>
      <c r="G33" s="789">
        <f t="shared" si="1"/>
        <v>53.5</v>
      </c>
      <c r="H33" s="164">
        <v>1</v>
      </c>
      <c r="I33" s="164">
        <v>17</v>
      </c>
      <c r="J33" s="792">
        <v>44</v>
      </c>
      <c r="K33" s="150"/>
      <c r="L33" s="65"/>
    </row>
    <row r="34" ht="23.25" customHeight="1" spans="1:12">
      <c r="A34" s="65"/>
      <c r="B34" s="774" t="s">
        <v>73</v>
      </c>
      <c r="C34" s="164">
        <v>20</v>
      </c>
      <c r="D34" s="164">
        <v>14</v>
      </c>
      <c r="E34" s="164">
        <v>44</v>
      </c>
      <c r="F34" s="164">
        <v>36</v>
      </c>
      <c r="G34" s="789">
        <f t="shared" si="1"/>
        <v>40</v>
      </c>
      <c r="H34" s="164">
        <v>4</v>
      </c>
      <c r="I34" s="164">
        <v>10</v>
      </c>
      <c r="J34" s="792">
        <v>30</v>
      </c>
      <c r="K34" s="39"/>
      <c r="L34" s="65"/>
    </row>
    <row r="35" ht="23.25" customHeight="1" spans="1:12">
      <c r="A35" s="65"/>
      <c r="B35" s="776" t="s">
        <v>92</v>
      </c>
      <c r="C35" s="164">
        <v>11</v>
      </c>
      <c r="D35" s="164">
        <v>8</v>
      </c>
      <c r="E35" s="164">
        <v>16</v>
      </c>
      <c r="F35" s="164">
        <v>13</v>
      </c>
      <c r="G35" s="789">
        <f t="shared" si="1"/>
        <v>14.5</v>
      </c>
      <c r="H35" s="164">
        <v>3</v>
      </c>
      <c r="I35" s="164">
        <v>2</v>
      </c>
      <c r="J35" s="792">
        <v>11</v>
      </c>
      <c r="K35" s="45"/>
      <c r="L35" s="65"/>
    </row>
    <row r="36" ht="23.25" customHeight="1" spans="1:12">
      <c r="A36" s="65"/>
      <c r="B36" s="774" t="s">
        <v>25</v>
      </c>
      <c r="C36" s="164">
        <v>18</v>
      </c>
      <c r="D36" s="164">
        <v>11</v>
      </c>
      <c r="E36" s="164">
        <v>33</v>
      </c>
      <c r="F36" s="164">
        <v>22</v>
      </c>
      <c r="G36" s="789">
        <f t="shared" si="1"/>
        <v>27.5</v>
      </c>
      <c r="H36" s="164">
        <v>2</v>
      </c>
      <c r="I36" s="164">
        <v>9</v>
      </c>
      <c r="J36" s="792">
        <v>22</v>
      </c>
      <c r="K36" s="45"/>
      <c r="L36" s="65"/>
    </row>
    <row r="37" ht="23.25" customHeight="1" spans="1:12">
      <c r="A37" s="65"/>
      <c r="B37" s="774" t="s">
        <v>98</v>
      </c>
      <c r="C37" s="164">
        <v>15</v>
      </c>
      <c r="D37" s="164">
        <v>3</v>
      </c>
      <c r="E37" s="164">
        <v>15</v>
      </c>
      <c r="F37" s="164">
        <v>15</v>
      </c>
      <c r="G37" s="789">
        <f t="shared" si="1"/>
        <v>15</v>
      </c>
      <c r="H37" s="164">
        <v>0</v>
      </c>
      <c r="I37" s="164">
        <v>0</v>
      </c>
      <c r="J37" s="792">
        <v>15</v>
      </c>
      <c r="K37" s="376"/>
      <c r="L37" s="65"/>
    </row>
    <row r="38" ht="23.25" customHeight="1" spans="1:12">
      <c r="A38" s="65"/>
      <c r="B38" s="774" t="s">
        <v>31</v>
      </c>
      <c r="C38" s="164">
        <v>22</v>
      </c>
      <c r="D38" s="164">
        <v>10</v>
      </c>
      <c r="E38" s="164">
        <v>39</v>
      </c>
      <c r="F38" s="164">
        <v>31</v>
      </c>
      <c r="G38" s="789">
        <f t="shared" si="1"/>
        <v>35</v>
      </c>
      <c r="H38" s="164">
        <v>3</v>
      </c>
      <c r="I38" s="164">
        <v>14</v>
      </c>
      <c r="J38" s="792">
        <v>22</v>
      </c>
      <c r="K38" s="376"/>
      <c r="L38" s="65"/>
    </row>
    <row r="39" ht="23.25" customHeight="1" spans="1:12">
      <c r="A39" s="65"/>
      <c r="B39" s="774" t="s">
        <v>21</v>
      </c>
      <c r="C39" s="164">
        <v>20</v>
      </c>
      <c r="D39" s="164">
        <v>13</v>
      </c>
      <c r="E39" s="164">
        <v>42</v>
      </c>
      <c r="F39" s="164">
        <v>38</v>
      </c>
      <c r="G39" s="789">
        <f t="shared" si="1"/>
        <v>40</v>
      </c>
      <c r="H39" s="164">
        <v>3</v>
      </c>
      <c r="I39" s="164">
        <v>9</v>
      </c>
      <c r="J39" s="792">
        <v>26</v>
      </c>
      <c r="K39" s="376"/>
      <c r="L39" s="65"/>
    </row>
    <row r="40" ht="23.25" customHeight="1" spans="1:12">
      <c r="A40" s="65"/>
      <c r="B40" s="774" t="s">
        <v>42</v>
      </c>
      <c r="C40" s="164">
        <v>27</v>
      </c>
      <c r="D40" s="164">
        <v>12</v>
      </c>
      <c r="E40" s="164">
        <v>56</v>
      </c>
      <c r="F40" s="164">
        <v>35</v>
      </c>
      <c r="G40" s="789">
        <f t="shared" si="1"/>
        <v>45.5</v>
      </c>
      <c r="H40" s="164">
        <v>1</v>
      </c>
      <c r="I40" s="164">
        <v>23</v>
      </c>
      <c r="J40" s="792">
        <v>32</v>
      </c>
      <c r="K40" s="376"/>
      <c r="L40" s="65"/>
    </row>
    <row r="41" ht="23.25" customHeight="1" spans="1:12">
      <c r="A41" s="65"/>
      <c r="B41" s="774" t="s">
        <v>66</v>
      </c>
      <c r="C41" s="164">
        <v>15</v>
      </c>
      <c r="D41" s="164">
        <v>15</v>
      </c>
      <c r="E41" s="164">
        <v>34</v>
      </c>
      <c r="F41" s="164">
        <v>17</v>
      </c>
      <c r="G41" s="789">
        <f t="shared" si="1"/>
        <v>25.5</v>
      </c>
      <c r="H41" s="164">
        <v>16</v>
      </c>
      <c r="I41" s="164">
        <v>2</v>
      </c>
      <c r="J41" s="792">
        <v>16</v>
      </c>
      <c r="K41" s="376"/>
      <c r="L41" s="65"/>
    </row>
    <row r="42" ht="23.25" customHeight="1" spans="1:12">
      <c r="A42" s="65"/>
      <c r="B42" s="774" t="s">
        <v>95</v>
      </c>
      <c r="C42" s="164">
        <v>13</v>
      </c>
      <c r="D42" s="164">
        <v>13</v>
      </c>
      <c r="E42" s="164">
        <v>13</v>
      </c>
      <c r="F42" s="164">
        <v>13</v>
      </c>
      <c r="G42" s="789">
        <f t="shared" si="1"/>
        <v>13</v>
      </c>
      <c r="H42" s="164">
        <v>0</v>
      </c>
      <c r="I42" s="164">
        <v>0</v>
      </c>
      <c r="J42" s="792">
        <v>13</v>
      </c>
      <c r="K42" s="376"/>
      <c r="L42" s="65"/>
    </row>
    <row r="43" ht="23.25" customHeight="1" spans="1:12">
      <c r="A43" s="65"/>
      <c r="B43" s="774" t="s">
        <v>70</v>
      </c>
      <c r="C43" s="164">
        <v>25</v>
      </c>
      <c r="D43" s="164">
        <v>19</v>
      </c>
      <c r="E43" s="164">
        <v>33</v>
      </c>
      <c r="F43" s="164">
        <v>25</v>
      </c>
      <c r="G43" s="789">
        <f t="shared" si="1"/>
        <v>29</v>
      </c>
      <c r="H43" s="164">
        <v>3</v>
      </c>
      <c r="I43" s="164">
        <v>20</v>
      </c>
      <c r="J43" s="792">
        <v>17</v>
      </c>
      <c r="K43" s="484"/>
      <c r="L43" s="65"/>
    </row>
    <row r="44" ht="23.25" customHeight="1" spans="1:12">
      <c r="A44" s="65"/>
      <c r="B44" s="774" t="s">
        <v>81</v>
      </c>
      <c r="C44" s="164">
        <v>20</v>
      </c>
      <c r="D44" s="164">
        <v>8</v>
      </c>
      <c r="E44" s="164">
        <v>35</v>
      </c>
      <c r="F44" s="164">
        <v>21</v>
      </c>
      <c r="G44" s="789">
        <f t="shared" si="1"/>
        <v>28</v>
      </c>
      <c r="H44" s="164">
        <v>2</v>
      </c>
      <c r="I44" s="164">
        <v>13</v>
      </c>
      <c r="J44" s="792">
        <v>20</v>
      </c>
      <c r="K44" s="150"/>
      <c r="L44" s="65"/>
    </row>
    <row r="45" ht="23.25" customHeight="1" spans="1:12">
      <c r="A45" s="65"/>
      <c r="B45" s="774" t="s">
        <v>46</v>
      </c>
      <c r="C45" s="512">
        <v>20</v>
      </c>
      <c r="D45" s="512">
        <v>21</v>
      </c>
      <c r="E45" s="512">
        <v>49</v>
      </c>
      <c r="F45" s="512">
        <v>37</v>
      </c>
      <c r="G45" s="790">
        <f t="shared" si="1"/>
        <v>43</v>
      </c>
      <c r="H45" s="512">
        <v>1</v>
      </c>
      <c r="I45" s="512">
        <v>17</v>
      </c>
      <c r="J45" s="793">
        <v>31</v>
      </c>
      <c r="K45" s="39"/>
      <c r="L45" s="65"/>
    </row>
    <row r="46" ht="23.25" customHeight="1" spans="1:12">
      <c r="A46" s="65"/>
      <c r="B46" s="716" t="s">
        <v>197</v>
      </c>
      <c r="C46" s="508">
        <f>SUM(C25:C45)</f>
        <v>378</v>
      </c>
      <c r="D46" s="508">
        <f>SUM(D25:D45)</f>
        <v>291</v>
      </c>
      <c r="E46" s="508">
        <f>SUM(E25:E45)</f>
        <v>794</v>
      </c>
      <c r="F46" s="508">
        <f>SUM(F25:F45)</f>
        <v>622</v>
      </c>
      <c r="G46" s="508">
        <f t="shared" si="1"/>
        <v>708</v>
      </c>
      <c r="H46" s="508">
        <f>SUM(H25:H45)</f>
        <v>50</v>
      </c>
      <c r="I46" s="508">
        <f>SUM(I25:I45)</f>
        <v>236</v>
      </c>
      <c r="J46" s="759">
        <f>SUM(J25:J45)</f>
        <v>511</v>
      </c>
      <c r="K46" s="39"/>
      <c r="L46" s="65"/>
    </row>
    <row r="47" ht="23.25" customHeight="1" spans="1:12">
      <c r="A47" s="65"/>
      <c r="B47" s="779" t="s">
        <v>198</v>
      </c>
      <c r="C47" s="85">
        <f>C23+C46</f>
        <v>465</v>
      </c>
      <c r="D47" s="85">
        <f>D23+D46</f>
        <v>361</v>
      </c>
      <c r="E47" s="764">
        <f>E23+E46</f>
        <v>1073</v>
      </c>
      <c r="F47" s="85">
        <f>F23+F46</f>
        <v>885</v>
      </c>
      <c r="G47" s="764">
        <f t="shared" si="1"/>
        <v>979</v>
      </c>
      <c r="H47" s="85">
        <f>H23+H46</f>
        <v>56</v>
      </c>
      <c r="I47" s="85">
        <f>I23+I46</f>
        <v>272</v>
      </c>
      <c r="J47" s="86">
        <f>J23+J46</f>
        <v>758</v>
      </c>
      <c r="K47" s="45"/>
      <c r="L47" s="65"/>
    </row>
    <row r="48" ht="23.25" customHeight="1" spans="1:12">
      <c r="A48" s="65"/>
      <c r="B48" s="35" t="s">
        <v>131</v>
      </c>
      <c r="C48" s="68"/>
      <c r="D48" s="68"/>
      <c r="E48" s="68"/>
      <c r="F48" s="68"/>
      <c r="G48" s="68"/>
      <c r="H48" s="68"/>
      <c r="I48" s="68"/>
      <c r="J48" s="68"/>
      <c r="K48" s="45"/>
      <c r="L48" s="65"/>
    </row>
    <row r="49" ht="23.25" customHeight="1" spans="1:12">
      <c r="A49" s="65"/>
      <c r="B49" s="67" t="s">
        <v>199</v>
      </c>
      <c r="C49" s="68"/>
      <c r="D49" s="68"/>
      <c r="E49" s="68"/>
      <c r="F49" s="68"/>
      <c r="G49" s="68"/>
      <c r="H49" s="68"/>
      <c r="I49" s="68"/>
      <c r="J49" s="68"/>
      <c r="K49" s="376"/>
      <c r="L49" s="65"/>
    </row>
    <row r="50" ht="23.25" customHeight="1" spans="1:12">
      <c r="A50" s="65"/>
      <c r="B50" s="785" t="s">
        <v>117</v>
      </c>
      <c r="C50" s="82"/>
      <c r="D50" s="82"/>
      <c r="E50" s="82"/>
      <c r="F50" s="82"/>
      <c r="G50" s="82"/>
      <c r="H50" s="82"/>
      <c r="I50" s="159"/>
      <c r="J50" s="159"/>
      <c r="K50" s="376"/>
      <c r="L50" s="65"/>
    </row>
    <row r="51" ht="23.25" customHeight="1" spans="1:12">
      <c r="A51" s="65"/>
      <c r="B51" s="470" t="s">
        <v>212</v>
      </c>
      <c r="C51" s="82"/>
      <c r="D51" s="82"/>
      <c r="E51" s="82"/>
      <c r="F51" s="82"/>
      <c r="G51" s="82"/>
      <c r="H51" s="82"/>
      <c r="I51" s="164"/>
      <c r="J51" s="164"/>
      <c r="K51" s="376"/>
      <c r="L51" s="65"/>
    </row>
    <row r="52" ht="23.25" customHeight="1" spans="1:12">
      <c r="A52" s="65"/>
      <c r="B52" s="475"/>
      <c r="C52" s="82"/>
      <c r="D52" s="82"/>
      <c r="E52" s="82"/>
      <c r="F52" s="82"/>
      <c r="G52" s="82"/>
      <c r="H52" s="82"/>
      <c r="I52" s="164"/>
      <c r="J52" s="164"/>
      <c r="K52" s="376"/>
      <c r="L52" s="65"/>
    </row>
    <row r="53" ht="23.25" customHeight="1" spans="1:12">
      <c r="A53" s="65"/>
      <c r="B53" s="475"/>
      <c r="C53" s="82"/>
      <c r="D53" s="82"/>
      <c r="E53" s="82"/>
      <c r="F53" s="82"/>
      <c r="G53" s="82"/>
      <c r="H53" s="82"/>
      <c r="I53" s="164"/>
      <c r="J53" s="164"/>
      <c r="K53" s="376"/>
      <c r="L53" s="65"/>
    </row>
    <row r="54" ht="23.25" customHeight="1" spans="1:12">
      <c r="A54" s="65"/>
      <c r="B54" s="475"/>
      <c r="C54" s="82"/>
      <c r="D54" s="82"/>
      <c r="E54" s="82"/>
      <c r="F54" s="82"/>
      <c r="G54" s="82"/>
      <c r="H54" s="82"/>
      <c r="I54" s="164"/>
      <c r="J54" s="164"/>
      <c r="K54" s="376"/>
      <c r="L54" s="65"/>
    </row>
    <row r="55" ht="23.25" customHeight="1" spans="1:12">
      <c r="A55" s="65"/>
      <c r="B55" s="475"/>
      <c r="C55" s="82"/>
      <c r="D55" s="82"/>
      <c r="E55" s="82"/>
      <c r="F55" s="82"/>
      <c r="G55" s="82"/>
      <c r="H55" s="82"/>
      <c r="I55" s="159"/>
      <c r="J55" s="159"/>
      <c r="K55" s="376"/>
      <c r="L55" s="65"/>
    </row>
    <row r="56" ht="23.25" customHeight="1" spans="2:12">
      <c r="B56" s="494"/>
      <c r="C56" s="495"/>
      <c r="D56" s="495"/>
      <c r="E56" s="495"/>
      <c r="F56" s="495"/>
      <c r="G56" s="495"/>
      <c r="H56" s="495"/>
      <c r="I56" s="700"/>
      <c r="J56" s="700"/>
      <c r="K56" s="497"/>
      <c r="L56" s="65"/>
    </row>
    <row r="57" ht="23.25" customHeight="1" spans="2:12">
      <c r="B57" s="346"/>
      <c r="C57" s="98"/>
      <c r="D57" s="98"/>
      <c r="E57" s="98"/>
      <c r="F57" s="98"/>
      <c r="G57" s="98"/>
      <c r="H57" s="98"/>
      <c r="I57" s="98"/>
      <c r="J57" s="98"/>
      <c r="K57" s="98"/>
      <c r="L57" s="65"/>
    </row>
    <row r="58" ht="23.25" customHeight="1" spans="2:12">
      <c r="B58" s="701"/>
      <c r="C58" s="98"/>
      <c r="D58" s="98"/>
      <c r="E58" s="98"/>
      <c r="F58" s="98"/>
      <c r="G58" s="98"/>
      <c r="H58" s="98"/>
      <c r="I58" s="98"/>
      <c r="J58" s="98"/>
      <c r="K58" s="98"/>
      <c r="L58" s="65"/>
    </row>
    <row r="59" ht="23.25" customHeight="1" spans="2:12"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65"/>
    </row>
    <row r="60" ht="23.25" customHeight="1" spans="2:12">
      <c r="B60" s="333"/>
      <c r="C60" s="487"/>
      <c r="D60" s="488"/>
      <c r="E60" s="489"/>
      <c r="F60" s="489"/>
      <c r="G60" s="490"/>
      <c r="H60" s="73"/>
      <c r="I60" s="697"/>
      <c r="J60" s="697"/>
      <c r="K60" s="73"/>
      <c r="L60" s="65"/>
    </row>
    <row r="61" ht="23.25" customHeight="1" spans="2:12">
      <c r="B61" s="491"/>
      <c r="C61" s="492"/>
      <c r="D61" s="492"/>
      <c r="E61" s="492"/>
      <c r="F61" s="492"/>
      <c r="G61" s="492"/>
      <c r="H61" s="492"/>
      <c r="I61" s="699"/>
      <c r="J61" s="699"/>
      <c r="K61" s="73"/>
      <c r="L61" s="65"/>
    </row>
    <row r="62" ht="23.25" customHeight="1" spans="2:12">
      <c r="B62" s="493"/>
      <c r="C62" s="83"/>
      <c r="D62" s="83"/>
      <c r="E62" s="83"/>
      <c r="F62" s="83"/>
      <c r="G62" s="83"/>
      <c r="H62" s="83"/>
      <c r="I62" s="101"/>
      <c r="J62" s="101"/>
      <c r="K62" s="485"/>
      <c r="L62" s="65"/>
    </row>
    <row r="63" ht="23.25" customHeight="1" spans="2:12">
      <c r="B63" s="493"/>
      <c r="C63" s="83"/>
      <c r="D63" s="83"/>
      <c r="E63" s="83"/>
      <c r="F63" s="83"/>
      <c r="G63" s="83"/>
      <c r="H63" s="83"/>
      <c r="I63" s="101"/>
      <c r="J63" s="101"/>
      <c r="K63" s="485"/>
      <c r="L63" s="65"/>
    </row>
    <row r="64" ht="23.25" customHeight="1" spans="2:12">
      <c r="B64" s="493"/>
      <c r="C64" s="83"/>
      <c r="D64" s="83"/>
      <c r="E64" s="83"/>
      <c r="F64" s="83"/>
      <c r="G64" s="83"/>
      <c r="H64" s="83"/>
      <c r="I64" s="101"/>
      <c r="J64" s="204"/>
      <c r="K64" s="485"/>
      <c r="L64" s="65"/>
    </row>
    <row r="65" ht="23.25" customHeight="1" spans="2:12">
      <c r="B65" s="493"/>
      <c r="C65" s="83"/>
      <c r="D65" s="83"/>
      <c r="E65" s="83"/>
      <c r="F65" s="83"/>
      <c r="G65" s="83"/>
      <c r="H65" s="83"/>
      <c r="I65" s="101"/>
      <c r="J65" s="101"/>
      <c r="K65" s="485"/>
      <c r="L65" s="65"/>
    </row>
    <row r="66" ht="23.25" customHeight="1" spans="2:12">
      <c r="B66" s="493"/>
      <c r="C66" s="83"/>
      <c r="D66" s="83"/>
      <c r="E66" s="83"/>
      <c r="F66" s="83"/>
      <c r="G66" s="83"/>
      <c r="H66" s="83"/>
      <c r="I66" s="101"/>
      <c r="J66" s="101"/>
      <c r="K66" s="485"/>
      <c r="L66" s="65"/>
    </row>
    <row r="67" ht="23.25" customHeight="1" spans="2:12">
      <c r="B67" s="493"/>
      <c r="C67" s="83"/>
      <c r="D67" s="83"/>
      <c r="E67" s="83"/>
      <c r="F67" s="83"/>
      <c r="G67" s="83"/>
      <c r="H67" s="83"/>
      <c r="I67" s="101"/>
      <c r="J67" s="204"/>
      <c r="K67" s="485"/>
      <c r="L67" s="65"/>
    </row>
    <row r="68" ht="23.25" customHeight="1" spans="2:12">
      <c r="B68" s="493"/>
      <c r="C68" s="83"/>
      <c r="D68" s="83"/>
      <c r="E68" s="83"/>
      <c r="F68" s="83"/>
      <c r="G68" s="83"/>
      <c r="H68" s="83"/>
      <c r="I68" s="204"/>
      <c r="J68" s="204"/>
      <c r="K68" s="485"/>
      <c r="L68" s="65"/>
    </row>
    <row r="69" ht="23.25" customHeight="1" spans="2:12">
      <c r="B69" s="494"/>
      <c r="C69" s="495"/>
      <c r="D69" s="495"/>
      <c r="E69" s="495"/>
      <c r="F69" s="495"/>
      <c r="G69" s="495"/>
      <c r="H69" s="495"/>
      <c r="I69" s="700"/>
      <c r="J69" s="700"/>
      <c r="K69" s="497"/>
      <c r="L69" s="65"/>
    </row>
    <row r="70" ht="23.25" customHeight="1" spans="2:12">
      <c r="B70" s="346"/>
      <c r="C70" s="98"/>
      <c r="D70" s="98"/>
      <c r="E70" s="98"/>
      <c r="F70" s="98"/>
      <c r="G70" s="98"/>
      <c r="H70" s="98"/>
      <c r="I70" s="98"/>
      <c r="J70" s="98"/>
      <c r="K70" s="98"/>
      <c r="L70" s="65"/>
    </row>
    <row r="71" ht="23.25" customHeight="1" spans="2:12">
      <c r="B71" s="104"/>
      <c r="C71" s="98"/>
      <c r="D71" s="98"/>
      <c r="E71" s="98"/>
      <c r="F71" s="98"/>
      <c r="G71" s="98"/>
      <c r="H71" s="98"/>
      <c r="I71" s="98"/>
      <c r="J71" s="98"/>
      <c r="K71" s="98"/>
      <c r="L71" s="65"/>
    </row>
    <row r="72" ht="23.25" customHeight="1" spans="2:12"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65"/>
    </row>
    <row r="73" ht="23.25" customHeight="1" spans="2:12">
      <c r="B73" s="333"/>
      <c r="C73" s="487"/>
      <c r="D73" s="488"/>
      <c r="E73" s="489"/>
      <c r="F73" s="489"/>
      <c r="G73" s="490"/>
      <c r="H73" s="73"/>
      <c r="I73" s="697"/>
      <c r="J73" s="697"/>
      <c r="K73" s="73"/>
      <c r="L73" s="65"/>
    </row>
    <row r="74" ht="23.25" customHeight="1" spans="2:12">
      <c r="B74" s="491"/>
      <c r="C74" s="492"/>
      <c r="D74" s="492"/>
      <c r="E74" s="492"/>
      <c r="F74" s="492"/>
      <c r="G74" s="492"/>
      <c r="H74" s="492"/>
      <c r="I74" s="699"/>
      <c r="J74" s="699"/>
      <c r="K74" s="73"/>
      <c r="L74" s="65"/>
    </row>
    <row r="75" ht="23.25" customHeight="1" spans="2:12">
      <c r="B75" s="493"/>
      <c r="C75" s="83"/>
      <c r="D75" s="83"/>
      <c r="E75" s="83"/>
      <c r="F75" s="83"/>
      <c r="G75" s="83"/>
      <c r="H75" s="83"/>
      <c r="I75" s="101"/>
      <c r="J75" s="101"/>
      <c r="K75" s="485"/>
      <c r="L75" s="65"/>
    </row>
    <row r="76" ht="23.25" customHeight="1" spans="2:12">
      <c r="B76" s="493"/>
      <c r="C76" s="83"/>
      <c r="D76" s="83"/>
      <c r="E76" s="83"/>
      <c r="F76" s="83"/>
      <c r="G76" s="83"/>
      <c r="H76" s="83"/>
      <c r="I76" s="101"/>
      <c r="J76" s="101"/>
      <c r="K76" s="485"/>
      <c r="L76" s="65"/>
    </row>
    <row r="77" ht="23.25" customHeight="1" spans="2:12">
      <c r="B77" s="493"/>
      <c r="C77" s="83"/>
      <c r="D77" s="83"/>
      <c r="E77" s="83"/>
      <c r="F77" s="83"/>
      <c r="G77" s="83"/>
      <c r="H77" s="83"/>
      <c r="I77" s="101"/>
      <c r="J77" s="101"/>
      <c r="K77" s="485"/>
      <c r="L77" s="65"/>
    </row>
    <row r="78" ht="23.25" customHeight="1" spans="2:12">
      <c r="B78" s="493"/>
      <c r="C78" s="83"/>
      <c r="D78" s="83"/>
      <c r="E78" s="83"/>
      <c r="F78" s="83"/>
      <c r="G78" s="83"/>
      <c r="H78" s="83"/>
      <c r="I78" s="101"/>
      <c r="J78" s="101"/>
      <c r="K78" s="485"/>
      <c r="L78" s="65"/>
    </row>
    <row r="79" ht="23.25" customHeight="1" spans="2:12">
      <c r="B79" s="493"/>
      <c r="C79" s="83"/>
      <c r="D79" s="83"/>
      <c r="E79" s="83"/>
      <c r="F79" s="83"/>
      <c r="G79" s="83"/>
      <c r="H79" s="83"/>
      <c r="I79" s="101"/>
      <c r="J79" s="101"/>
      <c r="K79" s="485"/>
      <c r="L79" s="65"/>
    </row>
    <row r="80" ht="23.25" customHeight="1" spans="2:12">
      <c r="B80" s="493"/>
      <c r="C80" s="83"/>
      <c r="D80" s="83"/>
      <c r="E80" s="83"/>
      <c r="F80" s="83"/>
      <c r="G80" s="83"/>
      <c r="H80" s="83"/>
      <c r="I80" s="101"/>
      <c r="J80" s="101"/>
      <c r="K80" s="485"/>
      <c r="L80" s="65"/>
    </row>
    <row r="81" ht="23.25" customHeight="1" spans="2:12">
      <c r="B81" s="494"/>
      <c r="C81" s="495"/>
      <c r="D81" s="495"/>
      <c r="E81" s="495"/>
      <c r="F81" s="495"/>
      <c r="G81" s="495"/>
      <c r="H81" s="495"/>
      <c r="I81" s="700"/>
      <c r="J81" s="700"/>
      <c r="K81" s="497"/>
      <c r="L81" s="65"/>
    </row>
    <row r="82" ht="23.25" customHeight="1" spans="2:12">
      <c r="B82" s="346"/>
      <c r="C82" s="98"/>
      <c r="D82" s="98"/>
      <c r="E82" s="98"/>
      <c r="F82" s="98"/>
      <c r="G82" s="98"/>
      <c r="H82" s="98"/>
      <c r="I82" s="98"/>
      <c r="J82" s="98"/>
      <c r="K82" s="98"/>
      <c r="L82" s="65"/>
    </row>
    <row r="83" ht="23.25" customHeight="1" spans="2:12"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65"/>
    </row>
    <row r="84" ht="23.25" customHeight="1" spans="2:12">
      <c r="B84" s="333"/>
      <c r="C84" s="496"/>
      <c r="D84" s="496"/>
      <c r="E84" s="496"/>
      <c r="F84" s="496"/>
      <c r="G84" s="496"/>
      <c r="H84" s="496"/>
      <c r="I84" s="170"/>
      <c r="J84" s="170"/>
      <c r="K84" s="496"/>
      <c r="L84" s="65"/>
    </row>
    <row r="85" ht="23.25" customHeight="1" spans="2:12">
      <c r="B85" s="491"/>
      <c r="C85" s="492"/>
      <c r="D85" s="492"/>
      <c r="E85" s="492"/>
      <c r="F85" s="492"/>
      <c r="G85" s="492"/>
      <c r="H85" s="492"/>
      <c r="I85" s="699"/>
      <c r="J85" s="699"/>
      <c r="K85" s="73"/>
      <c r="L85" s="65"/>
    </row>
    <row r="86" ht="23.25" customHeight="1" spans="2:12">
      <c r="B86" s="493"/>
      <c r="C86" s="83"/>
      <c r="D86" s="83"/>
      <c r="E86" s="83"/>
      <c r="F86" s="83"/>
      <c r="G86" s="83"/>
      <c r="H86" s="83"/>
      <c r="I86" s="204"/>
      <c r="J86" s="204"/>
      <c r="K86" s="485"/>
      <c r="L86" s="65"/>
    </row>
    <row r="87" ht="23.25" customHeight="1" spans="2:12">
      <c r="B87" s="493"/>
      <c r="C87" s="83"/>
      <c r="D87" s="83"/>
      <c r="E87" s="83"/>
      <c r="F87" s="83"/>
      <c r="G87" s="83"/>
      <c r="H87" s="83"/>
      <c r="I87" s="204"/>
      <c r="J87" s="204"/>
      <c r="K87" s="485"/>
      <c r="L87" s="65"/>
    </row>
    <row r="88" ht="23.25" customHeight="1" spans="2:12">
      <c r="B88" s="494"/>
      <c r="C88" s="495"/>
      <c r="D88" s="495"/>
      <c r="E88" s="495"/>
      <c r="F88" s="495"/>
      <c r="G88" s="495"/>
      <c r="H88" s="495"/>
      <c r="I88" s="700"/>
      <c r="J88" s="700"/>
      <c r="K88" s="485"/>
      <c r="L88" s="65"/>
    </row>
    <row r="89" ht="23.25" customHeight="1" spans="2:12">
      <c r="B89" s="346"/>
      <c r="C89" s="104"/>
      <c r="D89" s="104"/>
      <c r="E89" s="104"/>
      <c r="F89" s="104"/>
      <c r="G89" s="104"/>
      <c r="H89" s="104"/>
      <c r="I89" s="170"/>
      <c r="J89" s="170"/>
      <c r="K89" s="104"/>
      <c r="L89" s="65"/>
    </row>
    <row r="90" ht="23.25" customHeight="1" spans="2:12">
      <c r="B90" s="104"/>
      <c r="C90" s="104"/>
      <c r="D90" s="104"/>
      <c r="E90" s="104"/>
      <c r="F90" s="104"/>
      <c r="G90" s="104"/>
      <c r="H90" s="104"/>
      <c r="I90" s="170"/>
      <c r="J90" s="170"/>
      <c r="K90" s="104"/>
      <c r="L90" s="65"/>
    </row>
    <row r="91" ht="23.25" customHeight="1" spans="2:12">
      <c r="B91" s="104"/>
      <c r="C91" s="104"/>
      <c r="D91" s="104"/>
      <c r="E91" s="104"/>
      <c r="F91" s="104"/>
      <c r="G91" s="104"/>
      <c r="H91" s="104"/>
      <c r="I91" s="170"/>
      <c r="J91" s="170"/>
      <c r="K91" s="104"/>
      <c r="L91" s="65"/>
    </row>
    <row r="92" ht="23.25" customHeight="1" spans="2:12">
      <c r="B92" s="104"/>
      <c r="C92" s="104"/>
      <c r="D92" s="104"/>
      <c r="E92" s="104"/>
      <c r="F92" s="104"/>
      <c r="G92" s="104"/>
      <c r="H92" s="104"/>
      <c r="I92" s="170"/>
      <c r="J92" s="170"/>
      <c r="K92" s="104"/>
      <c r="L92" s="65"/>
    </row>
    <row r="93" ht="23.25" customHeight="1" spans="2:12">
      <c r="B93" s="104"/>
      <c r="C93" s="104"/>
      <c r="D93" s="104"/>
      <c r="E93" s="104"/>
      <c r="F93" s="104"/>
      <c r="G93" s="104"/>
      <c r="H93" s="104"/>
      <c r="I93" s="170"/>
      <c r="J93" s="170"/>
      <c r="K93" s="104"/>
      <c r="L93" s="65"/>
    </row>
    <row r="94" ht="23.25" customHeight="1" spans="2:12">
      <c r="B94" s="104"/>
      <c r="C94" s="104"/>
      <c r="D94" s="104"/>
      <c r="E94" s="104"/>
      <c r="F94" s="104"/>
      <c r="G94" s="104"/>
      <c r="H94" s="104"/>
      <c r="I94" s="170"/>
      <c r="J94" s="170"/>
      <c r="K94" s="104"/>
      <c r="L94" s="65"/>
    </row>
    <row r="95" ht="23.25" customHeight="1" spans="2:12">
      <c r="B95" s="104"/>
      <c r="C95" s="104"/>
      <c r="D95" s="104"/>
      <c r="E95" s="104"/>
      <c r="F95" s="104"/>
      <c r="G95" s="104"/>
      <c r="H95" s="104"/>
      <c r="I95" s="170"/>
      <c r="J95" s="170"/>
      <c r="K95" s="104"/>
      <c r="L95" s="65"/>
    </row>
    <row r="96" ht="23.25" customHeight="1" spans="2:12">
      <c r="B96" s="104"/>
      <c r="C96" s="104"/>
      <c r="D96" s="104"/>
      <c r="E96" s="104"/>
      <c r="F96" s="104"/>
      <c r="G96" s="104"/>
      <c r="H96" s="104"/>
      <c r="I96" s="170"/>
      <c r="J96" s="170"/>
      <c r="K96" s="104"/>
      <c r="L96" s="65"/>
    </row>
    <row r="97" ht="23.25" customHeight="1" spans="2:12">
      <c r="B97" s="104"/>
      <c r="C97" s="104"/>
      <c r="D97" s="104"/>
      <c r="E97" s="104"/>
      <c r="F97" s="104"/>
      <c r="G97" s="104"/>
      <c r="H97" s="104"/>
      <c r="I97" s="170"/>
      <c r="J97" s="170"/>
      <c r="K97" s="104"/>
      <c r="L97" s="65"/>
    </row>
    <row r="98" ht="23.25" customHeight="1" spans="2:12">
      <c r="B98" s="104"/>
      <c r="C98" s="104"/>
      <c r="D98" s="104"/>
      <c r="E98" s="104"/>
      <c r="F98" s="104"/>
      <c r="G98" s="104"/>
      <c r="H98" s="104"/>
      <c r="I98" s="170"/>
      <c r="J98" s="170"/>
      <c r="K98" s="104"/>
      <c r="L98" s="65"/>
    </row>
    <row r="99" ht="23.25" customHeight="1" spans="2:12">
      <c r="B99" s="104"/>
      <c r="C99" s="104"/>
      <c r="D99" s="104"/>
      <c r="E99" s="104"/>
      <c r="F99" s="104"/>
      <c r="G99" s="104"/>
      <c r="H99" s="104"/>
      <c r="I99" s="170"/>
      <c r="J99" s="170"/>
      <c r="K99" s="104"/>
      <c r="L99" s="65"/>
    </row>
    <row r="100" ht="23.25" customHeight="1" spans="2:12">
      <c r="B100" s="104"/>
      <c r="C100" s="104"/>
      <c r="D100" s="104"/>
      <c r="E100" s="104"/>
      <c r="F100" s="104"/>
      <c r="G100" s="104"/>
      <c r="H100" s="104"/>
      <c r="I100" s="170"/>
      <c r="J100" s="170"/>
      <c r="K100" s="104"/>
      <c r="L100" s="65"/>
    </row>
    <row r="101" ht="23.25" customHeight="1" spans="2:12">
      <c r="B101" s="104"/>
      <c r="C101" s="104"/>
      <c r="D101" s="104"/>
      <c r="E101" s="104"/>
      <c r="F101" s="104"/>
      <c r="G101" s="104"/>
      <c r="H101" s="104"/>
      <c r="I101" s="170"/>
      <c r="J101" s="170"/>
      <c r="K101" s="104"/>
      <c r="L101" s="65"/>
    </row>
    <row r="102" ht="23.25" customHeight="1" spans="2:12">
      <c r="B102" s="104"/>
      <c r="C102" s="104"/>
      <c r="D102" s="104"/>
      <c r="E102" s="104"/>
      <c r="F102" s="104"/>
      <c r="G102" s="104"/>
      <c r="H102" s="104"/>
      <c r="I102" s="170"/>
      <c r="J102" s="170"/>
      <c r="K102" s="104"/>
      <c r="L102" s="65"/>
    </row>
    <row r="103" ht="23.25" customHeight="1" spans="2:12">
      <c r="B103" s="104"/>
      <c r="C103" s="104"/>
      <c r="D103" s="104"/>
      <c r="E103" s="104"/>
      <c r="F103" s="104"/>
      <c r="G103" s="104"/>
      <c r="H103" s="104"/>
      <c r="I103" s="170"/>
      <c r="J103" s="170"/>
      <c r="K103" s="104"/>
      <c r="L103" s="65"/>
    </row>
    <row r="104" ht="23.25" customHeight="1" spans="2:12">
      <c r="B104" s="104"/>
      <c r="C104" s="104"/>
      <c r="D104" s="104"/>
      <c r="E104" s="104"/>
      <c r="F104" s="104"/>
      <c r="G104" s="104"/>
      <c r="H104" s="104"/>
      <c r="I104" s="170"/>
      <c r="J104" s="170"/>
      <c r="K104" s="104"/>
      <c r="L104" s="65"/>
    </row>
    <row r="105" ht="23.25" customHeight="1" spans="2:12">
      <c r="B105" s="104"/>
      <c r="C105" s="104"/>
      <c r="D105" s="104"/>
      <c r="E105" s="104"/>
      <c r="F105" s="104"/>
      <c r="G105" s="104"/>
      <c r="H105" s="104"/>
      <c r="I105" s="104"/>
      <c r="J105" s="104"/>
      <c r="K105" s="104"/>
      <c r="L105" s="65"/>
    </row>
    <row r="106" ht="23.25" customHeight="1" spans="2:12">
      <c r="B106" s="104"/>
      <c r="C106" s="104"/>
      <c r="D106" s="104"/>
      <c r="E106" s="104"/>
      <c r="F106" s="104"/>
      <c r="G106" s="104"/>
      <c r="H106" s="104"/>
      <c r="I106" s="104"/>
      <c r="J106" s="104"/>
      <c r="K106" s="104"/>
      <c r="L106" s="65"/>
    </row>
    <row r="107" ht="23.25" customHeight="1" spans="2:12">
      <c r="B107" s="104"/>
      <c r="C107" s="104"/>
      <c r="D107" s="104"/>
      <c r="E107" s="104"/>
      <c r="F107" s="104"/>
      <c r="G107" s="104"/>
      <c r="H107" s="104"/>
      <c r="I107" s="104"/>
      <c r="J107" s="104"/>
      <c r="K107" s="104"/>
      <c r="L107" s="65"/>
    </row>
    <row r="108" ht="23.25" customHeight="1" spans="2:12">
      <c r="B108" s="104"/>
      <c r="C108" s="104"/>
      <c r="D108" s="104"/>
      <c r="E108" s="104"/>
      <c r="F108" s="104"/>
      <c r="G108" s="104"/>
      <c r="H108" s="104"/>
      <c r="I108" s="104"/>
      <c r="J108" s="104"/>
      <c r="K108" s="104"/>
      <c r="L108" s="65"/>
    </row>
    <row r="109" ht="23.25" customHeight="1" spans="2:12">
      <c r="B109" s="104"/>
      <c r="C109" s="104"/>
      <c r="D109" s="104"/>
      <c r="E109" s="104"/>
      <c r="F109" s="104"/>
      <c r="G109" s="104"/>
      <c r="H109" s="104"/>
      <c r="I109" s="104"/>
      <c r="J109" s="104"/>
      <c r="K109" s="104"/>
      <c r="L109" s="65"/>
    </row>
    <row r="110" ht="23.25" customHeight="1" spans="2:12">
      <c r="B110" s="104"/>
      <c r="C110" s="104"/>
      <c r="D110" s="104"/>
      <c r="E110" s="104"/>
      <c r="F110" s="104"/>
      <c r="G110" s="104"/>
      <c r="H110" s="104"/>
      <c r="I110" s="104"/>
      <c r="J110" s="104"/>
      <c r="K110" s="104"/>
      <c r="L110" s="65"/>
    </row>
    <row r="111" ht="23.25" customHeight="1" spans="2:12">
      <c r="B111" s="104"/>
      <c r="C111" s="104"/>
      <c r="D111" s="104"/>
      <c r="E111" s="104"/>
      <c r="F111" s="104"/>
      <c r="G111" s="104"/>
      <c r="H111" s="104"/>
      <c r="I111" s="104"/>
      <c r="J111" s="104"/>
      <c r="K111" s="104"/>
      <c r="L111" s="65"/>
    </row>
    <row r="112" ht="23.25" customHeight="1" spans="2:12">
      <c r="B112" s="104"/>
      <c r="C112" s="104"/>
      <c r="D112" s="104"/>
      <c r="E112" s="104"/>
      <c r="F112" s="104"/>
      <c r="G112" s="104"/>
      <c r="H112" s="104"/>
      <c r="I112" s="104"/>
      <c r="J112" s="104"/>
      <c r="K112" s="104"/>
      <c r="L112" s="65"/>
    </row>
    <row r="113" ht="23.25" customHeight="1" spans="2:12">
      <c r="B113" s="104"/>
      <c r="C113" s="104"/>
      <c r="D113" s="104"/>
      <c r="E113" s="104"/>
      <c r="F113" s="104"/>
      <c r="G113" s="104"/>
      <c r="H113" s="104"/>
      <c r="I113" s="104"/>
      <c r="J113" s="104"/>
      <c r="K113" s="104"/>
      <c r="L113" s="65"/>
    </row>
    <row r="114" ht="23.25" customHeight="1" spans="2:12">
      <c r="B114" s="104"/>
      <c r="C114" s="104"/>
      <c r="D114" s="104"/>
      <c r="E114" s="104"/>
      <c r="F114" s="104"/>
      <c r="G114" s="104"/>
      <c r="H114" s="104"/>
      <c r="I114" s="104"/>
      <c r="J114" s="104"/>
      <c r="K114" s="104"/>
      <c r="L114" s="65"/>
    </row>
    <row r="115" ht="23.25" customHeight="1" spans="2:12">
      <c r="B115" s="104"/>
      <c r="C115" s="104"/>
      <c r="D115" s="104"/>
      <c r="E115" s="104"/>
      <c r="F115" s="104"/>
      <c r="G115" s="104"/>
      <c r="H115" s="104"/>
      <c r="I115" s="104"/>
      <c r="J115" s="104"/>
      <c r="K115" s="104"/>
      <c r="L115" s="65"/>
    </row>
    <row r="116" ht="23.25" customHeight="1" spans="2:12">
      <c r="B116" s="104"/>
      <c r="C116" s="104"/>
      <c r="D116" s="104"/>
      <c r="E116" s="104"/>
      <c r="F116" s="104"/>
      <c r="G116" s="104"/>
      <c r="H116" s="104"/>
      <c r="I116" s="104"/>
      <c r="J116" s="104"/>
      <c r="K116" s="104"/>
      <c r="L116" s="65"/>
    </row>
    <row r="117" ht="23.25" customHeight="1" spans="2:12">
      <c r="B117" s="104"/>
      <c r="C117" s="104"/>
      <c r="D117" s="104"/>
      <c r="E117" s="104"/>
      <c r="F117" s="104"/>
      <c r="G117" s="104"/>
      <c r="H117" s="104"/>
      <c r="I117" s="104"/>
      <c r="J117" s="104"/>
      <c r="K117" s="104"/>
      <c r="L117" s="65"/>
    </row>
    <row r="118" ht="23.25" customHeight="1" spans="2:12">
      <c r="B118" s="104"/>
      <c r="C118" s="104"/>
      <c r="D118" s="104"/>
      <c r="E118" s="104"/>
      <c r="F118" s="104"/>
      <c r="G118" s="104"/>
      <c r="H118" s="104"/>
      <c r="I118" s="104"/>
      <c r="J118" s="104"/>
      <c r="K118" s="104"/>
      <c r="L118" s="65"/>
    </row>
    <row r="119" ht="23.25" customHeight="1" spans="2:12">
      <c r="B119" s="104"/>
      <c r="C119" s="104"/>
      <c r="D119" s="104"/>
      <c r="E119" s="104"/>
      <c r="F119" s="104"/>
      <c r="G119" s="104"/>
      <c r="H119" s="104"/>
      <c r="I119" s="104"/>
      <c r="J119" s="104"/>
      <c r="K119" s="104"/>
      <c r="L119" s="65"/>
    </row>
    <row r="120" ht="23.25" customHeight="1" spans="2:12">
      <c r="B120" s="104"/>
      <c r="C120" s="104"/>
      <c r="D120" s="104"/>
      <c r="E120" s="104"/>
      <c r="F120" s="104"/>
      <c r="G120" s="104"/>
      <c r="H120" s="104"/>
      <c r="I120" s="104"/>
      <c r="J120" s="104"/>
      <c r="K120" s="104"/>
      <c r="L120" s="65"/>
    </row>
    <row r="121" ht="23.25" customHeight="1" spans="2:12">
      <c r="B121" s="104"/>
      <c r="C121" s="104"/>
      <c r="D121" s="104"/>
      <c r="E121" s="104"/>
      <c r="F121" s="104"/>
      <c r="G121" s="104"/>
      <c r="H121" s="104"/>
      <c r="I121" s="104"/>
      <c r="J121" s="104"/>
      <c r="K121" s="104"/>
      <c r="L121" s="65"/>
    </row>
    <row r="122" ht="23.25" customHeight="1" spans="2:12">
      <c r="B122" s="65"/>
      <c r="C122" s="65"/>
      <c r="D122" s="65"/>
      <c r="E122" s="65"/>
      <c r="F122" s="65"/>
      <c r="G122" s="65"/>
      <c r="H122" s="65"/>
      <c r="I122" s="65"/>
      <c r="J122" s="65"/>
      <c r="K122" s="65"/>
      <c r="L122" s="65"/>
    </row>
    <row r="123" ht="23.25" customHeight="1" spans="2:12">
      <c r="B123" s="65"/>
      <c r="C123" s="65"/>
      <c r="D123" s="65"/>
      <c r="E123" s="65"/>
      <c r="F123" s="65"/>
      <c r="G123" s="65"/>
      <c r="H123" s="65"/>
      <c r="I123" s="65"/>
      <c r="J123" s="65"/>
      <c r="K123" s="65"/>
      <c r="L123" s="65"/>
    </row>
    <row r="124" ht="23.25" customHeight="1" spans="2:12">
      <c r="B124" s="65"/>
      <c r="C124" s="65"/>
      <c r="D124" s="65"/>
      <c r="E124" s="65"/>
      <c r="F124" s="65"/>
      <c r="G124" s="65"/>
      <c r="H124" s="65"/>
      <c r="I124" s="65"/>
      <c r="J124" s="65"/>
      <c r="K124" s="65"/>
      <c r="L124" s="65"/>
    </row>
    <row r="125" ht="23.25" customHeight="1" spans="2:12">
      <c r="B125" s="65"/>
      <c r="C125" s="65"/>
      <c r="D125" s="65"/>
      <c r="E125" s="65"/>
      <c r="F125" s="65"/>
      <c r="G125" s="65"/>
      <c r="H125" s="65"/>
      <c r="I125" s="65"/>
      <c r="J125" s="65"/>
      <c r="K125" s="65"/>
      <c r="L125" s="65"/>
    </row>
    <row r="126" ht="23.25" customHeight="1" spans="2:12">
      <c r="B126" s="65"/>
      <c r="C126" s="65"/>
      <c r="D126" s="65"/>
      <c r="E126" s="65"/>
      <c r="F126" s="65"/>
      <c r="G126" s="65"/>
      <c r="H126" s="65"/>
      <c r="I126" s="65"/>
      <c r="J126" s="65"/>
      <c r="K126" s="65"/>
      <c r="L126" s="65"/>
    </row>
    <row r="127" ht="23.25" customHeight="1" spans="2:12">
      <c r="B127" s="65"/>
      <c r="C127" s="65"/>
      <c r="D127" s="65"/>
      <c r="E127" s="65"/>
      <c r="F127" s="65"/>
      <c r="G127" s="65"/>
      <c r="H127" s="65"/>
      <c r="I127" s="65"/>
      <c r="J127" s="65"/>
      <c r="K127" s="65"/>
      <c r="L127" s="65"/>
    </row>
    <row r="128" ht="23.25" customHeight="1" spans="2:12">
      <c r="B128" s="65"/>
      <c r="C128" s="65"/>
      <c r="D128" s="65"/>
      <c r="E128" s="65"/>
      <c r="F128" s="65"/>
      <c r="G128" s="65"/>
      <c r="H128" s="65"/>
      <c r="I128" s="65"/>
      <c r="J128" s="65"/>
      <c r="K128" s="65"/>
      <c r="L128" s="65"/>
    </row>
    <row r="129" ht="23.25" customHeight="1" spans="2:12">
      <c r="B129" s="65"/>
      <c r="C129" s="65"/>
      <c r="D129" s="65"/>
      <c r="E129" s="65"/>
      <c r="F129" s="65"/>
      <c r="G129" s="65"/>
      <c r="H129" s="65"/>
      <c r="I129" s="65"/>
      <c r="J129" s="65"/>
      <c r="K129" s="65"/>
      <c r="L129" s="65"/>
    </row>
    <row r="130" ht="23.25" customHeight="1" spans="2:12">
      <c r="B130" s="65"/>
      <c r="C130" s="65"/>
      <c r="D130" s="65"/>
      <c r="E130" s="65"/>
      <c r="F130" s="65"/>
      <c r="G130" s="65"/>
      <c r="H130" s="65"/>
      <c r="I130" s="65"/>
      <c r="J130" s="65"/>
      <c r="K130" s="65"/>
      <c r="L130" s="65"/>
    </row>
    <row r="131" ht="23.25" customHeight="1" spans="2:12">
      <c r="B131" s="65"/>
      <c r="C131" s="65"/>
      <c r="D131" s="65"/>
      <c r="E131" s="65"/>
      <c r="F131" s="65"/>
      <c r="G131" s="65"/>
      <c r="H131" s="65"/>
      <c r="I131" s="65"/>
      <c r="J131" s="65"/>
      <c r="K131" s="65"/>
      <c r="L131" s="65"/>
    </row>
    <row r="132" ht="23.25" customHeight="1" spans="2:12">
      <c r="B132" s="65"/>
      <c r="C132" s="65"/>
      <c r="D132" s="65"/>
      <c r="E132" s="65"/>
      <c r="F132" s="65"/>
      <c r="G132" s="65"/>
      <c r="H132" s="65"/>
      <c r="I132" s="65"/>
      <c r="J132" s="65"/>
      <c r="K132" s="65"/>
      <c r="L132" s="65"/>
    </row>
    <row r="133" ht="23.25" customHeight="1" spans="2:12">
      <c r="B133" s="65"/>
      <c r="C133" s="65"/>
      <c r="D133" s="65"/>
      <c r="E133" s="65"/>
      <c r="F133" s="65"/>
      <c r="G133" s="65"/>
      <c r="H133" s="65"/>
      <c r="I133" s="65"/>
      <c r="J133" s="65"/>
      <c r="K133" s="65"/>
      <c r="L133" s="65"/>
    </row>
    <row r="134" ht="23.25" customHeight="1" spans="2:12">
      <c r="B134" s="65"/>
      <c r="C134" s="65"/>
      <c r="D134" s="65"/>
      <c r="E134" s="65"/>
      <c r="F134" s="65"/>
      <c r="G134" s="65"/>
      <c r="H134" s="65"/>
      <c r="I134" s="65"/>
      <c r="J134" s="65"/>
      <c r="K134" s="65"/>
      <c r="L134" s="65"/>
    </row>
    <row r="135" ht="23.25" customHeight="1" spans="2:12">
      <c r="B135" s="65"/>
      <c r="C135" s="65"/>
      <c r="D135" s="65"/>
      <c r="E135" s="65"/>
      <c r="F135" s="65"/>
      <c r="G135" s="65"/>
      <c r="H135" s="65"/>
      <c r="I135" s="65"/>
      <c r="J135" s="65"/>
      <c r="K135" s="65"/>
      <c r="L135" s="65"/>
    </row>
    <row r="136" ht="23.25" customHeight="1" spans="2:12">
      <c r="B136" s="65"/>
      <c r="C136" s="65"/>
      <c r="D136" s="65"/>
      <c r="E136" s="65"/>
      <c r="F136" s="65"/>
      <c r="G136" s="65"/>
      <c r="H136" s="65"/>
      <c r="I136" s="65"/>
      <c r="J136" s="65"/>
      <c r="K136" s="65"/>
      <c r="L136" s="65"/>
    </row>
    <row r="137" ht="23.25" customHeight="1" spans="2:12"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</row>
    <row r="138" ht="23.25" customHeight="1" spans="2:12"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</row>
    <row r="139" ht="23.25" customHeight="1" spans="2:12"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</row>
    <row r="140" ht="23.25" customHeight="1" spans="2:12"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</row>
    <row r="141" ht="23.25" customHeight="1" spans="2:12"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</row>
    <row r="142" ht="23.25" customHeight="1" spans="2:12"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</row>
    <row r="143" ht="23.25" customHeight="1" spans="2:12"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</row>
    <row r="144" ht="23.25" customHeight="1" spans="2:12"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</row>
    <row r="145" ht="23.25" customHeight="1" spans="2:12"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</row>
    <row r="146" ht="23.25" customHeight="1" spans="2:12"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</row>
    <row r="147" ht="23.25" customHeight="1" spans="2:12"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</row>
    <row r="148" ht="23.25" customHeight="1" spans="2:12"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</row>
    <row r="149" ht="23.25" customHeight="1" spans="2:12"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</row>
    <row r="150" ht="23.25" customHeight="1" spans="2:12"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</row>
    <row r="151" ht="23.25" customHeight="1" spans="2:12"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</row>
    <row r="152" ht="23.25" customHeight="1" spans="2:12"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</row>
    <row r="153" ht="23.25" customHeight="1" spans="2:12"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</row>
    <row r="154" ht="23.25" customHeight="1" spans="2:12"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</row>
    <row r="155" ht="23.25" customHeight="1" spans="2:12"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</row>
    <row r="156" ht="23.25" customHeight="1" spans="2:12"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</row>
    <row r="157" ht="23.25" customHeight="1" spans="2:12"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</row>
    <row r="158" ht="23.25" customHeight="1" spans="2:12"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</row>
    <row r="159" ht="23.25" customHeight="1" spans="2:12"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</row>
    <row r="160" ht="23.25" customHeight="1" spans="2:12"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</row>
    <row r="161" ht="23.25" customHeight="1" spans="2:12"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</row>
    <row r="162" ht="23.25" customHeight="1" spans="2:12"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</row>
    <row r="163" ht="23.25" customHeight="1" spans="2:12"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</row>
    <row r="164" ht="23.25" customHeight="1" spans="2:12"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</row>
    <row r="165" ht="23.25" customHeight="1" spans="2:12"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</row>
    <row r="166" ht="23.25" customHeight="1" spans="2:12"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</row>
    <row r="167" ht="23.25" customHeight="1" spans="2:12"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</row>
    <row r="168" ht="23.25" customHeight="1" spans="2:12"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</row>
    <row r="169" ht="23.25" customHeight="1" spans="2:12"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</row>
    <row r="170" ht="23.25" customHeight="1" spans="2:12"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</row>
    <row r="171" ht="23.25" customHeight="1" spans="2:12"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</row>
    <row r="172" ht="23.25" customHeight="1" spans="2:12"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</row>
    <row r="173" ht="23.25" customHeight="1" spans="2:12"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</row>
    <row r="174" ht="23.25" customHeight="1" spans="2:12">
      <c r="B174" s="65"/>
      <c r="C174" s="65"/>
      <c r="D174" s="65"/>
      <c r="E174" s="65"/>
      <c r="F174" s="65"/>
      <c r="G174" s="65"/>
      <c r="H174" s="65"/>
      <c r="I174" s="65"/>
      <c r="J174" s="65"/>
      <c r="K174" s="65"/>
      <c r="L174" s="65"/>
    </row>
    <row r="175" ht="23.25" customHeight="1" spans="2:12">
      <c r="B175" s="65"/>
      <c r="C175" s="65"/>
      <c r="D175" s="65"/>
      <c r="E175" s="65"/>
      <c r="F175" s="65"/>
      <c r="G175" s="65"/>
      <c r="H175" s="65"/>
      <c r="I175" s="65"/>
      <c r="J175" s="65"/>
      <c r="K175" s="65"/>
      <c r="L175" s="65"/>
    </row>
    <row r="176" ht="23.25" customHeight="1" spans="2:12">
      <c r="B176" s="65"/>
      <c r="C176" s="65"/>
      <c r="D176" s="65"/>
      <c r="E176" s="65"/>
      <c r="F176" s="65"/>
      <c r="G176" s="65"/>
      <c r="H176" s="65"/>
      <c r="I176" s="65"/>
      <c r="J176" s="65"/>
      <c r="K176" s="65"/>
      <c r="L176" s="65"/>
    </row>
    <row r="177" ht="23.25" customHeight="1" spans="2:12">
      <c r="B177" s="65"/>
      <c r="C177" s="65"/>
      <c r="D177" s="65"/>
      <c r="E177" s="65"/>
      <c r="F177" s="65"/>
      <c r="G177" s="65"/>
      <c r="H177" s="65"/>
      <c r="I177" s="65"/>
      <c r="J177" s="65"/>
      <c r="K177" s="65"/>
      <c r="L177" s="65"/>
    </row>
    <row r="178" ht="23.25" customHeight="1" spans="2:12">
      <c r="B178" s="65"/>
      <c r="C178" s="65"/>
      <c r="D178" s="65"/>
      <c r="E178" s="65"/>
      <c r="F178" s="65"/>
      <c r="G178" s="65"/>
      <c r="H178" s="65"/>
      <c r="I178" s="65"/>
      <c r="J178" s="65"/>
      <c r="K178" s="65"/>
      <c r="L178" s="65"/>
    </row>
    <row r="179" ht="23.25" customHeight="1" spans="2:12">
      <c r="B179" s="65"/>
      <c r="C179" s="65"/>
      <c r="D179" s="65"/>
      <c r="E179" s="65"/>
      <c r="F179" s="65"/>
      <c r="G179" s="65"/>
      <c r="H179" s="65"/>
      <c r="I179" s="65"/>
      <c r="J179" s="65"/>
      <c r="K179" s="65"/>
      <c r="L179" s="65"/>
    </row>
    <row r="180" ht="23.25" customHeight="1" spans="2:12">
      <c r="B180" s="65"/>
      <c r="C180" s="65"/>
      <c r="D180" s="65"/>
      <c r="E180" s="65"/>
      <c r="F180" s="65"/>
      <c r="G180" s="65"/>
      <c r="H180" s="65"/>
      <c r="I180" s="65"/>
      <c r="J180" s="65"/>
      <c r="K180" s="65"/>
      <c r="L180" s="65"/>
    </row>
    <row r="181" ht="23.25" customHeight="1" spans="2:12">
      <c r="B181" s="65"/>
      <c r="C181" s="65"/>
      <c r="D181" s="65"/>
      <c r="E181" s="65"/>
      <c r="F181" s="65"/>
      <c r="G181" s="65"/>
      <c r="H181" s="65"/>
      <c r="I181" s="65"/>
      <c r="J181" s="65"/>
      <c r="K181" s="65"/>
      <c r="L181" s="65"/>
    </row>
    <row r="182" ht="23.25" customHeight="1" spans="2:12">
      <c r="B182" s="65"/>
      <c r="C182" s="65"/>
      <c r="D182" s="65"/>
      <c r="E182" s="65"/>
      <c r="F182" s="65"/>
      <c r="G182" s="65"/>
      <c r="H182" s="65"/>
      <c r="I182" s="65"/>
      <c r="J182" s="65"/>
      <c r="K182" s="65"/>
      <c r="L182" s="65"/>
    </row>
    <row r="183" ht="23.25" customHeight="1" spans="2:12">
      <c r="B183" s="65"/>
      <c r="C183" s="65"/>
      <c r="D183" s="65"/>
      <c r="E183" s="65"/>
      <c r="F183" s="65"/>
      <c r="G183" s="65"/>
      <c r="H183" s="65"/>
      <c r="I183" s="65"/>
      <c r="J183" s="65"/>
      <c r="K183" s="65"/>
      <c r="L183" s="65"/>
    </row>
    <row r="184" ht="23.25" customHeight="1" spans="2:12">
      <c r="B184" s="65"/>
      <c r="C184" s="65"/>
      <c r="D184" s="65"/>
      <c r="E184" s="65"/>
      <c r="F184" s="65"/>
      <c r="G184" s="65"/>
      <c r="H184" s="65"/>
      <c r="I184" s="65"/>
      <c r="J184" s="65"/>
      <c r="K184" s="65"/>
      <c r="L184" s="65"/>
    </row>
    <row r="185" ht="23.25" customHeight="1" spans="2:12">
      <c r="B185" s="65"/>
      <c r="C185" s="65"/>
      <c r="D185" s="65"/>
      <c r="E185" s="65"/>
      <c r="F185" s="65"/>
      <c r="G185" s="65"/>
      <c r="H185" s="65"/>
      <c r="I185" s="65"/>
      <c r="J185" s="65"/>
      <c r="K185" s="65"/>
      <c r="L185" s="65"/>
    </row>
    <row r="186" ht="23.25" customHeight="1" spans="2:12">
      <c r="B186" s="65"/>
      <c r="C186" s="65"/>
      <c r="D186" s="65"/>
      <c r="E186" s="65"/>
      <c r="F186" s="65"/>
      <c r="G186" s="65"/>
      <c r="H186" s="65"/>
      <c r="I186" s="65"/>
      <c r="J186" s="65"/>
      <c r="K186" s="65"/>
      <c r="L186" s="65"/>
    </row>
    <row r="187" ht="23.25" customHeight="1" spans="2:12">
      <c r="B187" s="65"/>
      <c r="C187" s="65"/>
      <c r="D187" s="65"/>
      <c r="E187" s="65"/>
      <c r="F187" s="65"/>
      <c r="G187" s="65"/>
      <c r="H187" s="65"/>
      <c r="I187" s="65"/>
      <c r="J187" s="65"/>
      <c r="K187" s="65"/>
      <c r="L187" s="65"/>
    </row>
    <row r="188" ht="23.25" customHeight="1" spans="2:12">
      <c r="B188" s="65"/>
      <c r="C188" s="65"/>
      <c r="D188" s="65"/>
      <c r="E188" s="65"/>
      <c r="F188" s="65"/>
      <c r="G188" s="65"/>
      <c r="H188" s="65"/>
      <c r="I188" s="65"/>
      <c r="J188" s="65"/>
      <c r="K188" s="65"/>
      <c r="L188" s="65"/>
    </row>
    <row r="189" ht="23.25" customHeight="1" spans="2:12">
      <c r="B189" s="65"/>
      <c r="C189" s="65"/>
      <c r="D189" s="65"/>
      <c r="E189" s="65"/>
      <c r="F189" s="65"/>
      <c r="G189" s="65"/>
      <c r="H189" s="65"/>
      <c r="I189" s="65"/>
      <c r="J189" s="65"/>
      <c r="K189" s="65"/>
      <c r="L189" s="65"/>
    </row>
    <row r="190" ht="23.25" customHeight="1" spans="2:12">
      <c r="B190" s="65"/>
      <c r="C190" s="65"/>
      <c r="D190" s="65"/>
      <c r="E190" s="65"/>
      <c r="F190" s="65"/>
      <c r="G190" s="65"/>
      <c r="H190" s="65"/>
      <c r="I190" s="65"/>
      <c r="J190" s="65"/>
      <c r="K190" s="65"/>
      <c r="L190" s="65"/>
    </row>
    <row r="191" ht="23.25" customHeight="1" spans="2:12">
      <c r="B191" s="65"/>
      <c r="C191" s="65"/>
      <c r="D191" s="65"/>
      <c r="E191" s="65"/>
      <c r="F191" s="65"/>
      <c r="G191" s="65"/>
      <c r="H191" s="65"/>
      <c r="I191" s="65"/>
      <c r="J191" s="65"/>
      <c r="K191" s="65"/>
      <c r="L191" s="65"/>
    </row>
    <row r="192" ht="23.25" customHeight="1" spans="2:12">
      <c r="B192" s="65"/>
      <c r="C192" s="65"/>
      <c r="D192" s="65"/>
      <c r="E192" s="65"/>
      <c r="F192" s="65"/>
      <c r="G192" s="65"/>
      <c r="H192" s="65"/>
      <c r="I192" s="65"/>
      <c r="J192" s="65"/>
      <c r="K192" s="65"/>
      <c r="L192" s="65"/>
    </row>
    <row r="193" ht="23.25" customHeight="1" spans="2:12">
      <c r="B193" s="65"/>
      <c r="C193" s="65"/>
      <c r="D193" s="65"/>
      <c r="E193" s="65"/>
      <c r="F193" s="65"/>
      <c r="G193" s="65"/>
      <c r="H193" s="65"/>
      <c r="I193" s="65"/>
      <c r="J193" s="65"/>
      <c r="K193" s="65"/>
      <c r="L193" s="65"/>
    </row>
    <row r="194" ht="23.25" customHeight="1" spans="2:12">
      <c r="B194" s="65"/>
      <c r="C194" s="65"/>
      <c r="D194" s="65"/>
      <c r="E194" s="65"/>
      <c r="F194" s="65"/>
      <c r="G194" s="65"/>
      <c r="H194" s="65"/>
      <c r="I194" s="65"/>
      <c r="J194" s="65"/>
      <c r="K194" s="65"/>
      <c r="L194" s="65"/>
    </row>
    <row r="195" ht="23.25" customHeight="1" spans="2:12">
      <c r="B195" s="65"/>
      <c r="C195" s="65"/>
      <c r="D195" s="65"/>
      <c r="E195" s="65"/>
      <c r="F195" s="65"/>
      <c r="G195" s="65"/>
      <c r="H195" s="65"/>
      <c r="I195" s="65"/>
      <c r="J195" s="65"/>
      <c r="K195" s="65"/>
      <c r="L195" s="65"/>
    </row>
    <row r="196" ht="23.25" customHeight="1" spans="2:12">
      <c r="B196" s="65"/>
      <c r="C196" s="65"/>
      <c r="D196" s="65"/>
      <c r="E196" s="65"/>
      <c r="F196" s="65"/>
      <c r="G196" s="65"/>
      <c r="H196" s="65"/>
      <c r="I196" s="65"/>
      <c r="J196" s="65"/>
      <c r="K196" s="65"/>
      <c r="L196" s="65"/>
    </row>
    <row r="197" ht="23.25" customHeight="1" spans="2:12">
      <c r="B197" s="65"/>
      <c r="C197" s="65"/>
      <c r="D197" s="65"/>
      <c r="E197" s="65"/>
      <c r="F197" s="65"/>
      <c r="G197" s="65"/>
      <c r="H197" s="65"/>
      <c r="I197" s="65"/>
      <c r="J197" s="65"/>
      <c r="K197" s="65"/>
      <c r="L197" s="65"/>
    </row>
    <row r="198" ht="23.25" customHeight="1" spans="2:12">
      <c r="B198" s="65"/>
      <c r="C198" s="65"/>
      <c r="D198" s="65"/>
      <c r="E198" s="65"/>
      <c r="F198" s="65"/>
      <c r="G198" s="65"/>
      <c r="H198" s="65"/>
      <c r="I198" s="65"/>
      <c r="J198" s="65"/>
      <c r="K198" s="65"/>
      <c r="L198" s="65"/>
    </row>
    <row r="199" ht="23.25" customHeight="1" spans="2:12">
      <c r="B199" s="65"/>
      <c r="C199" s="65"/>
      <c r="D199" s="65"/>
      <c r="E199" s="65"/>
      <c r="F199" s="65"/>
      <c r="G199" s="65"/>
      <c r="H199" s="65"/>
      <c r="I199" s="65"/>
      <c r="J199" s="65"/>
      <c r="K199" s="65"/>
      <c r="L199" s="65"/>
    </row>
    <row r="200" ht="23.25" customHeight="1" spans="2:12">
      <c r="B200" s="65"/>
      <c r="C200" s="65"/>
      <c r="D200" s="65"/>
      <c r="E200" s="65"/>
      <c r="F200" s="65"/>
      <c r="G200" s="65"/>
      <c r="H200" s="65"/>
      <c r="I200" s="65"/>
      <c r="J200" s="65"/>
      <c r="K200" s="65"/>
      <c r="L200" s="65"/>
    </row>
    <row r="201" ht="23.25" customHeight="1" spans="2:12">
      <c r="B201" s="65"/>
      <c r="C201" s="65"/>
      <c r="D201" s="65"/>
      <c r="E201" s="65"/>
      <c r="F201" s="65"/>
      <c r="G201" s="65"/>
      <c r="H201" s="65"/>
      <c r="I201" s="65"/>
      <c r="J201" s="65"/>
      <c r="K201" s="65"/>
      <c r="L201" s="65"/>
    </row>
    <row r="202" ht="23.25" customHeight="1" spans="2:12">
      <c r="B202" s="65"/>
      <c r="C202" s="65"/>
      <c r="D202" s="65"/>
      <c r="E202" s="65"/>
      <c r="F202" s="65"/>
      <c r="G202" s="65"/>
      <c r="H202" s="65"/>
      <c r="I202" s="65"/>
      <c r="J202" s="65"/>
      <c r="K202" s="65"/>
      <c r="L202" s="65"/>
    </row>
    <row r="203" ht="23.25" customHeight="1" spans="2:12">
      <c r="B203" s="65"/>
      <c r="C203" s="65"/>
      <c r="D203" s="65"/>
      <c r="E203" s="65"/>
      <c r="F203" s="65"/>
      <c r="G203" s="65"/>
      <c r="H203" s="65"/>
      <c r="I203" s="65"/>
      <c r="J203" s="65"/>
      <c r="K203" s="65"/>
      <c r="L203" s="65"/>
    </row>
    <row r="204" ht="23.25" customHeight="1" spans="2:12">
      <c r="B204" s="65"/>
      <c r="C204" s="65"/>
      <c r="D204" s="65"/>
      <c r="E204" s="65"/>
      <c r="F204" s="65"/>
      <c r="G204" s="65"/>
      <c r="H204" s="65"/>
      <c r="I204" s="65"/>
      <c r="J204" s="65"/>
      <c r="K204" s="65"/>
      <c r="L204" s="65"/>
    </row>
    <row r="205" ht="23.25" customHeight="1" spans="2:12">
      <c r="B205" s="65"/>
      <c r="C205" s="65"/>
      <c r="D205" s="65"/>
      <c r="E205" s="65"/>
      <c r="F205" s="65"/>
      <c r="G205" s="65"/>
      <c r="H205" s="65"/>
      <c r="I205" s="65"/>
      <c r="J205" s="65"/>
      <c r="K205" s="65"/>
      <c r="L205" s="65"/>
    </row>
    <row r="206" ht="23.25" customHeight="1" spans="2:12">
      <c r="B206" s="65"/>
      <c r="C206" s="65"/>
      <c r="D206" s="65"/>
      <c r="E206" s="65"/>
      <c r="F206" s="65"/>
      <c r="G206" s="65"/>
      <c r="H206" s="65"/>
      <c r="I206" s="65"/>
      <c r="J206" s="65"/>
      <c r="K206" s="65"/>
      <c r="L206" s="65"/>
    </row>
    <row r="207" ht="23.25" customHeight="1" spans="2:12">
      <c r="B207" s="65"/>
      <c r="C207" s="65"/>
      <c r="D207" s="65"/>
      <c r="E207" s="65"/>
      <c r="F207" s="65"/>
      <c r="G207" s="65"/>
      <c r="H207" s="65"/>
      <c r="I207" s="65"/>
      <c r="J207" s="65"/>
      <c r="K207" s="65"/>
      <c r="L207" s="65"/>
    </row>
    <row r="208" ht="23.25" customHeight="1" spans="2:12">
      <c r="B208" s="65"/>
      <c r="C208" s="65"/>
      <c r="D208" s="65"/>
      <c r="E208" s="65"/>
      <c r="F208" s="65"/>
      <c r="G208" s="65"/>
      <c r="H208" s="65"/>
      <c r="I208" s="65"/>
      <c r="J208" s="65"/>
      <c r="K208" s="65"/>
      <c r="L208" s="65"/>
    </row>
    <row r="209" ht="23.25" customHeight="1" spans="2:12">
      <c r="B209" s="65"/>
      <c r="C209" s="65"/>
      <c r="D209" s="65"/>
      <c r="E209" s="65"/>
      <c r="F209" s="65"/>
      <c r="G209" s="65"/>
      <c r="H209" s="65"/>
      <c r="I209" s="65"/>
      <c r="J209" s="65"/>
      <c r="K209" s="65"/>
      <c r="L209" s="65"/>
    </row>
    <row r="210" ht="23.25" customHeight="1" spans="2:12">
      <c r="B210" s="65"/>
      <c r="C210" s="65"/>
      <c r="D210" s="65"/>
      <c r="E210" s="65"/>
      <c r="F210" s="65"/>
      <c r="G210" s="65"/>
      <c r="H210" s="65"/>
      <c r="I210" s="65"/>
      <c r="J210" s="65"/>
      <c r="K210" s="65"/>
      <c r="L210" s="65"/>
    </row>
    <row r="211" ht="23.25" customHeight="1" spans="2:12">
      <c r="B211" s="65"/>
      <c r="C211" s="65"/>
      <c r="D211" s="65"/>
      <c r="E211" s="65"/>
      <c r="F211" s="65"/>
      <c r="G211" s="65"/>
      <c r="H211" s="65"/>
      <c r="I211" s="65"/>
      <c r="J211" s="65"/>
      <c r="K211" s="65"/>
      <c r="L211" s="65"/>
    </row>
    <row r="212" ht="23.25" customHeight="1" spans="2:12">
      <c r="B212" s="65"/>
      <c r="C212" s="65"/>
      <c r="D212" s="65"/>
      <c r="E212" s="65"/>
      <c r="F212" s="65"/>
      <c r="G212" s="65"/>
      <c r="H212" s="65"/>
      <c r="I212" s="65"/>
      <c r="J212" s="65"/>
      <c r="K212" s="65"/>
      <c r="L212" s="65"/>
    </row>
    <row r="213" ht="23.25" customHeight="1" spans="2:12">
      <c r="B213" s="65"/>
      <c r="C213" s="65"/>
      <c r="D213" s="65"/>
      <c r="E213" s="65"/>
      <c r="F213" s="65"/>
      <c r="G213" s="65"/>
      <c r="H213" s="65"/>
      <c r="I213" s="65"/>
      <c r="J213" s="65"/>
      <c r="K213" s="65"/>
      <c r="L213" s="65"/>
    </row>
    <row r="214" ht="23.25" customHeight="1" spans="2:12">
      <c r="B214" s="65"/>
      <c r="C214" s="65"/>
      <c r="D214" s="65"/>
      <c r="E214" s="65"/>
      <c r="F214" s="65"/>
      <c r="G214" s="65"/>
      <c r="H214" s="65"/>
      <c r="I214" s="65"/>
      <c r="J214" s="65"/>
      <c r="K214" s="65"/>
      <c r="L214" s="65"/>
    </row>
    <row r="215" ht="23.25" customHeight="1" spans="2:12">
      <c r="B215" s="65"/>
      <c r="C215" s="65"/>
      <c r="D215" s="65"/>
      <c r="E215" s="65"/>
      <c r="F215" s="65"/>
      <c r="G215" s="65"/>
      <c r="H215" s="65"/>
      <c r="I215" s="65"/>
      <c r="J215" s="65"/>
      <c r="K215" s="65"/>
      <c r="L215" s="65"/>
    </row>
    <row r="216" ht="23.25" customHeight="1" spans="2:12">
      <c r="B216" s="65"/>
      <c r="C216" s="65"/>
      <c r="D216" s="65"/>
      <c r="E216" s="65"/>
      <c r="F216" s="65"/>
      <c r="G216" s="65"/>
      <c r="H216" s="65"/>
      <c r="I216" s="65"/>
      <c r="J216" s="65"/>
      <c r="K216" s="65"/>
      <c r="L216" s="65"/>
    </row>
    <row r="217" ht="23.25" customHeight="1" spans="2:12">
      <c r="B217" s="65"/>
      <c r="C217" s="65"/>
      <c r="D217" s="65"/>
      <c r="E217" s="65"/>
      <c r="F217" s="65"/>
      <c r="G217" s="65"/>
      <c r="H217" s="65"/>
      <c r="I217" s="65"/>
      <c r="J217" s="65"/>
      <c r="K217" s="65"/>
      <c r="L217" s="65"/>
    </row>
    <row r="218" ht="23.25" customHeight="1" spans="2:12">
      <c r="B218" s="65"/>
      <c r="C218" s="65"/>
      <c r="D218" s="65"/>
      <c r="E218" s="65"/>
      <c r="F218" s="65"/>
      <c r="G218" s="65"/>
      <c r="H218" s="65"/>
      <c r="I218" s="65"/>
      <c r="J218" s="65"/>
      <c r="K218" s="65"/>
      <c r="L218" s="65"/>
    </row>
    <row r="219" ht="23.25" customHeight="1" spans="2:12">
      <c r="B219" s="65"/>
      <c r="C219" s="65"/>
      <c r="D219" s="65"/>
      <c r="E219" s="65"/>
      <c r="F219" s="65"/>
      <c r="G219" s="65"/>
      <c r="H219" s="65"/>
      <c r="I219" s="65"/>
      <c r="J219" s="65"/>
      <c r="K219" s="65"/>
      <c r="L219" s="65"/>
    </row>
    <row r="220" ht="23.25" customHeight="1" spans="2:12">
      <c r="B220" s="65"/>
      <c r="C220" s="65"/>
      <c r="D220" s="65"/>
      <c r="E220" s="65"/>
      <c r="F220" s="65"/>
      <c r="G220" s="65"/>
      <c r="H220" s="65"/>
      <c r="I220" s="65"/>
      <c r="J220" s="65"/>
      <c r="K220" s="65"/>
      <c r="L220" s="65"/>
    </row>
    <row r="221" ht="23.25" customHeight="1" spans="2:12">
      <c r="B221" s="65"/>
      <c r="C221" s="65"/>
      <c r="D221" s="65"/>
      <c r="E221" s="65"/>
      <c r="F221" s="65"/>
      <c r="G221" s="65"/>
      <c r="H221" s="65"/>
      <c r="I221" s="65"/>
      <c r="J221" s="65"/>
      <c r="K221" s="65"/>
      <c r="L221" s="65"/>
    </row>
    <row r="222" ht="23.25" customHeight="1"/>
    <row r="223" ht="23.25" customHeight="1"/>
    <row r="224" ht="23.25" customHeight="1"/>
    <row r="225" ht="23.25" customHeight="1"/>
    <row r="226" ht="23.25" customHeight="1"/>
    <row r="227" ht="23.25" customHeight="1"/>
    <row r="228" ht="23.25" customHeight="1"/>
    <row r="229" ht="23.25" customHeight="1"/>
    <row r="230" ht="23.25" customHeight="1"/>
    <row r="231" ht="23.25" customHeight="1"/>
  </sheetData>
  <pageMargins left="0.708661417322835" right="0.708661417322835" top="0.748031496062992" bottom="0.748031496062992" header="0.31496062992126" footer="0.31496062992126"/>
  <pageSetup paperSize="9" scale="50" orientation="landscape"/>
  <headerFooter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M228"/>
  <sheetViews>
    <sheetView showGridLines="0" zoomScale="85" zoomScaleNormal="85" workbookViewId="0">
      <selection activeCell="B13" sqref="B13"/>
    </sheetView>
  </sheetViews>
  <sheetFormatPr defaultColWidth="0" defaultRowHeight="15"/>
  <cols>
    <col min="1" max="1" width="2.71428571428571" customWidth="1"/>
    <col min="2" max="2" width="48.7142857142857" customWidth="1"/>
    <col min="3" max="6" width="12.1428571428571" customWidth="1"/>
    <col min="7" max="7" width="22.1428571428571" customWidth="1"/>
    <col min="8" max="9" width="12.1428571428571" customWidth="1"/>
    <col min="10" max="10" width="13.7142857142857" customWidth="1"/>
    <col min="11" max="11" width="17.7142857142857" customWidth="1"/>
    <col min="12" max="12" width="9.14285714285714" customWidth="1"/>
    <col min="13" max="13" width="8.57142857142857" customWidth="1"/>
    <col min="14" max="17" width="0" hidden="1" customWidth="1"/>
    <col min="18" max="16384" width="9.14285714285714" hidden="1"/>
  </cols>
  <sheetData>
    <row r="1" spans="1:1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customHeight="1" spans="1:1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97"/>
    </row>
    <row r="5" spans="1:1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19"/>
    </row>
    <row r="11" ht="23.25" customHeight="1"/>
    <row r="12" ht="23.25" customHeight="1" spans="2:12">
      <c r="B12" s="331" t="s">
        <v>215</v>
      </c>
      <c r="C12" s="68"/>
      <c r="D12" s="68"/>
      <c r="E12" s="68"/>
      <c r="F12" s="68"/>
      <c r="G12" s="68"/>
      <c r="H12" s="68"/>
      <c r="I12" s="68"/>
      <c r="J12" s="68"/>
      <c r="K12" s="45"/>
      <c r="L12" s="65"/>
    </row>
    <row r="13" ht="50.1" customHeight="1" spans="2:12">
      <c r="B13" s="71" t="s">
        <v>185</v>
      </c>
      <c r="C13" s="352" t="s">
        <v>186</v>
      </c>
      <c r="D13" s="352" t="s">
        <v>187</v>
      </c>
      <c r="E13" s="352" t="s">
        <v>188</v>
      </c>
      <c r="F13" s="352" t="s">
        <v>189</v>
      </c>
      <c r="G13" s="352" t="s">
        <v>190</v>
      </c>
      <c r="H13" s="352" t="s">
        <v>191</v>
      </c>
      <c r="I13" s="352" t="s">
        <v>192</v>
      </c>
      <c r="J13" s="430" t="s">
        <v>193</v>
      </c>
      <c r="K13" s="45"/>
      <c r="L13" s="65"/>
    </row>
    <row r="14" ht="23.25" customHeight="1" spans="2:12">
      <c r="B14" s="716" t="s">
        <v>4</v>
      </c>
      <c r="C14" s="717"/>
      <c r="D14" s="717"/>
      <c r="E14" s="717"/>
      <c r="F14" s="717"/>
      <c r="G14" s="717"/>
      <c r="H14" s="717"/>
      <c r="I14" s="717"/>
      <c r="J14" s="781"/>
      <c r="K14" s="376"/>
      <c r="L14" s="65"/>
    </row>
    <row r="15" ht="23.25" customHeight="1" spans="2:12">
      <c r="B15" s="504" t="s">
        <v>16</v>
      </c>
      <c r="C15" s="159">
        <v>15</v>
      </c>
      <c r="D15" s="159">
        <v>15</v>
      </c>
      <c r="E15" s="355">
        <v>68</v>
      </c>
      <c r="F15" s="355">
        <v>55</v>
      </c>
      <c r="G15" s="355">
        <f t="shared" ref="G15:G23" si="0">IF(ISERROR(AVERAGE(E15:F15)),"_",(AVERAGE(E15:F15)))</f>
        <v>61.5</v>
      </c>
      <c r="H15" s="355">
        <v>0</v>
      </c>
      <c r="I15" s="355">
        <v>16</v>
      </c>
      <c r="J15" s="428">
        <v>52</v>
      </c>
      <c r="K15" s="376"/>
      <c r="L15" s="65"/>
    </row>
    <row r="16" ht="23.25" customHeight="1" spans="2:12">
      <c r="B16" s="505" t="s">
        <v>209</v>
      </c>
      <c r="C16" s="159">
        <v>8</v>
      </c>
      <c r="D16" s="159">
        <v>6</v>
      </c>
      <c r="E16" s="159">
        <v>18</v>
      </c>
      <c r="F16" s="159">
        <v>18</v>
      </c>
      <c r="G16" s="159">
        <f t="shared" si="0"/>
        <v>18</v>
      </c>
      <c r="H16" s="159">
        <v>0</v>
      </c>
      <c r="I16" s="159">
        <v>0</v>
      </c>
      <c r="J16" s="165">
        <v>18</v>
      </c>
      <c r="K16" s="376"/>
      <c r="L16" s="65"/>
    </row>
    <row r="17" ht="23.25" customHeight="1" spans="2:12">
      <c r="B17" s="505" t="s">
        <v>38</v>
      </c>
      <c r="C17" s="159">
        <v>10</v>
      </c>
      <c r="D17" s="159">
        <v>10</v>
      </c>
      <c r="E17" s="159">
        <v>19</v>
      </c>
      <c r="F17" s="159">
        <v>18</v>
      </c>
      <c r="G17" s="159">
        <f t="shared" si="0"/>
        <v>18.5</v>
      </c>
      <c r="H17" s="159">
        <v>1</v>
      </c>
      <c r="I17" s="159">
        <v>0</v>
      </c>
      <c r="J17" s="165">
        <v>18</v>
      </c>
      <c r="K17" s="376"/>
      <c r="L17" s="65"/>
    </row>
    <row r="18" ht="23.25" customHeight="1" spans="2:12">
      <c r="B18" s="505" t="s">
        <v>49</v>
      </c>
      <c r="C18" s="159">
        <v>8</v>
      </c>
      <c r="D18" s="159">
        <v>8</v>
      </c>
      <c r="E18" s="159">
        <v>14</v>
      </c>
      <c r="F18" s="159">
        <v>14</v>
      </c>
      <c r="G18" s="159">
        <f t="shared" si="0"/>
        <v>14</v>
      </c>
      <c r="H18" s="159">
        <v>0</v>
      </c>
      <c r="I18" s="159">
        <v>0</v>
      </c>
      <c r="J18" s="165">
        <v>14</v>
      </c>
      <c r="K18" s="376"/>
      <c r="L18" s="65"/>
    </row>
    <row r="19" ht="23.25" customHeight="1" spans="2:12">
      <c r="B19" s="505" t="s">
        <v>210</v>
      </c>
      <c r="C19" s="159">
        <v>12</v>
      </c>
      <c r="D19" s="159">
        <v>12</v>
      </c>
      <c r="E19" s="159">
        <v>8</v>
      </c>
      <c r="F19" s="159">
        <v>20</v>
      </c>
      <c r="G19" s="159">
        <f t="shared" si="0"/>
        <v>14</v>
      </c>
      <c r="H19" s="159">
        <v>0</v>
      </c>
      <c r="I19" s="159">
        <v>0</v>
      </c>
      <c r="J19" s="165">
        <v>20</v>
      </c>
      <c r="K19" s="376"/>
      <c r="L19" s="65"/>
    </row>
    <row r="20" ht="23.25" customHeight="1" spans="2:12">
      <c r="B20" s="505" t="s">
        <v>25</v>
      </c>
      <c r="C20" s="159">
        <v>15</v>
      </c>
      <c r="D20" s="159">
        <v>16</v>
      </c>
      <c r="E20" s="159">
        <v>46</v>
      </c>
      <c r="F20" s="159">
        <v>41</v>
      </c>
      <c r="G20" s="159">
        <f t="shared" si="0"/>
        <v>43.5</v>
      </c>
      <c r="H20" s="159">
        <v>0</v>
      </c>
      <c r="I20" s="159">
        <v>8</v>
      </c>
      <c r="J20" s="165">
        <v>38</v>
      </c>
      <c r="K20" s="376"/>
      <c r="L20" s="65"/>
    </row>
    <row r="21" ht="23.25" customHeight="1" spans="2:12">
      <c r="B21" s="505" t="s">
        <v>31</v>
      </c>
      <c r="C21" s="159">
        <v>12</v>
      </c>
      <c r="D21" s="159">
        <v>10</v>
      </c>
      <c r="E21" s="159">
        <v>30</v>
      </c>
      <c r="F21" s="159">
        <v>29</v>
      </c>
      <c r="G21" s="159">
        <f t="shared" si="0"/>
        <v>29.5</v>
      </c>
      <c r="H21" s="159">
        <v>1</v>
      </c>
      <c r="I21" s="159">
        <v>0</v>
      </c>
      <c r="J21" s="165">
        <v>29</v>
      </c>
      <c r="K21" s="150"/>
      <c r="L21" s="65"/>
    </row>
    <row r="22" ht="23.25" customHeight="1" spans="1:12">
      <c r="A22" s="65"/>
      <c r="B22" s="506" t="s">
        <v>21</v>
      </c>
      <c r="C22" s="159">
        <v>10</v>
      </c>
      <c r="D22" s="159">
        <v>4</v>
      </c>
      <c r="E22" s="357">
        <v>39</v>
      </c>
      <c r="F22" s="357">
        <v>33</v>
      </c>
      <c r="G22" s="357">
        <f t="shared" si="0"/>
        <v>36</v>
      </c>
      <c r="H22" s="357">
        <v>0</v>
      </c>
      <c r="I22" s="357">
        <v>9</v>
      </c>
      <c r="J22" s="429">
        <v>30</v>
      </c>
      <c r="K22" s="30"/>
      <c r="L22" s="65"/>
    </row>
    <row r="23" ht="23.25" customHeight="1" spans="1:12">
      <c r="A23" s="65"/>
      <c r="B23" s="507" t="s">
        <v>195</v>
      </c>
      <c r="C23" s="754">
        <f>SUM(C15:C22)</f>
        <v>90</v>
      </c>
      <c r="D23" s="754">
        <f>SUM(D15:D22)</f>
        <v>81</v>
      </c>
      <c r="E23" s="508">
        <f>SUM(E15:E22)</f>
        <v>242</v>
      </c>
      <c r="F23" s="754">
        <f>SUM(F15:F22)</f>
        <v>228</v>
      </c>
      <c r="G23" s="508">
        <f t="shared" si="0"/>
        <v>235</v>
      </c>
      <c r="H23" s="754">
        <f>SUM(H15:H22)</f>
        <v>2</v>
      </c>
      <c r="I23" s="754">
        <f>SUM(I15:I22)</f>
        <v>33</v>
      </c>
      <c r="J23" s="759">
        <f>SUM(J15:J22)</f>
        <v>219</v>
      </c>
      <c r="K23" s="45"/>
      <c r="L23" s="65"/>
    </row>
    <row r="24" ht="23.25" customHeight="1" spans="1:12">
      <c r="A24" s="65"/>
      <c r="B24" s="716" t="s">
        <v>3</v>
      </c>
      <c r="C24" s="724"/>
      <c r="D24" s="724"/>
      <c r="E24" s="509"/>
      <c r="F24" s="724"/>
      <c r="G24" s="509"/>
      <c r="H24" s="724"/>
      <c r="I24" s="724"/>
      <c r="J24" s="725"/>
      <c r="K24" s="45"/>
      <c r="L24" s="65"/>
    </row>
    <row r="25" ht="23.25" customHeight="1" spans="1:12">
      <c r="A25" s="65"/>
      <c r="B25" s="774" t="s">
        <v>87</v>
      </c>
      <c r="C25" s="159">
        <v>0</v>
      </c>
      <c r="D25" s="159">
        <v>0</v>
      </c>
      <c r="E25" s="355">
        <v>20</v>
      </c>
      <c r="F25" s="159">
        <v>19</v>
      </c>
      <c r="G25" s="787">
        <f t="shared" ref="G25:G44" si="1">IF(ISERROR(AVERAGE(E25:F25)),"_",(AVERAGE(E25:F25)))</f>
        <v>19.5</v>
      </c>
      <c r="H25" s="159">
        <v>1</v>
      </c>
      <c r="I25" s="159">
        <v>0</v>
      </c>
      <c r="J25" s="165">
        <v>19</v>
      </c>
      <c r="K25" s="376"/>
      <c r="L25" s="65"/>
    </row>
    <row r="26" ht="23.25" customHeight="1" spans="1:12">
      <c r="A26" s="65"/>
      <c r="B26" s="774" t="s">
        <v>54</v>
      </c>
      <c r="C26" s="159">
        <v>15</v>
      </c>
      <c r="D26" s="159">
        <v>15</v>
      </c>
      <c r="E26" s="159">
        <v>35</v>
      </c>
      <c r="F26" s="159">
        <v>33</v>
      </c>
      <c r="G26" s="87">
        <f t="shared" si="1"/>
        <v>34</v>
      </c>
      <c r="H26" s="159">
        <v>0</v>
      </c>
      <c r="I26" s="159">
        <v>12</v>
      </c>
      <c r="J26" s="165">
        <v>23</v>
      </c>
      <c r="K26" s="376"/>
      <c r="L26" s="65"/>
    </row>
    <row r="27" ht="23.25" customHeight="1" spans="1:12">
      <c r="A27" s="65"/>
      <c r="B27" s="774" t="s">
        <v>16</v>
      </c>
      <c r="C27" s="159">
        <v>20</v>
      </c>
      <c r="D27" s="159">
        <v>23</v>
      </c>
      <c r="E27" s="159">
        <v>61</v>
      </c>
      <c r="F27" s="159">
        <v>46</v>
      </c>
      <c r="G27" s="87">
        <f t="shared" si="1"/>
        <v>53.5</v>
      </c>
      <c r="H27" s="159">
        <v>3</v>
      </c>
      <c r="I27" s="159">
        <v>18</v>
      </c>
      <c r="J27" s="165">
        <v>41</v>
      </c>
      <c r="K27" s="376"/>
      <c r="L27" s="65"/>
    </row>
    <row r="28" ht="23.25" customHeight="1" spans="1:12">
      <c r="A28" s="65"/>
      <c r="B28" s="774" t="s">
        <v>58</v>
      </c>
      <c r="C28" s="159">
        <v>12</v>
      </c>
      <c r="D28" s="159">
        <v>12</v>
      </c>
      <c r="E28" s="159">
        <v>29</v>
      </c>
      <c r="F28" s="159">
        <v>23</v>
      </c>
      <c r="G28" s="87">
        <f t="shared" si="1"/>
        <v>26</v>
      </c>
      <c r="H28" s="159">
        <v>1</v>
      </c>
      <c r="I28" s="159">
        <v>9</v>
      </c>
      <c r="J28" s="165">
        <v>19</v>
      </c>
      <c r="K28" s="376"/>
      <c r="L28" s="65"/>
    </row>
    <row r="29" ht="23.25" customHeight="1" spans="1:12">
      <c r="A29" s="65"/>
      <c r="B29" s="774" t="s">
        <v>211</v>
      </c>
      <c r="C29" s="159">
        <v>15</v>
      </c>
      <c r="D29" s="159">
        <v>14</v>
      </c>
      <c r="E29" s="159">
        <v>42</v>
      </c>
      <c r="F29" s="159">
        <v>36</v>
      </c>
      <c r="G29" s="87">
        <f t="shared" si="1"/>
        <v>39</v>
      </c>
      <c r="H29" s="159">
        <v>0</v>
      </c>
      <c r="I29" s="159">
        <v>14</v>
      </c>
      <c r="J29" s="165">
        <v>28</v>
      </c>
      <c r="K29" s="376"/>
      <c r="L29" s="65"/>
    </row>
    <row r="30" ht="23.25" customHeight="1" spans="1:12">
      <c r="A30" s="65"/>
      <c r="B30" s="774" t="s">
        <v>38</v>
      </c>
      <c r="C30" s="159">
        <v>20</v>
      </c>
      <c r="D30" s="159">
        <v>18</v>
      </c>
      <c r="E30" s="159">
        <v>61</v>
      </c>
      <c r="F30" s="159">
        <v>38</v>
      </c>
      <c r="G30" s="87">
        <f t="shared" si="1"/>
        <v>49.5</v>
      </c>
      <c r="H30" s="159">
        <v>6</v>
      </c>
      <c r="I30" s="159">
        <v>19</v>
      </c>
      <c r="J30" s="165">
        <v>36</v>
      </c>
      <c r="K30" s="376"/>
      <c r="L30" s="65"/>
    </row>
    <row r="31" ht="23.25" customHeight="1" spans="1:12">
      <c r="A31" s="65"/>
      <c r="B31" s="774" t="s">
        <v>49</v>
      </c>
      <c r="C31" s="159">
        <v>20</v>
      </c>
      <c r="D31" s="159">
        <v>20</v>
      </c>
      <c r="E31" s="159">
        <v>54</v>
      </c>
      <c r="F31" s="159">
        <v>51</v>
      </c>
      <c r="G31" s="87">
        <f t="shared" si="1"/>
        <v>52.5</v>
      </c>
      <c r="H31" s="159">
        <v>0</v>
      </c>
      <c r="I31" s="159">
        <v>18</v>
      </c>
      <c r="J31" s="165">
        <v>36</v>
      </c>
      <c r="K31" s="376"/>
      <c r="L31" s="65"/>
    </row>
    <row r="32" ht="23.25" customHeight="1" spans="1:12">
      <c r="A32" s="65"/>
      <c r="B32" s="774" t="s">
        <v>34</v>
      </c>
      <c r="C32" s="159">
        <v>25</v>
      </c>
      <c r="D32" s="159">
        <v>25</v>
      </c>
      <c r="E32" s="159">
        <v>62</v>
      </c>
      <c r="F32" s="159">
        <v>42</v>
      </c>
      <c r="G32" s="87">
        <f t="shared" si="1"/>
        <v>52</v>
      </c>
      <c r="H32" s="159">
        <v>1</v>
      </c>
      <c r="I32" s="159">
        <v>20</v>
      </c>
      <c r="J32" s="165">
        <v>41</v>
      </c>
      <c r="K32" s="150"/>
      <c r="L32" s="65"/>
    </row>
    <row r="33" ht="23.25" customHeight="1" spans="1:12">
      <c r="A33" s="65"/>
      <c r="B33" s="774" t="s">
        <v>73</v>
      </c>
      <c r="C33" s="159">
        <v>20</v>
      </c>
      <c r="D33" s="159">
        <v>16</v>
      </c>
      <c r="E33" s="159">
        <v>36</v>
      </c>
      <c r="F33" s="159">
        <v>30</v>
      </c>
      <c r="G33" s="87">
        <f t="shared" si="1"/>
        <v>33</v>
      </c>
      <c r="H33" s="159">
        <v>3</v>
      </c>
      <c r="I33" s="159">
        <v>5</v>
      </c>
      <c r="J33" s="165">
        <v>30</v>
      </c>
      <c r="K33" s="150"/>
      <c r="L33" s="65"/>
    </row>
    <row r="34" ht="23.25" customHeight="1" spans="1:12">
      <c r="A34" s="65"/>
      <c r="B34" s="776" t="s">
        <v>92</v>
      </c>
      <c r="C34" s="159">
        <v>0</v>
      </c>
      <c r="D34" s="159">
        <v>0</v>
      </c>
      <c r="E34" s="159">
        <v>11</v>
      </c>
      <c r="F34" s="159">
        <v>8</v>
      </c>
      <c r="G34" s="87">
        <f t="shared" si="1"/>
        <v>9.5</v>
      </c>
      <c r="H34" s="159">
        <v>3</v>
      </c>
      <c r="I34" s="159">
        <v>0</v>
      </c>
      <c r="J34" s="165">
        <v>8</v>
      </c>
      <c r="K34" s="39"/>
      <c r="L34" s="65"/>
    </row>
    <row r="35" ht="23.25" customHeight="1" spans="1:12">
      <c r="A35" s="65"/>
      <c r="B35" s="774" t="s">
        <v>25</v>
      </c>
      <c r="C35" s="159">
        <v>20</v>
      </c>
      <c r="D35" s="159">
        <v>12</v>
      </c>
      <c r="E35" s="159">
        <v>34</v>
      </c>
      <c r="F35" s="159">
        <v>22</v>
      </c>
      <c r="G35" s="87">
        <f t="shared" si="1"/>
        <v>28</v>
      </c>
      <c r="H35" s="159">
        <v>1</v>
      </c>
      <c r="I35" s="159">
        <v>11</v>
      </c>
      <c r="J35" s="165">
        <v>22</v>
      </c>
      <c r="K35" s="45"/>
      <c r="L35" s="65"/>
    </row>
    <row r="36" ht="23.25" customHeight="1" spans="1:12">
      <c r="A36" s="65"/>
      <c r="B36" s="774" t="s">
        <v>31</v>
      </c>
      <c r="C36" s="159">
        <v>22</v>
      </c>
      <c r="D36" s="159">
        <v>14</v>
      </c>
      <c r="E36" s="159">
        <v>38</v>
      </c>
      <c r="F36" s="159">
        <v>33</v>
      </c>
      <c r="G36" s="87">
        <f t="shared" si="1"/>
        <v>35.5</v>
      </c>
      <c r="H36" s="159">
        <v>1</v>
      </c>
      <c r="I36" s="159">
        <v>8</v>
      </c>
      <c r="J36" s="165">
        <v>30</v>
      </c>
      <c r="K36" s="45"/>
      <c r="L36" s="65"/>
    </row>
    <row r="37" ht="23.25" customHeight="1" spans="1:12">
      <c r="A37" s="65"/>
      <c r="B37" s="774" t="s">
        <v>21</v>
      </c>
      <c r="C37" s="159">
        <v>20</v>
      </c>
      <c r="D37" s="159">
        <v>20</v>
      </c>
      <c r="E37" s="159">
        <v>47</v>
      </c>
      <c r="F37" s="159">
        <v>45</v>
      </c>
      <c r="G37" s="87">
        <f t="shared" si="1"/>
        <v>46</v>
      </c>
      <c r="H37" s="159">
        <v>2</v>
      </c>
      <c r="I37" s="159">
        <v>16</v>
      </c>
      <c r="J37" s="165">
        <v>29</v>
      </c>
      <c r="K37" s="376"/>
      <c r="L37" s="65"/>
    </row>
    <row r="38" ht="23.25" customHeight="1" spans="1:12">
      <c r="A38" s="65"/>
      <c r="B38" s="774" t="s">
        <v>42</v>
      </c>
      <c r="C38" s="159">
        <v>26</v>
      </c>
      <c r="D38" s="159">
        <v>23</v>
      </c>
      <c r="E38" s="159">
        <v>60</v>
      </c>
      <c r="F38" s="159">
        <v>48</v>
      </c>
      <c r="G38" s="87">
        <f t="shared" si="1"/>
        <v>54</v>
      </c>
      <c r="H38" s="159">
        <v>3</v>
      </c>
      <c r="I38" s="159">
        <v>13</v>
      </c>
      <c r="J38" s="165">
        <v>44</v>
      </c>
      <c r="K38" s="376"/>
      <c r="L38" s="65"/>
    </row>
    <row r="39" ht="23.25" customHeight="1" spans="1:12">
      <c r="A39" s="65"/>
      <c r="B39" s="774" t="s">
        <v>66</v>
      </c>
      <c r="C39" s="159">
        <v>15</v>
      </c>
      <c r="D39" s="159">
        <v>15</v>
      </c>
      <c r="E39" s="159">
        <v>30</v>
      </c>
      <c r="F39" s="159">
        <v>21</v>
      </c>
      <c r="G39" s="87">
        <f t="shared" si="1"/>
        <v>25.5</v>
      </c>
      <c r="H39" s="159">
        <v>9</v>
      </c>
      <c r="I39" s="159">
        <v>3</v>
      </c>
      <c r="J39" s="165">
        <v>12</v>
      </c>
      <c r="K39" s="376"/>
      <c r="L39" s="65"/>
    </row>
    <row r="40" ht="23.25" customHeight="1" spans="1:12">
      <c r="A40" s="65"/>
      <c r="B40" s="774" t="s">
        <v>70</v>
      </c>
      <c r="C40" s="159">
        <v>20</v>
      </c>
      <c r="D40" s="159">
        <v>11</v>
      </c>
      <c r="E40" s="159">
        <v>46</v>
      </c>
      <c r="F40" s="159">
        <v>29</v>
      </c>
      <c r="G40" s="87">
        <f t="shared" si="1"/>
        <v>37.5</v>
      </c>
      <c r="H40" s="159">
        <v>1</v>
      </c>
      <c r="I40" s="159">
        <v>16</v>
      </c>
      <c r="J40" s="165">
        <v>29</v>
      </c>
      <c r="K40" s="376"/>
      <c r="L40" s="65"/>
    </row>
    <row r="41" ht="23.25" customHeight="1" spans="1:12">
      <c r="A41" s="65"/>
      <c r="B41" s="774" t="s">
        <v>81</v>
      </c>
      <c r="C41" s="159">
        <v>15</v>
      </c>
      <c r="D41" s="159">
        <v>14</v>
      </c>
      <c r="E41" s="159">
        <v>39</v>
      </c>
      <c r="F41" s="159">
        <v>33</v>
      </c>
      <c r="G41" s="87">
        <f t="shared" si="1"/>
        <v>36</v>
      </c>
      <c r="H41" s="159">
        <v>0</v>
      </c>
      <c r="I41" s="159">
        <v>12</v>
      </c>
      <c r="J41" s="165">
        <v>27</v>
      </c>
      <c r="K41" s="376"/>
      <c r="L41" s="65"/>
    </row>
    <row r="42" ht="23.25" customHeight="1" spans="1:12">
      <c r="A42" s="65"/>
      <c r="B42" s="777" t="s">
        <v>46</v>
      </c>
      <c r="C42" s="159">
        <v>20</v>
      </c>
      <c r="D42" s="159">
        <v>11</v>
      </c>
      <c r="E42" s="357">
        <v>44</v>
      </c>
      <c r="F42" s="357">
        <v>31</v>
      </c>
      <c r="G42" s="728">
        <f t="shared" si="1"/>
        <v>37.5</v>
      </c>
      <c r="H42" s="357">
        <v>2</v>
      </c>
      <c r="I42" s="357">
        <v>15</v>
      </c>
      <c r="J42" s="429">
        <v>28</v>
      </c>
      <c r="K42" s="376"/>
      <c r="L42" s="65"/>
    </row>
    <row r="43" ht="23.25" customHeight="1" spans="1:12">
      <c r="A43" s="65"/>
      <c r="B43" s="716" t="s">
        <v>197</v>
      </c>
      <c r="C43" s="508">
        <f>SUM(C25:C42)</f>
        <v>305</v>
      </c>
      <c r="D43" s="508">
        <f>SUM(D25:D42)</f>
        <v>263</v>
      </c>
      <c r="E43" s="508">
        <f>SUM(E25:E42)</f>
        <v>749</v>
      </c>
      <c r="F43" s="508">
        <f>SUM(F25:F42)</f>
        <v>588</v>
      </c>
      <c r="G43" s="508">
        <f t="shared" si="1"/>
        <v>668.5</v>
      </c>
      <c r="H43" s="508">
        <f>SUM(H25:H42)</f>
        <v>37</v>
      </c>
      <c r="I43" s="508">
        <f>SUM(I25:I42)</f>
        <v>209</v>
      </c>
      <c r="J43" s="759">
        <f>SUM(J25:J42)</f>
        <v>502</v>
      </c>
      <c r="K43" s="39"/>
      <c r="L43" s="65"/>
    </row>
    <row r="44" ht="23.25" customHeight="1" spans="1:12">
      <c r="A44" s="65"/>
      <c r="B44" s="779" t="s">
        <v>198</v>
      </c>
      <c r="C44" s="85">
        <f>C23+C43</f>
        <v>395</v>
      </c>
      <c r="D44" s="85">
        <f>D23+D43</f>
        <v>344</v>
      </c>
      <c r="E44" s="764">
        <f>E23+E43</f>
        <v>991</v>
      </c>
      <c r="F44" s="85">
        <f>F23+F43</f>
        <v>816</v>
      </c>
      <c r="G44" s="780">
        <f t="shared" si="1"/>
        <v>903.5</v>
      </c>
      <c r="H44" s="85">
        <f>H23+H43</f>
        <v>39</v>
      </c>
      <c r="I44" s="85">
        <f>I23+I43</f>
        <v>242</v>
      </c>
      <c r="J44" s="86">
        <f>J23+J43</f>
        <v>721</v>
      </c>
      <c r="K44" s="45"/>
      <c r="L44" s="65"/>
    </row>
    <row r="45" ht="23.25" customHeight="1" spans="1:12">
      <c r="A45" s="65"/>
      <c r="B45" s="35" t="s">
        <v>131</v>
      </c>
      <c r="C45" s="68"/>
      <c r="D45" s="68"/>
      <c r="E45" s="68"/>
      <c r="F45" s="68"/>
      <c r="G45" s="68"/>
      <c r="H45" s="68"/>
      <c r="I45" s="68"/>
      <c r="J45" s="68"/>
      <c r="K45" s="45"/>
      <c r="L45" s="65"/>
    </row>
    <row r="46" ht="23.25" customHeight="1" spans="1:12">
      <c r="A46" s="65"/>
      <c r="B46" s="67" t="s">
        <v>199</v>
      </c>
      <c r="C46" s="68"/>
      <c r="D46" s="68"/>
      <c r="E46" s="68"/>
      <c r="F46" s="68"/>
      <c r="G46" s="68"/>
      <c r="H46" s="68"/>
      <c r="I46" s="68"/>
      <c r="J46" s="68"/>
      <c r="K46" s="376"/>
      <c r="L46" s="65"/>
    </row>
    <row r="47" ht="23.25" customHeight="1" spans="1:12">
      <c r="A47" s="65"/>
      <c r="B47" s="785" t="s">
        <v>117</v>
      </c>
      <c r="C47" s="82"/>
      <c r="D47" s="82"/>
      <c r="E47" s="82"/>
      <c r="F47" s="82"/>
      <c r="G47" s="82"/>
      <c r="H47" s="82"/>
      <c r="I47" s="159"/>
      <c r="J47" s="159"/>
      <c r="K47" s="376"/>
      <c r="L47" s="65"/>
    </row>
    <row r="48" ht="23.25" customHeight="1" spans="1:12">
      <c r="A48" s="65"/>
      <c r="B48" s="470" t="s">
        <v>212</v>
      </c>
      <c r="C48" s="82"/>
      <c r="D48" s="82"/>
      <c r="E48" s="82"/>
      <c r="F48" s="82"/>
      <c r="G48" s="82"/>
      <c r="H48" s="82"/>
      <c r="I48" s="164"/>
      <c r="J48" s="164"/>
      <c r="K48" s="376"/>
      <c r="L48" s="65"/>
    </row>
    <row r="49" ht="23.25" customHeight="1" spans="1:12">
      <c r="A49" s="65"/>
      <c r="B49" s="475"/>
      <c r="C49" s="82"/>
      <c r="D49" s="82"/>
      <c r="E49" s="82"/>
      <c r="F49" s="82"/>
      <c r="G49" s="82"/>
      <c r="H49" s="82"/>
      <c r="I49" s="164"/>
      <c r="J49" s="164"/>
      <c r="K49" s="376"/>
      <c r="L49" s="65"/>
    </row>
    <row r="50" ht="23.25" customHeight="1" spans="1:12">
      <c r="A50" s="65"/>
      <c r="B50" s="475"/>
      <c r="C50" s="82"/>
      <c r="D50" s="82"/>
      <c r="E50" s="82"/>
      <c r="F50" s="82"/>
      <c r="G50" s="82"/>
      <c r="H50" s="82"/>
      <c r="I50" s="164"/>
      <c r="J50" s="164"/>
      <c r="K50" s="376"/>
      <c r="L50" s="65"/>
    </row>
    <row r="51" ht="23.25" customHeight="1" spans="1:12">
      <c r="A51" s="65"/>
      <c r="B51" s="475"/>
      <c r="C51" s="82"/>
      <c r="D51" s="82"/>
      <c r="E51" s="82"/>
      <c r="F51" s="82"/>
      <c r="G51" s="82"/>
      <c r="H51" s="82"/>
      <c r="I51" s="164"/>
      <c r="J51" s="164"/>
      <c r="K51" s="376"/>
      <c r="L51" s="65"/>
    </row>
    <row r="52" ht="23.25" customHeight="1" spans="1:12">
      <c r="A52" s="65"/>
      <c r="B52" s="475"/>
      <c r="C52" s="82"/>
      <c r="D52" s="82"/>
      <c r="E52" s="82"/>
      <c r="F52" s="82"/>
      <c r="G52" s="82"/>
      <c r="H52" s="82"/>
      <c r="I52" s="159"/>
      <c r="J52" s="159"/>
      <c r="K52" s="376"/>
      <c r="L52" s="65"/>
    </row>
    <row r="53" ht="23.25" customHeight="1" spans="2:12">
      <c r="B53" s="343"/>
      <c r="C53" s="709"/>
      <c r="D53" s="709"/>
      <c r="E53" s="709"/>
      <c r="F53" s="709"/>
      <c r="G53" s="709"/>
      <c r="H53" s="709"/>
      <c r="I53" s="681"/>
      <c r="J53" s="681"/>
      <c r="K53" s="484"/>
      <c r="L53" s="65"/>
    </row>
    <row r="54" ht="23.25" customHeight="1" spans="2:12">
      <c r="B54" s="35"/>
      <c r="C54" s="150"/>
      <c r="D54" s="150"/>
      <c r="E54" s="150"/>
      <c r="F54" s="150"/>
      <c r="G54" s="150"/>
      <c r="H54" s="150"/>
      <c r="I54" s="150"/>
      <c r="J54" s="150"/>
      <c r="K54" s="150"/>
      <c r="L54" s="65"/>
    </row>
    <row r="55" ht="23.25" customHeight="1" spans="2:12">
      <c r="B55" s="701"/>
      <c r="C55" s="98"/>
      <c r="D55" s="98"/>
      <c r="E55" s="98"/>
      <c r="F55" s="98"/>
      <c r="G55" s="98"/>
      <c r="H55" s="98"/>
      <c r="I55" s="98"/>
      <c r="J55" s="98"/>
      <c r="K55" s="98"/>
      <c r="L55" s="65"/>
    </row>
    <row r="56" ht="23.25" customHeight="1" spans="2:12"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65"/>
    </row>
    <row r="57" ht="23.25" customHeight="1" spans="2:12">
      <c r="B57" s="333"/>
      <c r="C57" s="487"/>
      <c r="D57" s="488"/>
      <c r="E57" s="489"/>
      <c r="F57" s="489"/>
      <c r="G57" s="490"/>
      <c r="H57" s="73"/>
      <c r="I57" s="697"/>
      <c r="J57" s="697"/>
      <c r="K57" s="73"/>
      <c r="L57" s="65"/>
    </row>
    <row r="58" ht="23.25" customHeight="1" spans="2:12">
      <c r="B58" s="491"/>
      <c r="C58" s="492"/>
      <c r="D58" s="492"/>
      <c r="E58" s="492"/>
      <c r="F58" s="492"/>
      <c r="G58" s="492"/>
      <c r="H58" s="492"/>
      <c r="I58" s="699"/>
      <c r="J58" s="699"/>
      <c r="K58" s="73"/>
      <c r="L58" s="65"/>
    </row>
    <row r="59" ht="23.25" customHeight="1" spans="2:12">
      <c r="B59" s="493"/>
      <c r="C59" s="83"/>
      <c r="D59" s="83"/>
      <c r="E59" s="83"/>
      <c r="F59" s="83"/>
      <c r="G59" s="83"/>
      <c r="H59" s="83"/>
      <c r="I59" s="101"/>
      <c r="J59" s="101"/>
      <c r="K59" s="485"/>
      <c r="L59" s="65"/>
    </row>
    <row r="60" ht="23.25" customHeight="1" spans="2:12">
      <c r="B60" s="493"/>
      <c r="C60" s="83"/>
      <c r="D60" s="83"/>
      <c r="E60" s="83"/>
      <c r="F60" s="83"/>
      <c r="G60" s="83"/>
      <c r="H60" s="83"/>
      <c r="I60" s="101"/>
      <c r="J60" s="101"/>
      <c r="K60" s="485"/>
      <c r="L60" s="65"/>
    </row>
    <row r="61" ht="23.25" customHeight="1" spans="2:12">
      <c r="B61" s="493"/>
      <c r="C61" s="83"/>
      <c r="D61" s="83"/>
      <c r="E61" s="83"/>
      <c r="F61" s="83"/>
      <c r="G61" s="83"/>
      <c r="H61" s="83"/>
      <c r="I61" s="101"/>
      <c r="J61" s="204"/>
      <c r="K61" s="485"/>
      <c r="L61" s="65"/>
    </row>
    <row r="62" ht="23.25" customHeight="1" spans="2:12">
      <c r="B62" s="493"/>
      <c r="C62" s="83"/>
      <c r="D62" s="83"/>
      <c r="E62" s="83"/>
      <c r="F62" s="83"/>
      <c r="G62" s="83"/>
      <c r="H62" s="83"/>
      <c r="I62" s="101"/>
      <c r="J62" s="101"/>
      <c r="K62" s="485"/>
      <c r="L62" s="65"/>
    </row>
    <row r="63" ht="23.25" customHeight="1" spans="2:12">
      <c r="B63" s="493"/>
      <c r="C63" s="83"/>
      <c r="D63" s="83"/>
      <c r="E63" s="83"/>
      <c r="F63" s="83"/>
      <c r="G63" s="83"/>
      <c r="H63" s="83"/>
      <c r="I63" s="101"/>
      <c r="J63" s="101"/>
      <c r="K63" s="485"/>
      <c r="L63" s="65"/>
    </row>
    <row r="64" ht="23.25" customHeight="1" spans="2:12">
      <c r="B64" s="493"/>
      <c r="C64" s="83"/>
      <c r="D64" s="83"/>
      <c r="E64" s="83"/>
      <c r="F64" s="83"/>
      <c r="G64" s="83"/>
      <c r="H64" s="83"/>
      <c r="I64" s="101"/>
      <c r="J64" s="204"/>
      <c r="K64" s="485"/>
      <c r="L64" s="65"/>
    </row>
    <row r="65" ht="23.25" customHeight="1" spans="2:12">
      <c r="B65" s="493"/>
      <c r="C65" s="83"/>
      <c r="D65" s="83"/>
      <c r="E65" s="83"/>
      <c r="F65" s="83"/>
      <c r="G65" s="83"/>
      <c r="H65" s="83"/>
      <c r="I65" s="204"/>
      <c r="J65" s="204"/>
      <c r="K65" s="485"/>
      <c r="L65" s="65"/>
    </row>
    <row r="66" ht="23.25" customHeight="1" spans="2:12">
      <c r="B66" s="494"/>
      <c r="C66" s="495"/>
      <c r="D66" s="495"/>
      <c r="E66" s="495"/>
      <c r="F66" s="495"/>
      <c r="G66" s="495"/>
      <c r="H66" s="495"/>
      <c r="I66" s="700"/>
      <c r="J66" s="700"/>
      <c r="K66" s="497"/>
      <c r="L66" s="65"/>
    </row>
    <row r="67" ht="23.25" customHeight="1" spans="2:12">
      <c r="B67" s="346"/>
      <c r="C67" s="98"/>
      <c r="D67" s="98"/>
      <c r="E67" s="98"/>
      <c r="F67" s="98"/>
      <c r="G67" s="98"/>
      <c r="H67" s="98"/>
      <c r="I67" s="98"/>
      <c r="J67" s="98"/>
      <c r="K67" s="98"/>
      <c r="L67" s="65"/>
    </row>
    <row r="68" ht="23.25" customHeight="1" spans="2:12">
      <c r="B68" s="104"/>
      <c r="C68" s="98"/>
      <c r="D68" s="98"/>
      <c r="E68" s="98"/>
      <c r="F68" s="98"/>
      <c r="G68" s="98"/>
      <c r="H68" s="98"/>
      <c r="I68" s="98"/>
      <c r="J68" s="98"/>
      <c r="K68" s="98"/>
      <c r="L68" s="65"/>
    </row>
    <row r="69" ht="23.25" customHeight="1" spans="2:12"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65"/>
    </row>
    <row r="70" ht="23.25" customHeight="1" spans="2:12">
      <c r="B70" s="333"/>
      <c r="C70" s="487"/>
      <c r="D70" s="488"/>
      <c r="E70" s="489"/>
      <c r="F70" s="489"/>
      <c r="G70" s="490"/>
      <c r="H70" s="73"/>
      <c r="I70" s="697"/>
      <c r="J70" s="697"/>
      <c r="K70" s="73"/>
      <c r="L70" s="65"/>
    </row>
    <row r="71" ht="23.25" customHeight="1" spans="2:12">
      <c r="B71" s="491"/>
      <c r="C71" s="492"/>
      <c r="D71" s="492"/>
      <c r="E71" s="492"/>
      <c r="F71" s="492"/>
      <c r="G71" s="492"/>
      <c r="H71" s="492"/>
      <c r="I71" s="699"/>
      <c r="J71" s="699"/>
      <c r="K71" s="73"/>
      <c r="L71" s="65"/>
    </row>
    <row r="72" ht="23.25" customHeight="1" spans="2:12">
      <c r="B72" s="493"/>
      <c r="C72" s="83"/>
      <c r="D72" s="83"/>
      <c r="E72" s="83"/>
      <c r="F72" s="83"/>
      <c r="G72" s="83"/>
      <c r="H72" s="83"/>
      <c r="I72" s="101"/>
      <c r="J72" s="101"/>
      <c r="K72" s="485"/>
      <c r="L72" s="65"/>
    </row>
    <row r="73" ht="23.25" customHeight="1" spans="2:12">
      <c r="B73" s="493"/>
      <c r="C73" s="83"/>
      <c r="D73" s="83"/>
      <c r="E73" s="83"/>
      <c r="F73" s="83"/>
      <c r="G73" s="83"/>
      <c r="H73" s="83"/>
      <c r="I73" s="101"/>
      <c r="J73" s="101"/>
      <c r="K73" s="485"/>
      <c r="L73" s="65"/>
    </row>
    <row r="74" ht="23.25" customHeight="1" spans="2:12">
      <c r="B74" s="493"/>
      <c r="C74" s="83"/>
      <c r="D74" s="83"/>
      <c r="E74" s="83"/>
      <c r="F74" s="83"/>
      <c r="G74" s="83"/>
      <c r="H74" s="83"/>
      <c r="I74" s="101"/>
      <c r="J74" s="101"/>
      <c r="K74" s="485"/>
      <c r="L74" s="65"/>
    </row>
    <row r="75" ht="23.25" customHeight="1" spans="2:12">
      <c r="B75" s="493"/>
      <c r="C75" s="83"/>
      <c r="D75" s="83"/>
      <c r="E75" s="83"/>
      <c r="F75" s="83"/>
      <c r="G75" s="83"/>
      <c r="H75" s="83"/>
      <c r="I75" s="101"/>
      <c r="J75" s="101"/>
      <c r="K75" s="485"/>
      <c r="L75" s="65"/>
    </row>
    <row r="76" ht="23.25" customHeight="1" spans="2:12">
      <c r="B76" s="493"/>
      <c r="C76" s="83"/>
      <c r="D76" s="83"/>
      <c r="E76" s="83"/>
      <c r="F76" s="83"/>
      <c r="G76" s="83"/>
      <c r="H76" s="83"/>
      <c r="I76" s="101"/>
      <c r="J76" s="101"/>
      <c r="K76" s="485"/>
      <c r="L76" s="65"/>
    </row>
    <row r="77" ht="23.25" customHeight="1" spans="2:12">
      <c r="B77" s="493"/>
      <c r="C77" s="83"/>
      <c r="D77" s="83"/>
      <c r="E77" s="83"/>
      <c r="F77" s="83"/>
      <c r="G77" s="83"/>
      <c r="H77" s="83"/>
      <c r="I77" s="101"/>
      <c r="J77" s="101"/>
      <c r="K77" s="485"/>
      <c r="L77" s="65"/>
    </row>
    <row r="78" ht="23.25" customHeight="1" spans="2:12">
      <c r="B78" s="494"/>
      <c r="C78" s="495"/>
      <c r="D78" s="495"/>
      <c r="E78" s="495"/>
      <c r="F78" s="495"/>
      <c r="G78" s="495"/>
      <c r="H78" s="495"/>
      <c r="I78" s="700"/>
      <c r="J78" s="700"/>
      <c r="K78" s="497"/>
      <c r="L78" s="65"/>
    </row>
    <row r="79" ht="23.25" customHeight="1" spans="2:12">
      <c r="B79" s="346"/>
      <c r="C79" s="98"/>
      <c r="D79" s="98"/>
      <c r="E79" s="98"/>
      <c r="F79" s="98"/>
      <c r="G79" s="98"/>
      <c r="H79" s="98"/>
      <c r="I79" s="98"/>
      <c r="J79" s="98"/>
      <c r="K79" s="98"/>
      <c r="L79" s="65"/>
    </row>
    <row r="80" ht="23.25" customHeight="1" spans="2:12"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65"/>
    </row>
    <row r="81" ht="23.25" customHeight="1" spans="2:12">
      <c r="B81" s="333"/>
      <c r="C81" s="496"/>
      <c r="D81" s="496"/>
      <c r="E81" s="496"/>
      <c r="F81" s="496"/>
      <c r="G81" s="496"/>
      <c r="H81" s="496"/>
      <c r="I81" s="170"/>
      <c r="J81" s="170"/>
      <c r="K81" s="496"/>
      <c r="L81" s="65"/>
    </row>
    <row r="82" ht="23.25" customHeight="1" spans="2:12">
      <c r="B82" s="491"/>
      <c r="C82" s="492"/>
      <c r="D82" s="492"/>
      <c r="E82" s="492"/>
      <c r="F82" s="492"/>
      <c r="G82" s="492"/>
      <c r="H82" s="492"/>
      <c r="I82" s="699"/>
      <c r="J82" s="699"/>
      <c r="K82" s="73"/>
      <c r="L82" s="65"/>
    </row>
    <row r="83" ht="23.25" customHeight="1" spans="2:12">
      <c r="B83" s="493"/>
      <c r="C83" s="83"/>
      <c r="D83" s="83"/>
      <c r="E83" s="83"/>
      <c r="F83" s="83"/>
      <c r="G83" s="83"/>
      <c r="H83" s="83"/>
      <c r="I83" s="204"/>
      <c r="J83" s="204"/>
      <c r="K83" s="485"/>
      <c r="L83" s="65"/>
    </row>
    <row r="84" ht="23.25" customHeight="1" spans="2:12">
      <c r="B84" s="493"/>
      <c r="C84" s="83"/>
      <c r="D84" s="83"/>
      <c r="E84" s="83"/>
      <c r="F84" s="83"/>
      <c r="G84" s="83"/>
      <c r="H84" s="83"/>
      <c r="I84" s="204"/>
      <c r="J84" s="204"/>
      <c r="K84" s="485"/>
      <c r="L84" s="65"/>
    </row>
    <row r="85" ht="23.25" customHeight="1" spans="2:12">
      <c r="B85" s="494"/>
      <c r="C85" s="495"/>
      <c r="D85" s="495"/>
      <c r="E85" s="495"/>
      <c r="F85" s="495"/>
      <c r="G85" s="495"/>
      <c r="H85" s="495"/>
      <c r="I85" s="700"/>
      <c r="J85" s="700"/>
      <c r="K85" s="485"/>
      <c r="L85" s="65"/>
    </row>
    <row r="86" ht="23.25" customHeight="1" spans="2:12">
      <c r="B86" s="346"/>
      <c r="C86" s="104"/>
      <c r="D86" s="104"/>
      <c r="E86" s="104"/>
      <c r="F86" s="104"/>
      <c r="G86" s="104"/>
      <c r="H86" s="104"/>
      <c r="I86" s="170"/>
      <c r="J86" s="170"/>
      <c r="K86" s="104"/>
      <c r="L86" s="65"/>
    </row>
    <row r="87" ht="23.25" customHeight="1" spans="2:12">
      <c r="B87" s="104"/>
      <c r="C87" s="104"/>
      <c r="D87" s="104"/>
      <c r="E87" s="104"/>
      <c r="F87" s="104"/>
      <c r="G87" s="104"/>
      <c r="H87" s="104"/>
      <c r="I87" s="170"/>
      <c r="J87" s="170"/>
      <c r="K87" s="104"/>
      <c r="L87" s="65"/>
    </row>
    <row r="88" ht="23.25" customHeight="1" spans="2:12">
      <c r="B88" s="104"/>
      <c r="C88" s="104"/>
      <c r="D88" s="104"/>
      <c r="E88" s="104"/>
      <c r="F88" s="104"/>
      <c r="G88" s="104"/>
      <c r="H88" s="104"/>
      <c r="I88" s="170"/>
      <c r="J88" s="170"/>
      <c r="K88" s="104"/>
      <c r="L88" s="65"/>
    </row>
    <row r="89" ht="23.25" customHeight="1" spans="2:12">
      <c r="B89" s="104"/>
      <c r="C89" s="104"/>
      <c r="D89" s="104"/>
      <c r="E89" s="104"/>
      <c r="F89" s="104"/>
      <c r="G89" s="104"/>
      <c r="H89" s="104"/>
      <c r="I89" s="170"/>
      <c r="J89" s="170"/>
      <c r="K89" s="104"/>
      <c r="L89" s="65"/>
    </row>
    <row r="90" ht="23.25" customHeight="1" spans="2:12">
      <c r="B90" s="104"/>
      <c r="C90" s="104"/>
      <c r="D90" s="104"/>
      <c r="E90" s="104"/>
      <c r="F90" s="104"/>
      <c r="G90" s="104"/>
      <c r="H90" s="104"/>
      <c r="I90" s="170"/>
      <c r="J90" s="170"/>
      <c r="K90" s="104"/>
      <c r="L90" s="65"/>
    </row>
    <row r="91" ht="23.25" customHeight="1" spans="2:12">
      <c r="B91" s="104"/>
      <c r="C91" s="104"/>
      <c r="D91" s="104"/>
      <c r="E91" s="104"/>
      <c r="F91" s="104"/>
      <c r="G91" s="104"/>
      <c r="H91" s="104"/>
      <c r="I91" s="170"/>
      <c r="J91" s="170"/>
      <c r="K91" s="104"/>
      <c r="L91" s="65"/>
    </row>
    <row r="92" ht="23.25" customHeight="1" spans="2:12">
      <c r="B92" s="104"/>
      <c r="C92" s="104"/>
      <c r="D92" s="104"/>
      <c r="E92" s="104"/>
      <c r="F92" s="104"/>
      <c r="G92" s="104"/>
      <c r="H92" s="104"/>
      <c r="I92" s="170"/>
      <c r="J92" s="170"/>
      <c r="K92" s="104"/>
      <c r="L92" s="65"/>
    </row>
    <row r="93" ht="23.25" customHeight="1" spans="2:12">
      <c r="B93" s="104"/>
      <c r="C93" s="104"/>
      <c r="D93" s="104"/>
      <c r="E93" s="104"/>
      <c r="F93" s="104"/>
      <c r="G93" s="104"/>
      <c r="H93" s="104"/>
      <c r="I93" s="170"/>
      <c r="J93" s="170"/>
      <c r="K93" s="104"/>
      <c r="L93" s="65"/>
    </row>
    <row r="94" ht="23.25" customHeight="1" spans="2:12">
      <c r="B94" s="104"/>
      <c r="C94" s="104"/>
      <c r="D94" s="104"/>
      <c r="E94" s="104"/>
      <c r="F94" s="104"/>
      <c r="G94" s="104"/>
      <c r="H94" s="104"/>
      <c r="I94" s="170"/>
      <c r="J94" s="170"/>
      <c r="K94" s="104"/>
      <c r="L94" s="65"/>
    </row>
    <row r="95" ht="23.25" customHeight="1" spans="2:12">
      <c r="B95" s="104"/>
      <c r="C95" s="104"/>
      <c r="D95" s="104"/>
      <c r="E95" s="104"/>
      <c r="F95" s="104"/>
      <c r="G95" s="104"/>
      <c r="H95" s="104"/>
      <c r="I95" s="170"/>
      <c r="J95" s="170"/>
      <c r="K95" s="104"/>
      <c r="L95" s="65"/>
    </row>
    <row r="96" ht="23.25" customHeight="1" spans="2:12">
      <c r="B96" s="104"/>
      <c r="C96" s="104"/>
      <c r="D96" s="104"/>
      <c r="E96" s="104"/>
      <c r="F96" s="104"/>
      <c r="G96" s="104"/>
      <c r="H96" s="104"/>
      <c r="I96" s="170"/>
      <c r="J96" s="170"/>
      <c r="K96" s="104"/>
      <c r="L96" s="65"/>
    </row>
    <row r="97" ht="23.25" customHeight="1" spans="2:12">
      <c r="B97" s="104"/>
      <c r="C97" s="104"/>
      <c r="D97" s="104"/>
      <c r="E97" s="104"/>
      <c r="F97" s="104"/>
      <c r="G97" s="104"/>
      <c r="H97" s="104"/>
      <c r="I97" s="170"/>
      <c r="J97" s="170"/>
      <c r="K97" s="104"/>
      <c r="L97" s="65"/>
    </row>
    <row r="98" ht="23.25" customHeight="1" spans="2:12">
      <c r="B98" s="104"/>
      <c r="C98" s="104"/>
      <c r="D98" s="104"/>
      <c r="E98" s="104"/>
      <c r="F98" s="104"/>
      <c r="G98" s="104"/>
      <c r="H98" s="104"/>
      <c r="I98" s="170"/>
      <c r="J98" s="170"/>
      <c r="K98" s="104"/>
      <c r="L98" s="65"/>
    </row>
    <row r="99" ht="23.25" customHeight="1" spans="2:12">
      <c r="B99" s="104"/>
      <c r="C99" s="104"/>
      <c r="D99" s="104"/>
      <c r="E99" s="104"/>
      <c r="F99" s="104"/>
      <c r="G99" s="104"/>
      <c r="H99" s="104"/>
      <c r="I99" s="170"/>
      <c r="J99" s="170"/>
      <c r="K99" s="104"/>
      <c r="L99" s="65"/>
    </row>
    <row r="100" ht="23.25" customHeight="1" spans="2:12">
      <c r="B100" s="104"/>
      <c r="C100" s="104"/>
      <c r="D100" s="104"/>
      <c r="E100" s="104"/>
      <c r="F100" s="104"/>
      <c r="G100" s="104"/>
      <c r="H100" s="104"/>
      <c r="I100" s="170"/>
      <c r="J100" s="170"/>
      <c r="K100" s="104"/>
      <c r="L100" s="65"/>
    </row>
    <row r="101" ht="23.25" customHeight="1" spans="2:12">
      <c r="B101" s="104"/>
      <c r="C101" s="104"/>
      <c r="D101" s="104"/>
      <c r="E101" s="104"/>
      <c r="F101" s="104"/>
      <c r="G101" s="104"/>
      <c r="H101" s="104"/>
      <c r="I101" s="170"/>
      <c r="J101" s="170"/>
      <c r="K101" s="104"/>
      <c r="L101" s="65"/>
    </row>
    <row r="102" ht="23.25" customHeight="1" spans="2:12">
      <c r="B102" s="104"/>
      <c r="C102" s="104"/>
      <c r="D102" s="104"/>
      <c r="E102" s="104"/>
      <c r="F102" s="104"/>
      <c r="G102" s="104"/>
      <c r="H102" s="104"/>
      <c r="I102" s="104"/>
      <c r="J102" s="104"/>
      <c r="K102" s="104"/>
      <c r="L102" s="65"/>
    </row>
    <row r="103" ht="23.25" customHeight="1" spans="2:12">
      <c r="B103" s="104"/>
      <c r="C103" s="104"/>
      <c r="D103" s="104"/>
      <c r="E103" s="104"/>
      <c r="F103" s="104"/>
      <c r="G103" s="104"/>
      <c r="H103" s="104"/>
      <c r="I103" s="104"/>
      <c r="J103" s="104"/>
      <c r="K103" s="104"/>
      <c r="L103" s="65"/>
    </row>
    <row r="104" ht="23.25" customHeight="1" spans="2:12">
      <c r="B104" s="104"/>
      <c r="C104" s="104"/>
      <c r="D104" s="104"/>
      <c r="E104" s="104"/>
      <c r="F104" s="104"/>
      <c r="G104" s="104"/>
      <c r="H104" s="104"/>
      <c r="I104" s="104"/>
      <c r="J104" s="104"/>
      <c r="K104" s="104"/>
      <c r="L104" s="65"/>
    </row>
    <row r="105" ht="23.25" customHeight="1" spans="2:12">
      <c r="B105" s="104"/>
      <c r="C105" s="104"/>
      <c r="D105" s="104"/>
      <c r="E105" s="104"/>
      <c r="F105" s="104"/>
      <c r="G105" s="104"/>
      <c r="H105" s="104"/>
      <c r="I105" s="104"/>
      <c r="J105" s="104"/>
      <c r="K105" s="104"/>
      <c r="L105" s="65"/>
    </row>
    <row r="106" ht="23.25" customHeight="1" spans="2:12">
      <c r="B106" s="104"/>
      <c r="C106" s="104"/>
      <c r="D106" s="104"/>
      <c r="E106" s="104"/>
      <c r="F106" s="104"/>
      <c r="G106" s="104"/>
      <c r="H106" s="104"/>
      <c r="I106" s="104"/>
      <c r="J106" s="104"/>
      <c r="K106" s="104"/>
      <c r="L106" s="65"/>
    </row>
    <row r="107" ht="23.25" customHeight="1" spans="2:12">
      <c r="B107" s="104"/>
      <c r="C107" s="104"/>
      <c r="D107" s="104"/>
      <c r="E107" s="104"/>
      <c r="F107" s="104"/>
      <c r="G107" s="104"/>
      <c r="H107" s="104"/>
      <c r="I107" s="104"/>
      <c r="J107" s="104"/>
      <c r="K107" s="104"/>
      <c r="L107" s="65"/>
    </row>
    <row r="108" ht="23.25" customHeight="1" spans="2:12">
      <c r="B108" s="104"/>
      <c r="C108" s="104"/>
      <c r="D108" s="104"/>
      <c r="E108" s="104"/>
      <c r="F108" s="104"/>
      <c r="G108" s="104"/>
      <c r="H108" s="104"/>
      <c r="I108" s="104"/>
      <c r="J108" s="104"/>
      <c r="K108" s="104"/>
      <c r="L108" s="65"/>
    </row>
    <row r="109" ht="23.25" customHeight="1" spans="2:12">
      <c r="B109" s="104"/>
      <c r="C109" s="104"/>
      <c r="D109" s="104"/>
      <c r="E109" s="104"/>
      <c r="F109" s="104"/>
      <c r="G109" s="104"/>
      <c r="H109" s="104"/>
      <c r="I109" s="104"/>
      <c r="J109" s="104"/>
      <c r="K109" s="104"/>
      <c r="L109" s="65"/>
    </row>
    <row r="110" ht="23.25" customHeight="1" spans="2:12">
      <c r="B110" s="104"/>
      <c r="C110" s="104"/>
      <c r="D110" s="104"/>
      <c r="E110" s="104"/>
      <c r="F110" s="104"/>
      <c r="G110" s="104"/>
      <c r="H110" s="104"/>
      <c r="I110" s="104"/>
      <c r="J110" s="104"/>
      <c r="K110" s="104"/>
      <c r="L110" s="65"/>
    </row>
    <row r="111" ht="23.25" customHeight="1" spans="2:12">
      <c r="B111" s="104"/>
      <c r="C111" s="104"/>
      <c r="D111" s="104"/>
      <c r="E111" s="104"/>
      <c r="F111" s="104"/>
      <c r="G111" s="104"/>
      <c r="H111" s="104"/>
      <c r="I111" s="104"/>
      <c r="J111" s="104"/>
      <c r="K111" s="104"/>
      <c r="L111" s="65"/>
    </row>
    <row r="112" ht="23.25" customHeight="1" spans="2:12">
      <c r="B112" s="104"/>
      <c r="C112" s="104"/>
      <c r="D112" s="104"/>
      <c r="E112" s="104"/>
      <c r="F112" s="104"/>
      <c r="G112" s="104"/>
      <c r="H112" s="104"/>
      <c r="I112" s="104"/>
      <c r="J112" s="104"/>
      <c r="K112" s="104"/>
      <c r="L112" s="65"/>
    </row>
    <row r="113" ht="23.25" customHeight="1" spans="2:12">
      <c r="B113" s="104"/>
      <c r="C113" s="104"/>
      <c r="D113" s="104"/>
      <c r="E113" s="104"/>
      <c r="F113" s="104"/>
      <c r="G113" s="104"/>
      <c r="H113" s="104"/>
      <c r="I113" s="104"/>
      <c r="J113" s="104"/>
      <c r="K113" s="104"/>
      <c r="L113" s="65"/>
    </row>
    <row r="114" ht="23.25" customHeight="1" spans="2:12">
      <c r="B114" s="104"/>
      <c r="C114" s="104"/>
      <c r="D114" s="104"/>
      <c r="E114" s="104"/>
      <c r="F114" s="104"/>
      <c r="G114" s="104"/>
      <c r="H114" s="104"/>
      <c r="I114" s="104"/>
      <c r="J114" s="104"/>
      <c r="K114" s="104"/>
      <c r="L114" s="65"/>
    </row>
    <row r="115" ht="23.25" customHeight="1" spans="2:12">
      <c r="B115" s="104"/>
      <c r="C115" s="104"/>
      <c r="D115" s="104"/>
      <c r="E115" s="104"/>
      <c r="F115" s="104"/>
      <c r="G115" s="104"/>
      <c r="H115" s="104"/>
      <c r="I115" s="104"/>
      <c r="J115" s="104"/>
      <c r="K115" s="104"/>
      <c r="L115" s="65"/>
    </row>
    <row r="116" ht="23.25" customHeight="1" spans="2:12">
      <c r="B116" s="104"/>
      <c r="C116" s="104"/>
      <c r="D116" s="104"/>
      <c r="E116" s="104"/>
      <c r="F116" s="104"/>
      <c r="G116" s="104"/>
      <c r="H116" s="104"/>
      <c r="I116" s="104"/>
      <c r="J116" s="104"/>
      <c r="K116" s="104"/>
      <c r="L116" s="65"/>
    </row>
    <row r="117" ht="23.25" customHeight="1" spans="2:12">
      <c r="B117" s="104"/>
      <c r="C117" s="104"/>
      <c r="D117" s="104"/>
      <c r="E117" s="104"/>
      <c r="F117" s="104"/>
      <c r="G117" s="104"/>
      <c r="H117" s="104"/>
      <c r="I117" s="104"/>
      <c r="J117" s="104"/>
      <c r="K117" s="104"/>
      <c r="L117" s="65"/>
    </row>
    <row r="118" ht="23.25" customHeight="1" spans="2:12">
      <c r="B118" s="104"/>
      <c r="C118" s="104"/>
      <c r="D118" s="104"/>
      <c r="E118" s="104"/>
      <c r="F118" s="104"/>
      <c r="G118" s="104"/>
      <c r="H118" s="104"/>
      <c r="I118" s="104"/>
      <c r="J118" s="104"/>
      <c r="K118" s="104"/>
      <c r="L118" s="65"/>
    </row>
    <row r="119" ht="23.25" customHeight="1" spans="2:12">
      <c r="B119" s="65"/>
      <c r="C119" s="65"/>
      <c r="D119" s="65"/>
      <c r="E119" s="65"/>
      <c r="F119" s="65"/>
      <c r="G119" s="65"/>
      <c r="H119" s="65"/>
      <c r="I119" s="65"/>
      <c r="J119" s="65"/>
      <c r="K119" s="65"/>
      <c r="L119" s="65"/>
    </row>
    <row r="120" ht="23.25" customHeight="1" spans="2:12">
      <c r="B120" s="65"/>
      <c r="C120" s="65"/>
      <c r="D120" s="65"/>
      <c r="E120" s="65"/>
      <c r="F120" s="65"/>
      <c r="G120" s="65"/>
      <c r="H120" s="65"/>
      <c r="I120" s="65"/>
      <c r="J120" s="65"/>
      <c r="K120" s="65"/>
      <c r="L120" s="65"/>
    </row>
    <row r="121" ht="23.25" customHeight="1" spans="2:12">
      <c r="B121" s="65"/>
      <c r="C121" s="65"/>
      <c r="D121" s="65"/>
      <c r="E121" s="65"/>
      <c r="F121" s="65"/>
      <c r="G121" s="65"/>
      <c r="H121" s="65"/>
      <c r="I121" s="65"/>
      <c r="J121" s="65"/>
      <c r="K121" s="65"/>
      <c r="L121" s="65"/>
    </row>
    <row r="122" ht="23.25" customHeight="1" spans="2:12">
      <c r="B122" s="65"/>
      <c r="C122" s="65"/>
      <c r="D122" s="65"/>
      <c r="E122" s="65"/>
      <c r="F122" s="65"/>
      <c r="G122" s="65"/>
      <c r="H122" s="65"/>
      <c r="I122" s="65"/>
      <c r="J122" s="65"/>
      <c r="K122" s="65"/>
      <c r="L122" s="65"/>
    </row>
    <row r="123" ht="23.25" customHeight="1" spans="2:12">
      <c r="B123" s="65"/>
      <c r="C123" s="65"/>
      <c r="D123" s="65"/>
      <c r="E123" s="65"/>
      <c r="F123" s="65"/>
      <c r="G123" s="65"/>
      <c r="H123" s="65"/>
      <c r="I123" s="65"/>
      <c r="J123" s="65"/>
      <c r="K123" s="65"/>
      <c r="L123" s="65"/>
    </row>
    <row r="124" ht="23.25" customHeight="1" spans="2:12">
      <c r="B124" s="65"/>
      <c r="C124" s="65"/>
      <c r="D124" s="65"/>
      <c r="E124" s="65"/>
      <c r="F124" s="65"/>
      <c r="G124" s="65"/>
      <c r="H124" s="65"/>
      <c r="I124" s="65"/>
      <c r="J124" s="65"/>
      <c r="K124" s="65"/>
      <c r="L124" s="65"/>
    </row>
    <row r="125" ht="23.25" customHeight="1" spans="2:12">
      <c r="B125" s="65"/>
      <c r="C125" s="65"/>
      <c r="D125" s="65"/>
      <c r="E125" s="65"/>
      <c r="F125" s="65"/>
      <c r="G125" s="65"/>
      <c r="H125" s="65"/>
      <c r="I125" s="65"/>
      <c r="J125" s="65"/>
      <c r="K125" s="65"/>
      <c r="L125" s="65"/>
    </row>
    <row r="126" ht="23.25" customHeight="1" spans="2:12">
      <c r="B126" s="65"/>
      <c r="C126" s="65"/>
      <c r="D126" s="65"/>
      <c r="E126" s="65"/>
      <c r="F126" s="65"/>
      <c r="G126" s="65"/>
      <c r="H126" s="65"/>
      <c r="I126" s="65"/>
      <c r="J126" s="65"/>
      <c r="K126" s="65"/>
      <c r="L126" s="65"/>
    </row>
    <row r="127" ht="23.25" customHeight="1" spans="2:12">
      <c r="B127" s="65"/>
      <c r="C127" s="65"/>
      <c r="D127" s="65"/>
      <c r="E127" s="65"/>
      <c r="F127" s="65"/>
      <c r="G127" s="65"/>
      <c r="H127" s="65"/>
      <c r="I127" s="65"/>
      <c r="J127" s="65"/>
      <c r="K127" s="65"/>
      <c r="L127" s="65"/>
    </row>
    <row r="128" ht="23.25" customHeight="1" spans="2:12">
      <c r="B128" s="65"/>
      <c r="C128" s="65"/>
      <c r="D128" s="65"/>
      <c r="E128" s="65"/>
      <c r="F128" s="65"/>
      <c r="G128" s="65"/>
      <c r="H128" s="65"/>
      <c r="I128" s="65"/>
      <c r="J128" s="65"/>
      <c r="K128" s="65"/>
      <c r="L128" s="65"/>
    </row>
    <row r="129" ht="23.25" customHeight="1" spans="2:12">
      <c r="B129" s="65"/>
      <c r="C129" s="65"/>
      <c r="D129" s="65"/>
      <c r="E129" s="65"/>
      <c r="F129" s="65"/>
      <c r="G129" s="65"/>
      <c r="H129" s="65"/>
      <c r="I129" s="65"/>
      <c r="J129" s="65"/>
      <c r="K129" s="65"/>
      <c r="L129" s="65"/>
    </row>
    <row r="130" ht="23.25" customHeight="1" spans="2:12">
      <c r="B130" s="65"/>
      <c r="C130" s="65"/>
      <c r="D130" s="65"/>
      <c r="E130" s="65"/>
      <c r="F130" s="65"/>
      <c r="G130" s="65"/>
      <c r="H130" s="65"/>
      <c r="I130" s="65"/>
      <c r="J130" s="65"/>
      <c r="K130" s="65"/>
      <c r="L130" s="65"/>
    </row>
    <row r="131" ht="23.25" customHeight="1" spans="2:12">
      <c r="B131" s="65"/>
      <c r="C131" s="65"/>
      <c r="D131" s="65"/>
      <c r="E131" s="65"/>
      <c r="F131" s="65"/>
      <c r="G131" s="65"/>
      <c r="H131" s="65"/>
      <c r="I131" s="65"/>
      <c r="J131" s="65"/>
      <c r="K131" s="65"/>
      <c r="L131" s="65"/>
    </row>
    <row r="132" ht="23.25" customHeight="1" spans="2:12">
      <c r="B132" s="65"/>
      <c r="C132" s="65"/>
      <c r="D132" s="65"/>
      <c r="E132" s="65"/>
      <c r="F132" s="65"/>
      <c r="G132" s="65"/>
      <c r="H132" s="65"/>
      <c r="I132" s="65"/>
      <c r="J132" s="65"/>
      <c r="K132" s="65"/>
      <c r="L132" s="65"/>
    </row>
    <row r="133" ht="23.25" customHeight="1" spans="2:12">
      <c r="B133" s="65"/>
      <c r="C133" s="65"/>
      <c r="D133" s="65"/>
      <c r="E133" s="65"/>
      <c r="F133" s="65"/>
      <c r="G133" s="65"/>
      <c r="H133" s="65"/>
      <c r="I133" s="65"/>
      <c r="J133" s="65"/>
      <c r="K133" s="65"/>
      <c r="L133" s="65"/>
    </row>
    <row r="134" ht="23.25" customHeight="1" spans="2:12">
      <c r="B134" s="65"/>
      <c r="C134" s="65"/>
      <c r="D134" s="65"/>
      <c r="E134" s="65"/>
      <c r="F134" s="65"/>
      <c r="G134" s="65"/>
      <c r="H134" s="65"/>
      <c r="I134" s="65"/>
      <c r="J134" s="65"/>
      <c r="K134" s="65"/>
      <c r="L134" s="65"/>
    </row>
    <row r="135" ht="23.25" customHeight="1" spans="2:12">
      <c r="B135" s="65"/>
      <c r="C135" s="65"/>
      <c r="D135" s="65"/>
      <c r="E135" s="65"/>
      <c r="F135" s="65"/>
      <c r="G135" s="65"/>
      <c r="H135" s="65"/>
      <c r="I135" s="65"/>
      <c r="J135" s="65"/>
      <c r="K135" s="65"/>
      <c r="L135" s="65"/>
    </row>
    <row r="136" ht="23.25" customHeight="1" spans="2:12">
      <c r="B136" s="65"/>
      <c r="C136" s="65"/>
      <c r="D136" s="65"/>
      <c r="E136" s="65"/>
      <c r="F136" s="65"/>
      <c r="G136" s="65"/>
      <c r="H136" s="65"/>
      <c r="I136" s="65"/>
      <c r="J136" s="65"/>
      <c r="K136" s="65"/>
      <c r="L136" s="65"/>
    </row>
    <row r="137" ht="23.25" customHeight="1" spans="2:12"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</row>
    <row r="138" ht="23.25" customHeight="1" spans="2:12"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</row>
    <row r="139" ht="23.25" customHeight="1" spans="2:12"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</row>
    <row r="140" ht="23.25" customHeight="1" spans="2:12"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</row>
    <row r="141" ht="23.25" customHeight="1" spans="2:12"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</row>
    <row r="142" ht="23.25" customHeight="1" spans="2:12"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</row>
    <row r="143" ht="23.25" customHeight="1" spans="2:12"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</row>
    <row r="144" ht="23.25" customHeight="1" spans="2:12"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</row>
    <row r="145" ht="23.25" customHeight="1" spans="2:12"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</row>
    <row r="146" ht="23.25" customHeight="1" spans="2:12"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</row>
    <row r="147" ht="23.25" customHeight="1" spans="2:12"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</row>
    <row r="148" ht="23.25" customHeight="1" spans="2:12"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</row>
    <row r="149" ht="23.25" customHeight="1" spans="2:12"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</row>
    <row r="150" ht="23.25" customHeight="1" spans="2:12"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</row>
    <row r="151" ht="23.25" customHeight="1" spans="2:12"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</row>
    <row r="152" ht="23.25" customHeight="1" spans="2:12"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</row>
    <row r="153" ht="23.25" customHeight="1" spans="2:12"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</row>
    <row r="154" ht="23.25" customHeight="1" spans="2:12"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</row>
    <row r="155" ht="23.25" customHeight="1" spans="2:12"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</row>
    <row r="156" ht="23.25" customHeight="1" spans="2:12"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</row>
    <row r="157" ht="23.25" customHeight="1" spans="2:12"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</row>
    <row r="158" ht="23.25" customHeight="1" spans="2:12"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</row>
    <row r="159" ht="23.25" customHeight="1" spans="2:12"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</row>
    <row r="160" ht="23.25" customHeight="1" spans="2:12"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</row>
    <row r="161" ht="23.25" customHeight="1" spans="2:12"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</row>
    <row r="162" ht="23.25" customHeight="1" spans="2:12"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</row>
    <row r="163" ht="23.25" customHeight="1" spans="2:12"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</row>
    <row r="164" ht="23.25" customHeight="1" spans="2:12"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</row>
    <row r="165" ht="23.25" customHeight="1" spans="2:12"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</row>
    <row r="166" ht="23.25" customHeight="1" spans="2:12"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</row>
    <row r="167" ht="23.25" customHeight="1" spans="2:12"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</row>
    <row r="168" ht="23.25" customHeight="1" spans="2:12"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</row>
    <row r="169" ht="23.25" customHeight="1" spans="2:12"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</row>
    <row r="170" ht="23.25" customHeight="1" spans="2:12"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</row>
    <row r="171" ht="23.25" customHeight="1" spans="2:12"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</row>
    <row r="172" ht="23.25" customHeight="1" spans="2:12"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</row>
    <row r="173" ht="23.25" customHeight="1" spans="2:12"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</row>
    <row r="174" ht="23.25" customHeight="1" spans="2:12">
      <c r="B174" s="65"/>
      <c r="C174" s="65"/>
      <c r="D174" s="65"/>
      <c r="E174" s="65"/>
      <c r="F174" s="65"/>
      <c r="G174" s="65"/>
      <c r="H174" s="65"/>
      <c r="I174" s="65"/>
      <c r="J174" s="65"/>
      <c r="K174" s="65"/>
      <c r="L174" s="65"/>
    </row>
    <row r="175" ht="23.25" customHeight="1" spans="2:12">
      <c r="B175" s="65"/>
      <c r="C175" s="65"/>
      <c r="D175" s="65"/>
      <c r="E175" s="65"/>
      <c r="F175" s="65"/>
      <c r="G175" s="65"/>
      <c r="H175" s="65"/>
      <c r="I175" s="65"/>
      <c r="J175" s="65"/>
      <c r="K175" s="65"/>
      <c r="L175" s="65"/>
    </row>
    <row r="176" ht="23.25" customHeight="1" spans="2:12">
      <c r="B176" s="65"/>
      <c r="C176" s="65"/>
      <c r="D176" s="65"/>
      <c r="E176" s="65"/>
      <c r="F176" s="65"/>
      <c r="G176" s="65"/>
      <c r="H176" s="65"/>
      <c r="I176" s="65"/>
      <c r="J176" s="65"/>
      <c r="K176" s="65"/>
      <c r="L176" s="65"/>
    </row>
    <row r="177" ht="23.25" customHeight="1" spans="2:12">
      <c r="B177" s="65"/>
      <c r="C177" s="65"/>
      <c r="D177" s="65"/>
      <c r="E177" s="65"/>
      <c r="F177" s="65"/>
      <c r="G177" s="65"/>
      <c r="H177" s="65"/>
      <c r="I177" s="65"/>
      <c r="J177" s="65"/>
      <c r="K177" s="65"/>
      <c r="L177" s="65"/>
    </row>
    <row r="178" ht="23.25" customHeight="1" spans="2:12">
      <c r="B178" s="65"/>
      <c r="C178" s="65"/>
      <c r="D178" s="65"/>
      <c r="E178" s="65"/>
      <c r="F178" s="65"/>
      <c r="G178" s="65"/>
      <c r="H178" s="65"/>
      <c r="I178" s="65"/>
      <c r="J178" s="65"/>
      <c r="K178" s="65"/>
      <c r="L178" s="65"/>
    </row>
    <row r="179" ht="23.25" customHeight="1" spans="2:12">
      <c r="B179" s="65"/>
      <c r="C179" s="65"/>
      <c r="D179" s="65"/>
      <c r="E179" s="65"/>
      <c r="F179" s="65"/>
      <c r="G179" s="65"/>
      <c r="H179" s="65"/>
      <c r="I179" s="65"/>
      <c r="J179" s="65"/>
      <c r="K179" s="65"/>
      <c r="L179" s="65"/>
    </row>
    <row r="180" ht="23.25" customHeight="1" spans="2:12">
      <c r="B180" s="65"/>
      <c r="C180" s="65"/>
      <c r="D180" s="65"/>
      <c r="E180" s="65"/>
      <c r="F180" s="65"/>
      <c r="G180" s="65"/>
      <c r="H180" s="65"/>
      <c r="I180" s="65"/>
      <c r="J180" s="65"/>
      <c r="K180" s="65"/>
      <c r="L180" s="65"/>
    </row>
    <row r="181" ht="23.25" customHeight="1" spans="2:12">
      <c r="B181" s="65"/>
      <c r="C181" s="65"/>
      <c r="D181" s="65"/>
      <c r="E181" s="65"/>
      <c r="F181" s="65"/>
      <c r="G181" s="65"/>
      <c r="H181" s="65"/>
      <c r="I181" s="65"/>
      <c r="J181" s="65"/>
      <c r="K181" s="65"/>
      <c r="L181" s="65"/>
    </row>
    <row r="182" ht="23.25" customHeight="1" spans="2:12">
      <c r="B182" s="65"/>
      <c r="C182" s="65"/>
      <c r="D182" s="65"/>
      <c r="E182" s="65"/>
      <c r="F182" s="65"/>
      <c r="G182" s="65"/>
      <c r="H182" s="65"/>
      <c r="I182" s="65"/>
      <c r="J182" s="65"/>
      <c r="K182" s="65"/>
      <c r="L182" s="65"/>
    </row>
    <row r="183" ht="23.25" customHeight="1" spans="2:12">
      <c r="B183" s="65"/>
      <c r="C183" s="65"/>
      <c r="D183" s="65"/>
      <c r="E183" s="65"/>
      <c r="F183" s="65"/>
      <c r="G183" s="65"/>
      <c r="H183" s="65"/>
      <c r="I183" s="65"/>
      <c r="J183" s="65"/>
      <c r="K183" s="65"/>
      <c r="L183" s="65"/>
    </row>
    <row r="184" ht="23.25" customHeight="1" spans="2:12">
      <c r="B184" s="65"/>
      <c r="C184" s="65"/>
      <c r="D184" s="65"/>
      <c r="E184" s="65"/>
      <c r="F184" s="65"/>
      <c r="G184" s="65"/>
      <c r="H184" s="65"/>
      <c r="I184" s="65"/>
      <c r="J184" s="65"/>
      <c r="K184" s="65"/>
      <c r="L184" s="65"/>
    </row>
    <row r="185" ht="23.25" customHeight="1" spans="2:12">
      <c r="B185" s="65"/>
      <c r="C185" s="65"/>
      <c r="D185" s="65"/>
      <c r="E185" s="65"/>
      <c r="F185" s="65"/>
      <c r="G185" s="65"/>
      <c r="H185" s="65"/>
      <c r="I185" s="65"/>
      <c r="J185" s="65"/>
      <c r="K185" s="65"/>
      <c r="L185" s="65"/>
    </row>
    <row r="186" ht="23.25" customHeight="1" spans="2:12">
      <c r="B186" s="65"/>
      <c r="C186" s="65"/>
      <c r="D186" s="65"/>
      <c r="E186" s="65"/>
      <c r="F186" s="65"/>
      <c r="G186" s="65"/>
      <c r="H186" s="65"/>
      <c r="I186" s="65"/>
      <c r="J186" s="65"/>
      <c r="K186" s="65"/>
      <c r="L186" s="65"/>
    </row>
    <row r="187" ht="23.25" customHeight="1" spans="2:12">
      <c r="B187" s="65"/>
      <c r="C187" s="65"/>
      <c r="D187" s="65"/>
      <c r="E187" s="65"/>
      <c r="F187" s="65"/>
      <c r="G187" s="65"/>
      <c r="H187" s="65"/>
      <c r="I187" s="65"/>
      <c r="J187" s="65"/>
      <c r="K187" s="65"/>
      <c r="L187" s="65"/>
    </row>
    <row r="188" ht="23.25" customHeight="1" spans="2:12">
      <c r="B188" s="65"/>
      <c r="C188" s="65"/>
      <c r="D188" s="65"/>
      <c r="E188" s="65"/>
      <c r="F188" s="65"/>
      <c r="G188" s="65"/>
      <c r="H188" s="65"/>
      <c r="I188" s="65"/>
      <c r="J188" s="65"/>
      <c r="K188" s="65"/>
      <c r="L188" s="65"/>
    </row>
    <row r="189" ht="23.25" customHeight="1" spans="2:12">
      <c r="B189" s="65"/>
      <c r="C189" s="65"/>
      <c r="D189" s="65"/>
      <c r="E189" s="65"/>
      <c r="F189" s="65"/>
      <c r="G189" s="65"/>
      <c r="H189" s="65"/>
      <c r="I189" s="65"/>
      <c r="J189" s="65"/>
      <c r="K189" s="65"/>
      <c r="L189" s="65"/>
    </row>
    <row r="190" ht="23.25" customHeight="1" spans="2:12">
      <c r="B190" s="65"/>
      <c r="C190" s="65"/>
      <c r="D190" s="65"/>
      <c r="E190" s="65"/>
      <c r="F190" s="65"/>
      <c r="G190" s="65"/>
      <c r="H190" s="65"/>
      <c r="I190" s="65"/>
      <c r="J190" s="65"/>
      <c r="K190" s="65"/>
      <c r="L190" s="65"/>
    </row>
    <row r="191" ht="23.25" customHeight="1" spans="2:12">
      <c r="B191" s="65"/>
      <c r="C191" s="65"/>
      <c r="D191" s="65"/>
      <c r="E191" s="65"/>
      <c r="F191" s="65"/>
      <c r="G191" s="65"/>
      <c r="H191" s="65"/>
      <c r="I191" s="65"/>
      <c r="J191" s="65"/>
      <c r="K191" s="65"/>
      <c r="L191" s="65"/>
    </row>
    <row r="192" ht="23.25" customHeight="1" spans="2:12">
      <c r="B192" s="65"/>
      <c r="C192" s="65"/>
      <c r="D192" s="65"/>
      <c r="E192" s="65"/>
      <c r="F192" s="65"/>
      <c r="G192" s="65"/>
      <c r="H192" s="65"/>
      <c r="I192" s="65"/>
      <c r="J192" s="65"/>
      <c r="K192" s="65"/>
      <c r="L192" s="65"/>
    </row>
    <row r="193" ht="23.25" customHeight="1" spans="2:12">
      <c r="B193" s="65"/>
      <c r="C193" s="65"/>
      <c r="D193" s="65"/>
      <c r="E193" s="65"/>
      <c r="F193" s="65"/>
      <c r="G193" s="65"/>
      <c r="H193" s="65"/>
      <c r="I193" s="65"/>
      <c r="J193" s="65"/>
      <c r="K193" s="65"/>
      <c r="L193" s="65"/>
    </row>
    <row r="194" ht="23.25" customHeight="1" spans="2:12">
      <c r="B194" s="65"/>
      <c r="C194" s="65"/>
      <c r="D194" s="65"/>
      <c r="E194" s="65"/>
      <c r="F194" s="65"/>
      <c r="G194" s="65"/>
      <c r="H194" s="65"/>
      <c r="I194" s="65"/>
      <c r="J194" s="65"/>
      <c r="K194" s="65"/>
      <c r="L194" s="65"/>
    </row>
    <row r="195" ht="23.25" customHeight="1" spans="2:12">
      <c r="B195" s="65"/>
      <c r="C195" s="65"/>
      <c r="D195" s="65"/>
      <c r="E195" s="65"/>
      <c r="F195" s="65"/>
      <c r="G195" s="65"/>
      <c r="H195" s="65"/>
      <c r="I195" s="65"/>
      <c r="J195" s="65"/>
      <c r="K195" s="65"/>
      <c r="L195" s="65"/>
    </row>
    <row r="196" ht="23.25" customHeight="1" spans="2:12">
      <c r="B196" s="65"/>
      <c r="C196" s="65"/>
      <c r="D196" s="65"/>
      <c r="E196" s="65"/>
      <c r="F196" s="65"/>
      <c r="G196" s="65"/>
      <c r="H196" s="65"/>
      <c r="I196" s="65"/>
      <c r="J196" s="65"/>
      <c r="K196" s="65"/>
      <c r="L196" s="65"/>
    </row>
    <row r="197" ht="23.25" customHeight="1" spans="2:12">
      <c r="B197" s="65"/>
      <c r="C197" s="65"/>
      <c r="D197" s="65"/>
      <c r="E197" s="65"/>
      <c r="F197" s="65"/>
      <c r="G197" s="65"/>
      <c r="H197" s="65"/>
      <c r="I197" s="65"/>
      <c r="J197" s="65"/>
      <c r="K197" s="65"/>
      <c r="L197" s="65"/>
    </row>
    <row r="198" ht="23.25" customHeight="1" spans="2:12">
      <c r="B198" s="65"/>
      <c r="C198" s="65"/>
      <c r="D198" s="65"/>
      <c r="E198" s="65"/>
      <c r="F198" s="65"/>
      <c r="G198" s="65"/>
      <c r="H198" s="65"/>
      <c r="I198" s="65"/>
      <c r="J198" s="65"/>
      <c r="K198" s="65"/>
      <c r="L198" s="65"/>
    </row>
    <row r="199" ht="23.25" customHeight="1" spans="2:12">
      <c r="B199" s="65"/>
      <c r="C199" s="65"/>
      <c r="D199" s="65"/>
      <c r="E199" s="65"/>
      <c r="F199" s="65"/>
      <c r="G199" s="65"/>
      <c r="H199" s="65"/>
      <c r="I199" s="65"/>
      <c r="J199" s="65"/>
      <c r="K199" s="65"/>
      <c r="L199" s="65"/>
    </row>
    <row r="200" ht="23.25" customHeight="1" spans="2:12">
      <c r="B200" s="65"/>
      <c r="C200" s="65"/>
      <c r="D200" s="65"/>
      <c r="E200" s="65"/>
      <c r="F200" s="65"/>
      <c r="G200" s="65"/>
      <c r="H200" s="65"/>
      <c r="I200" s="65"/>
      <c r="J200" s="65"/>
      <c r="K200" s="65"/>
      <c r="L200" s="65"/>
    </row>
    <row r="201" ht="23.25" customHeight="1" spans="2:12">
      <c r="B201" s="65"/>
      <c r="C201" s="65"/>
      <c r="D201" s="65"/>
      <c r="E201" s="65"/>
      <c r="F201" s="65"/>
      <c r="G201" s="65"/>
      <c r="H201" s="65"/>
      <c r="I201" s="65"/>
      <c r="J201" s="65"/>
      <c r="K201" s="65"/>
      <c r="L201" s="65"/>
    </row>
    <row r="202" ht="23.25" customHeight="1" spans="2:12">
      <c r="B202" s="65"/>
      <c r="C202" s="65"/>
      <c r="D202" s="65"/>
      <c r="E202" s="65"/>
      <c r="F202" s="65"/>
      <c r="G202" s="65"/>
      <c r="H202" s="65"/>
      <c r="I202" s="65"/>
      <c r="J202" s="65"/>
      <c r="K202" s="65"/>
      <c r="L202" s="65"/>
    </row>
    <row r="203" ht="23.25" customHeight="1" spans="2:12">
      <c r="B203" s="65"/>
      <c r="C203" s="65"/>
      <c r="D203" s="65"/>
      <c r="E203" s="65"/>
      <c r="F203" s="65"/>
      <c r="G203" s="65"/>
      <c r="H203" s="65"/>
      <c r="I203" s="65"/>
      <c r="J203" s="65"/>
      <c r="K203" s="65"/>
      <c r="L203" s="65"/>
    </row>
    <row r="204" ht="23.25" customHeight="1" spans="2:12">
      <c r="B204" s="65"/>
      <c r="C204" s="65"/>
      <c r="D204" s="65"/>
      <c r="E204" s="65"/>
      <c r="F204" s="65"/>
      <c r="G204" s="65"/>
      <c r="H204" s="65"/>
      <c r="I204" s="65"/>
      <c r="J204" s="65"/>
      <c r="K204" s="65"/>
      <c r="L204" s="65"/>
    </row>
    <row r="205" ht="23.25" customHeight="1" spans="2:12">
      <c r="B205" s="65"/>
      <c r="C205" s="65"/>
      <c r="D205" s="65"/>
      <c r="E205" s="65"/>
      <c r="F205" s="65"/>
      <c r="G205" s="65"/>
      <c r="H205" s="65"/>
      <c r="I205" s="65"/>
      <c r="J205" s="65"/>
      <c r="K205" s="65"/>
      <c r="L205" s="65"/>
    </row>
    <row r="206" ht="23.25" customHeight="1" spans="2:12">
      <c r="B206" s="65"/>
      <c r="C206" s="65"/>
      <c r="D206" s="65"/>
      <c r="E206" s="65"/>
      <c r="F206" s="65"/>
      <c r="G206" s="65"/>
      <c r="H206" s="65"/>
      <c r="I206" s="65"/>
      <c r="J206" s="65"/>
      <c r="K206" s="65"/>
      <c r="L206" s="65"/>
    </row>
    <row r="207" ht="23.25" customHeight="1" spans="2:12">
      <c r="B207" s="65"/>
      <c r="C207" s="65"/>
      <c r="D207" s="65"/>
      <c r="E207" s="65"/>
      <c r="F207" s="65"/>
      <c r="G207" s="65"/>
      <c r="H207" s="65"/>
      <c r="I207" s="65"/>
      <c r="J207" s="65"/>
      <c r="K207" s="65"/>
      <c r="L207" s="65"/>
    </row>
    <row r="208" ht="23.25" customHeight="1" spans="2:12">
      <c r="B208" s="65"/>
      <c r="C208" s="65"/>
      <c r="D208" s="65"/>
      <c r="E208" s="65"/>
      <c r="F208" s="65"/>
      <c r="G208" s="65"/>
      <c r="H208" s="65"/>
      <c r="I208" s="65"/>
      <c r="J208" s="65"/>
      <c r="K208" s="65"/>
      <c r="L208" s="65"/>
    </row>
    <row r="209" ht="23.25" customHeight="1" spans="2:12">
      <c r="B209" s="65"/>
      <c r="C209" s="65"/>
      <c r="D209" s="65"/>
      <c r="E209" s="65"/>
      <c r="F209" s="65"/>
      <c r="G209" s="65"/>
      <c r="H209" s="65"/>
      <c r="I209" s="65"/>
      <c r="J209" s="65"/>
      <c r="K209" s="65"/>
      <c r="L209" s="65"/>
    </row>
    <row r="210" ht="23.25" customHeight="1" spans="2:12">
      <c r="B210" s="65"/>
      <c r="C210" s="65"/>
      <c r="D210" s="65"/>
      <c r="E210" s="65"/>
      <c r="F210" s="65"/>
      <c r="G210" s="65"/>
      <c r="H210" s="65"/>
      <c r="I210" s="65"/>
      <c r="J210" s="65"/>
      <c r="K210" s="65"/>
      <c r="L210" s="65"/>
    </row>
    <row r="211" ht="23.25" customHeight="1" spans="2:12">
      <c r="B211" s="65"/>
      <c r="C211" s="65"/>
      <c r="D211" s="65"/>
      <c r="E211" s="65"/>
      <c r="F211" s="65"/>
      <c r="G211" s="65"/>
      <c r="H211" s="65"/>
      <c r="I211" s="65"/>
      <c r="J211" s="65"/>
      <c r="K211" s="65"/>
      <c r="L211" s="65"/>
    </row>
    <row r="212" ht="23.25" customHeight="1" spans="2:12">
      <c r="B212" s="65"/>
      <c r="C212" s="65"/>
      <c r="D212" s="65"/>
      <c r="E212" s="65"/>
      <c r="F212" s="65"/>
      <c r="G212" s="65"/>
      <c r="H212" s="65"/>
      <c r="I212" s="65"/>
      <c r="J212" s="65"/>
      <c r="K212" s="65"/>
      <c r="L212" s="65"/>
    </row>
    <row r="213" ht="23.25" customHeight="1" spans="2:12">
      <c r="B213" s="65"/>
      <c r="C213" s="65"/>
      <c r="D213" s="65"/>
      <c r="E213" s="65"/>
      <c r="F213" s="65"/>
      <c r="G213" s="65"/>
      <c r="H213" s="65"/>
      <c r="I213" s="65"/>
      <c r="J213" s="65"/>
      <c r="K213" s="65"/>
      <c r="L213" s="65"/>
    </row>
    <row r="214" ht="23.25" customHeight="1" spans="2:12">
      <c r="B214" s="65"/>
      <c r="C214" s="65"/>
      <c r="D214" s="65"/>
      <c r="E214" s="65"/>
      <c r="F214" s="65"/>
      <c r="G214" s="65"/>
      <c r="H214" s="65"/>
      <c r="I214" s="65"/>
      <c r="J214" s="65"/>
      <c r="K214" s="65"/>
      <c r="L214" s="65"/>
    </row>
    <row r="215" ht="23.25" customHeight="1" spans="2:12">
      <c r="B215" s="65"/>
      <c r="C215" s="65"/>
      <c r="D215" s="65"/>
      <c r="E215" s="65"/>
      <c r="F215" s="65"/>
      <c r="G215" s="65"/>
      <c r="H215" s="65"/>
      <c r="I215" s="65"/>
      <c r="J215" s="65"/>
      <c r="K215" s="65"/>
      <c r="L215" s="65"/>
    </row>
    <row r="216" ht="23.25" customHeight="1" spans="2:12">
      <c r="B216" s="65"/>
      <c r="C216" s="65"/>
      <c r="D216" s="65"/>
      <c r="E216" s="65"/>
      <c r="F216" s="65"/>
      <c r="G216" s="65"/>
      <c r="H216" s="65"/>
      <c r="I216" s="65"/>
      <c r="J216" s="65"/>
      <c r="K216" s="65"/>
      <c r="L216" s="65"/>
    </row>
    <row r="217" ht="23.25" customHeight="1" spans="2:12">
      <c r="B217" s="65"/>
      <c r="C217" s="65"/>
      <c r="D217" s="65"/>
      <c r="E217" s="65"/>
      <c r="F217" s="65"/>
      <c r="G217" s="65"/>
      <c r="H217" s="65"/>
      <c r="I217" s="65"/>
      <c r="J217" s="65"/>
      <c r="K217" s="65"/>
      <c r="L217" s="65"/>
    </row>
    <row r="218" ht="23.25" customHeight="1" spans="2:12">
      <c r="B218" s="65"/>
      <c r="C218" s="65"/>
      <c r="D218" s="65"/>
      <c r="E218" s="65"/>
      <c r="F218" s="65"/>
      <c r="G218" s="65"/>
      <c r="H218" s="65"/>
      <c r="I218" s="65"/>
      <c r="J218" s="65"/>
      <c r="K218" s="65"/>
      <c r="L218" s="65"/>
    </row>
    <row r="219" ht="23.25" customHeight="1"/>
    <row r="220" ht="23.25" customHeight="1"/>
    <row r="221" ht="23.25" customHeight="1"/>
    <row r="222" ht="23.25" customHeight="1"/>
    <row r="223" ht="23.25" customHeight="1"/>
    <row r="224" ht="23.25" customHeight="1"/>
    <row r="225" ht="23.25" customHeight="1"/>
    <row r="226" ht="23.25" customHeight="1"/>
    <row r="227" ht="23.25" customHeight="1"/>
    <row r="228" ht="23.25" customHeight="1"/>
  </sheetData>
  <pageMargins left="0.708661417322835" right="0.708661417322835" top="0.748031496062992" bottom="0.748031496062992" header="0.31496062992126" footer="0.31496062992126"/>
  <pageSetup paperSize="9" scale="55" orientation="landscape"/>
  <headerFooter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M228"/>
  <sheetViews>
    <sheetView showGridLines="0" zoomScale="85" zoomScaleNormal="85" workbookViewId="0">
      <selection activeCell="B13" sqref="B13"/>
    </sheetView>
  </sheetViews>
  <sheetFormatPr defaultColWidth="0" defaultRowHeight="15"/>
  <cols>
    <col min="1" max="1" width="2.71428571428571" customWidth="1"/>
    <col min="2" max="2" width="48.7142857142857" customWidth="1"/>
    <col min="3" max="6" width="12.1428571428571" customWidth="1"/>
    <col min="7" max="7" width="22.1428571428571" customWidth="1"/>
    <col min="8" max="9" width="12.1428571428571" customWidth="1"/>
    <col min="10" max="10" width="13.7142857142857" customWidth="1"/>
    <col min="11" max="11" width="17.7142857142857" customWidth="1"/>
    <col min="12" max="12" width="9.14285714285714" customWidth="1"/>
    <col min="13" max="13" width="8.57142857142857" customWidth="1"/>
    <col min="14" max="17" width="0" hidden="1" customWidth="1"/>
    <col min="18" max="16384" width="9.14285714285714" hidden="1"/>
  </cols>
  <sheetData>
    <row r="1" spans="1:1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customHeight="1" spans="1:1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97"/>
    </row>
    <row r="5" spans="1:1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19"/>
    </row>
    <row r="11" ht="23.25" customHeight="1"/>
    <row r="12" ht="23.25" customHeight="1" spans="2:12">
      <c r="B12" s="331" t="s">
        <v>216</v>
      </c>
      <c r="C12" s="68"/>
      <c r="D12" s="68"/>
      <c r="E12" s="68"/>
      <c r="F12" s="68"/>
      <c r="G12" s="68"/>
      <c r="H12" s="68"/>
      <c r="I12" s="68"/>
      <c r="J12" s="68"/>
      <c r="K12" s="45"/>
      <c r="L12" s="30"/>
    </row>
    <row r="13" ht="50.1" customHeight="1" spans="2:12">
      <c r="B13" s="71" t="s">
        <v>185</v>
      </c>
      <c r="C13" s="352" t="s">
        <v>186</v>
      </c>
      <c r="D13" s="352" t="s">
        <v>187</v>
      </c>
      <c r="E13" s="352" t="s">
        <v>188</v>
      </c>
      <c r="F13" s="352" t="s">
        <v>189</v>
      </c>
      <c r="G13" s="352" t="s">
        <v>190</v>
      </c>
      <c r="H13" s="352" t="s">
        <v>191</v>
      </c>
      <c r="I13" s="352" t="s">
        <v>192</v>
      </c>
      <c r="J13" s="430" t="s">
        <v>193</v>
      </c>
      <c r="K13" s="45"/>
      <c r="L13" s="30"/>
    </row>
    <row r="14" ht="23.25" customHeight="1" spans="2:12">
      <c r="B14" s="716" t="s">
        <v>4</v>
      </c>
      <c r="C14" s="717"/>
      <c r="D14" s="717"/>
      <c r="E14" s="717"/>
      <c r="F14" s="717"/>
      <c r="G14" s="717"/>
      <c r="H14" s="717"/>
      <c r="I14" s="717"/>
      <c r="J14" s="781"/>
      <c r="K14" s="376"/>
      <c r="L14" s="30"/>
    </row>
    <row r="15" ht="23.25" customHeight="1" spans="2:12">
      <c r="B15" s="504" t="s">
        <v>16</v>
      </c>
      <c r="C15" s="164">
        <f>15</f>
        <v>15</v>
      </c>
      <c r="D15" s="164">
        <f>12+3</f>
        <v>15</v>
      </c>
      <c r="E15" s="511">
        <v>62</v>
      </c>
      <c r="F15" s="715">
        <v>54</v>
      </c>
      <c r="G15" s="511">
        <f t="shared" ref="G15:G23" si="0">IF(ISERROR(AVERAGE(E15:F15)),"_",(AVERAGE(E15:F15)))</f>
        <v>58</v>
      </c>
      <c r="H15" s="715">
        <v>1</v>
      </c>
      <c r="I15" s="715">
        <f>11+1</f>
        <v>12</v>
      </c>
      <c r="J15" s="527">
        <v>52</v>
      </c>
      <c r="K15" s="376"/>
      <c r="L15" s="30"/>
    </row>
    <row r="16" ht="23.25" customHeight="1" spans="2:12">
      <c r="B16" s="505" t="s">
        <v>209</v>
      </c>
      <c r="C16" s="164">
        <v>4</v>
      </c>
      <c r="D16" s="164">
        <v>4</v>
      </c>
      <c r="E16" s="82">
        <v>9</v>
      </c>
      <c r="F16" s="164">
        <v>11</v>
      </c>
      <c r="G16" s="82">
        <f t="shared" si="0"/>
        <v>10</v>
      </c>
      <c r="H16" s="164">
        <v>0</v>
      </c>
      <c r="I16" s="164">
        <v>0</v>
      </c>
      <c r="J16" s="422">
        <v>13</v>
      </c>
      <c r="K16" s="376"/>
      <c r="L16" s="30"/>
    </row>
    <row r="17" ht="23.25" customHeight="1" spans="2:12">
      <c r="B17" s="505" t="s">
        <v>38</v>
      </c>
      <c r="C17" s="164">
        <v>10</v>
      </c>
      <c r="D17" s="164">
        <v>10</v>
      </c>
      <c r="E17" s="82">
        <v>10</v>
      </c>
      <c r="F17" s="164">
        <v>9</v>
      </c>
      <c r="G17" s="82">
        <f t="shared" si="0"/>
        <v>9.5</v>
      </c>
      <c r="H17" s="164">
        <v>1</v>
      </c>
      <c r="I17" s="164">
        <v>0</v>
      </c>
      <c r="J17" s="422">
        <v>9</v>
      </c>
      <c r="K17" s="376"/>
      <c r="L17" s="30"/>
    </row>
    <row r="18" ht="23.25" customHeight="1" spans="2:12">
      <c r="B18" s="505" t="s">
        <v>49</v>
      </c>
      <c r="C18" s="164">
        <v>8</v>
      </c>
      <c r="D18" s="164">
        <v>6</v>
      </c>
      <c r="E18" s="82">
        <v>6</v>
      </c>
      <c r="F18" s="164">
        <v>5</v>
      </c>
      <c r="G18" s="82">
        <f t="shared" si="0"/>
        <v>5.5</v>
      </c>
      <c r="H18" s="164">
        <v>0</v>
      </c>
      <c r="I18" s="164">
        <v>0</v>
      </c>
      <c r="J18" s="422">
        <v>6</v>
      </c>
      <c r="K18" s="376"/>
      <c r="L18" s="30"/>
    </row>
    <row r="19" ht="23.25" customHeight="1" spans="2:12">
      <c r="B19" s="505" t="s">
        <v>210</v>
      </c>
      <c r="C19" s="164">
        <v>10</v>
      </c>
      <c r="D19" s="164">
        <v>10</v>
      </c>
      <c r="E19" s="82" t="s">
        <v>127</v>
      </c>
      <c r="F19" s="164">
        <v>8</v>
      </c>
      <c r="G19" s="82">
        <f t="shared" si="0"/>
        <v>8</v>
      </c>
      <c r="H19" s="164">
        <v>0</v>
      </c>
      <c r="I19" s="164">
        <v>0</v>
      </c>
      <c r="J19" s="422">
        <v>10</v>
      </c>
      <c r="K19" s="376"/>
      <c r="L19" s="30"/>
    </row>
    <row r="20" ht="23.25" customHeight="1" spans="2:12">
      <c r="B20" s="505" t="s">
        <v>25</v>
      </c>
      <c r="C20" s="164">
        <v>10</v>
      </c>
      <c r="D20" s="164">
        <v>9</v>
      </c>
      <c r="E20" s="82">
        <v>40</v>
      </c>
      <c r="F20" s="164">
        <v>32</v>
      </c>
      <c r="G20" s="82">
        <f t="shared" si="0"/>
        <v>36</v>
      </c>
      <c r="H20" s="164">
        <v>2</v>
      </c>
      <c r="I20" s="164">
        <f>6+3</f>
        <v>9</v>
      </c>
      <c r="J20" s="422">
        <v>29</v>
      </c>
      <c r="K20" s="376"/>
      <c r="L20" s="30"/>
    </row>
    <row r="21" ht="23.25" customHeight="1" spans="2:12">
      <c r="B21" s="505" t="s">
        <v>31</v>
      </c>
      <c r="C21" s="164">
        <v>10</v>
      </c>
      <c r="D21" s="164">
        <f>7+3</f>
        <v>10</v>
      </c>
      <c r="E21" s="82">
        <v>17</v>
      </c>
      <c r="F21" s="164">
        <v>19</v>
      </c>
      <c r="G21" s="82">
        <f t="shared" si="0"/>
        <v>18</v>
      </c>
      <c r="H21" s="164">
        <v>0</v>
      </c>
      <c r="I21" s="164">
        <v>0</v>
      </c>
      <c r="J21" s="422">
        <v>20</v>
      </c>
      <c r="K21" s="150"/>
      <c r="L21" s="30"/>
    </row>
    <row r="22" ht="23.25" customHeight="1" spans="1:12">
      <c r="A22" s="65"/>
      <c r="B22" s="506" t="s">
        <v>21</v>
      </c>
      <c r="C22" s="164">
        <v>10</v>
      </c>
      <c r="D22" s="164">
        <v>10</v>
      </c>
      <c r="E22" s="501">
        <v>40</v>
      </c>
      <c r="F22" s="512">
        <v>37</v>
      </c>
      <c r="G22" s="501">
        <f t="shared" si="0"/>
        <v>38.5</v>
      </c>
      <c r="H22" s="512">
        <v>0</v>
      </c>
      <c r="I22" s="512">
        <v>3</v>
      </c>
      <c r="J22" s="786">
        <v>37</v>
      </c>
      <c r="K22" s="30"/>
      <c r="L22" s="30"/>
    </row>
    <row r="23" ht="23.25" customHeight="1" spans="1:12">
      <c r="A23" s="65"/>
      <c r="B23" s="507" t="s">
        <v>195</v>
      </c>
      <c r="C23" s="754">
        <f>SUM(C15:C22)</f>
        <v>77</v>
      </c>
      <c r="D23" s="754">
        <f>SUM(D15:D22)</f>
        <v>74</v>
      </c>
      <c r="E23" s="508">
        <f>SUM(E15:E22)</f>
        <v>184</v>
      </c>
      <c r="F23" s="754">
        <f>SUM(F15:F22)</f>
        <v>175</v>
      </c>
      <c r="G23" s="508">
        <f t="shared" si="0"/>
        <v>179.5</v>
      </c>
      <c r="H23" s="754">
        <f>SUM(H15:H22)</f>
        <v>4</v>
      </c>
      <c r="I23" s="754">
        <f>SUM(I15:I22)</f>
        <v>24</v>
      </c>
      <c r="J23" s="759">
        <f>SUM(J15:J22)</f>
        <v>176</v>
      </c>
      <c r="K23" s="45"/>
      <c r="L23" s="30"/>
    </row>
    <row r="24" ht="23.25" customHeight="1" spans="1:12">
      <c r="A24" s="65"/>
      <c r="B24" s="716" t="s">
        <v>3</v>
      </c>
      <c r="C24" s="724"/>
      <c r="D24" s="724"/>
      <c r="E24" s="509"/>
      <c r="F24" s="724"/>
      <c r="G24" s="509"/>
      <c r="H24" s="724"/>
      <c r="I24" s="724"/>
      <c r="J24" s="725"/>
      <c r="K24" s="45"/>
      <c r="L24" s="30"/>
    </row>
    <row r="25" ht="23.25" customHeight="1" spans="1:12">
      <c r="A25" s="65"/>
      <c r="B25" s="774" t="s">
        <v>87</v>
      </c>
      <c r="C25" s="164">
        <v>20</v>
      </c>
      <c r="D25" s="164">
        <v>20</v>
      </c>
      <c r="E25" s="511" t="s">
        <v>127</v>
      </c>
      <c r="F25" s="164">
        <v>20</v>
      </c>
      <c r="G25" s="82">
        <f>IF(ISERROR(AVERAGE(E25:F25)),"_",(AVERAGE(E25:F25)))</f>
        <v>20</v>
      </c>
      <c r="H25" s="164">
        <v>1</v>
      </c>
      <c r="I25" s="164">
        <v>0</v>
      </c>
      <c r="J25" s="422">
        <v>19</v>
      </c>
      <c r="K25" s="376"/>
      <c r="L25" s="30"/>
    </row>
    <row r="26" ht="23.25" customHeight="1" spans="1:12">
      <c r="A26" s="65"/>
      <c r="B26" s="774" t="s">
        <v>54</v>
      </c>
      <c r="C26" s="164">
        <v>15</v>
      </c>
      <c r="D26" s="164">
        <v>15</v>
      </c>
      <c r="E26" s="82">
        <v>41</v>
      </c>
      <c r="F26" s="164">
        <v>30</v>
      </c>
      <c r="G26" s="82">
        <f t="shared" ref="G26:G44" si="1">IF(ISERROR(AVERAGE(E26:F26)),"_",(AVERAGE(E26:F26)))</f>
        <v>35.5</v>
      </c>
      <c r="H26" s="164">
        <v>2</v>
      </c>
      <c r="I26" s="164">
        <f>7+11</f>
        <v>18</v>
      </c>
      <c r="J26" s="422">
        <v>21</v>
      </c>
      <c r="K26" s="376"/>
      <c r="L26" s="30"/>
    </row>
    <row r="27" ht="23.25" customHeight="1" spans="1:12">
      <c r="A27" s="65"/>
      <c r="B27" s="774" t="s">
        <v>16</v>
      </c>
      <c r="C27" s="164">
        <f>20</f>
        <v>20</v>
      </c>
      <c r="D27" s="164">
        <f>15+6</f>
        <v>21</v>
      </c>
      <c r="E27" s="82">
        <v>50</v>
      </c>
      <c r="F27" s="164">
        <v>39</v>
      </c>
      <c r="G27" s="82">
        <f t="shared" si="1"/>
        <v>44.5</v>
      </c>
      <c r="H27" s="164">
        <v>0</v>
      </c>
      <c r="I27" s="164">
        <f>10+6</f>
        <v>16</v>
      </c>
      <c r="J27" s="422">
        <v>40</v>
      </c>
      <c r="K27" s="376"/>
      <c r="L27" s="30"/>
    </row>
    <row r="28" ht="23.25" customHeight="1" spans="1:12">
      <c r="A28" s="65"/>
      <c r="B28" s="774" t="s">
        <v>58</v>
      </c>
      <c r="C28" s="164">
        <v>12</v>
      </c>
      <c r="D28" s="164">
        <v>8</v>
      </c>
      <c r="E28" s="82">
        <v>29</v>
      </c>
      <c r="F28" s="164">
        <v>23</v>
      </c>
      <c r="G28" s="82">
        <f t="shared" si="1"/>
        <v>26</v>
      </c>
      <c r="H28" s="164">
        <f>2+1</f>
        <v>3</v>
      </c>
      <c r="I28" s="164">
        <f>1+8</f>
        <v>9</v>
      </c>
      <c r="J28" s="422">
        <v>17</v>
      </c>
      <c r="K28" s="376"/>
      <c r="L28" s="30"/>
    </row>
    <row r="29" ht="23.25" customHeight="1" spans="1:12">
      <c r="A29" s="65"/>
      <c r="B29" s="774" t="s">
        <v>211</v>
      </c>
      <c r="C29" s="164">
        <v>15</v>
      </c>
      <c r="D29" s="164">
        <v>15</v>
      </c>
      <c r="E29" s="82">
        <v>43</v>
      </c>
      <c r="F29" s="164">
        <v>31</v>
      </c>
      <c r="G29" s="82">
        <f t="shared" si="1"/>
        <v>37</v>
      </c>
      <c r="H29" s="164">
        <v>0</v>
      </c>
      <c r="I29" s="164">
        <f>6+2</f>
        <v>8</v>
      </c>
      <c r="J29" s="422">
        <v>35</v>
      </c>
      <c r="K29" s="376"/>
      <c r="L29" s="30"/>
    </row>
    <row r="30" ht="23.25" customHeight="1" spans="1:12">
      <c r="A30" s="65"/>
      <c r="B30" s="774" t="s">
        <v>38</v>
      </c>
      <c r="C30" s="164">
        <v>22</v>
      </c>
      <c r="D30" s="164">
        <v>22</v>
      </c>
      <c r="E30" s="82">
        <v>58</v>
      </c>
      <c r="F30" s="164">
        <v>43</v>
      </c>
      <c r="G30" s="82">
        <f t="shared" si="1"/>
        <v>50.5</v>
      </c>
      <c r="H30" s="164">
        <v>1</v>
      </c>
      <c r="I30" s="164">
        <v>15</v>
      </c>
      <c r="J30" s="422">
        <v>42</v>
      </c>
      <c r="K30" s="376"/>
      <c r="L30" s="30"/>
    </row>
    <row r="31" ht="23.25" customHeight="1" spans="1:12">
      <c r="A31" s="65"/>
      <c r="B31" s="774" t="s">
        <v>49</v>
      </c>
      <c r="C31" s="164">
        <v>20</v>
      </c>
      <c r="D31" s="164">
        <v>17</v>
      </c>
      <c r="E31" s="82">
        <v>52</v>
      </c>
      <c r="F31" s="164">
        <v>35</v>
      </c>
      <c r="G31" s="82">
        <f t="shared" si="1"/>
        <v>43.5</v>
      </c>
      <c r="H31" s="164">
        <v>0</v>
      </c>
      <c r="I31" s="164">
        <f>4+2</f>
        <v>6</v>
      </c>
      <c r="J31" s="422">
        <v>46</v>
      </c>
      <c r="K31" s="376"/>
      <c r="L31" s="30"/>
    </row>
    <row r="32" ht="23.25" customHeight="1" spans="1:12">
      <c r="A32" s="65"/>
      <c r="B32" s="774" t="s">
        <v>34</v>
      </c>
      <c r="C32" s="164">
        <v>18</v>
      </c>
      <c r="D32" s="164">
        <v>18</v>
      </c>
      <c r="E32" s="82">
        <v>55</v>
      </c>
      <c r="F32" s="164">
        <v>37</v>
      </c>
      <c r="G32" s="82">
        <f t="shared" si="1"/>
        <v>46</v>
      </c>
      <c r="H32" s="164">
        <v>0</v>
      </c>
      <c r="I32" s="164">
        <v>18</v>
      </c>
      <c r="J32" s="422">
        <v>37</v>
      </c>
      <c r="K32" s="150"/>
      <c r="L32" s="30"/>
    </row>
    <row r="33" ht="23.25" customHeight="1" spans="1:12">
      <c r="A33" s="65"/>
      <c r="B33" s="774" t="s">
        <v>73</v>
      </c>
      <c r="C33" s="164">
        <v>15</v>
      </c>
      <c r="D33" s="164">
        <v>14</v>
      </c>
      <c r="E33" s="82">
        <v>35</v>
      </c>
      <c r="F33" s="164">
        <v>25</v>
      </c>
      <c r="G33" s="82">
        <f t="shared" si="1"/>
        <v>30</v>
      </c>
      <c r="H33" s="164">
        <f>2+4</f>
        <v>6</v>
      </c>
      <c r="I33" s="164">
        <f>5+4</f>
        <v>9</v>
      </c>
      <c r="J33" s="422">
        <v>20</v>
      </c>
      <c r="K33" s="150"/>
      <c r="L33" s="30"/>
    </row>
    <row r="34" ht="23.25" customHeight="1" spans="1:12">
      <c r="A34" s="65"/>
      <c r="B34" s="776" t="s">
        <v>92</v>
      </c>
      <c r="C34" s="164">
        <v>11</v>
      </c>
      <c r="D34" s="164">
        <v>11</v>
      </c>
      <c r="E34" s="82" t="s">
        <v>127</v>
      </c>
      <c r="F34" s="164">
        <v>11</v>
      </c>
      <c r="G34" s="82">
        <f t="shared" si="1"/>
        <v>11</v>
      </c>
      <c r="H34" s="164">
        <v>0</v>
      </c>
      <c r="I34" s="164">
        <v>0</v>
      </c>
      <c r="J34" s="422">
        <v>11</v>
      </c>
      <c r="K34" s="39"/>
      <c r="L34" s="30"/>
    </row>
    <row r="35" ht="23.25" customHeight="1" spans="1:12">
      <c r="A35" s="65"/>
      <c r="B35" s="774" t="s">
        <v>25</v>
      </c>
      <c r="C35" s="164">
        <v>20</v>
      </c>
      <c r="D35" s="164">
        <v>11</v>
      </c>
      <c r="E35" s="82">
        <v>41</v>
      </c>
      <c r="F35" s="164">
        <v>22</v>
      </c>
      <c r="G35" s="82">
        <f t="shared" si="1"/>
        <v>31.5</v>
      </c>
      <c r="H35" s="164">
        <v>1</v>
      </c>
      <c r="I35" s="164">
        <v>16</v>
      </c>
      <c r="J35" s="422">
        <v>24</v>
      </c>
      <c r="K35" s="45"/>
      <c r="L35" s="30"/>
    </row>
    <row r="36" ht="23.25" customHeight="1" spans="1:12">
      <c r="A36" s="65"/>
      <c r="B36" s="774" t="s">
        <v>31</v>
      </c>
      <c r="C36" s="164">
        <v>22</v>
      </c>
      <c r="D36" s="164">
        <f>12+4</f>
        <v>16</v>
      </c>
      <c r="E36" s="82">
        <v>46</v>
      </c>
      <c r="F36" s="164">
        <v>22</v>
      </c>
      <c r="G36" s="82">
        <f t="shared" si="1"/>
        <v>34</v>
      </c>
      <c r="H36" s="164">
        <f>1+6</f>
        <v>7</v>
      </c>
      <c r="I36" s="164">
        <f>19+1</f>
        <v>20</v>
      </c>
      <c r="J36" s="422">
        <v>23</v>
      </c>
      <c r="K36" s="45"/>
      <c r="L36" s="30"/>
    </row>
    <row r="37" ht="23.25" customHeight="1" spans="1:12">
      <c r="A37" s="65"/>
      <c r="B37" s="774" t="s">
        <v>21</v>
      </c>
      <c r="C37" s="164">
        <v>20</v>
      </c>
      <c r="D37" s="164">
        <v>9</v>
      </c>
      <c r="E37" s="82">
        <v>41</v>
      </c>
      <c r="F37" s="164">
        <v>38</v>
      </c>
      <c r="G37" s="82">
        <f t="shared" si="1"/>
        <v>39.5</v>
      </c>
      <c r="H37" s="164">
        <v>0</v>
      </c>
      <c r="I37" s="164">
        <f>2+12</f>
        <v>14</v>
      </c>
      <c r="J37" s="422">
        <v>27</v>
      </c>
      <c r="K37" s="376"/>
      <c r="L37" s="30"/>
    </row>
    <row r="38" ht="23.25" customHeight="1" spans="1:12">
      <c r="A38" s="65"/>
      <c r="B38" s="774" t="s">
        <v>42</v>
      </c>
      <c r="C38" s="164">
        <v>24</v>
      </c>
      <c r="D38" s="164">
        <v>24</v>
      </c>
      <c r="E38" s="82">
        <v>58</v>
      </c>
      <c r="F38" s="164">
        <v>39</v>
      </c>
      <c r="G38" s="82">
        <f t="shared" si="1"/>
        <v>48.5</v>
      </c>
      <c r="H38" s="164">
        <v>0</v>
      </c>
      <c r="I38" s="164">
        <v>17</v>
      </c>
      <c r="J38" s="422">
        <v>41</v>
      </c>
      <c r="K38" s="376"/>
      <c r="L38" s="30"/>
    </row>
    <row r="39" ht="23.25" customHeight="1" spans="1:12">
      <c r="A39" s="65"/>
      <c r="B39" s="774" t="s">
        <v>66</v>
      </c>
      <c r="C39" s="164">
        <v>15</v>
      </c>
      <c r="D39" s="164">
        <v>15</v>
      </c>
      <c r="E39" s="82">
        <v>32</v>
      </c>
      <c r="F39" s="164">
        <v>21</v>
      </c>
      <c r="G39" s="82">
        <f t="shared" si="1"/>
        <v>26.5</v>
      </c>
      <c r="H39" s="164">
        <f>5+8</f>
        <v>13</v>
      </c>
      <c r="I39" s="164">
        <f>7+1</f>
        <v>8</v>
      </c>
      <c r="J39" s="422">
        <v>11</v>
      </c>
      <c r="K39" s="376"/>
      <c r="L39" s="30"/>
    </row>
    <row r="40" ht="23.25" customHeight="1" spans="1:12">
      <c r="A40" s="65"/>
      <c r="B40" s="774" t="s">
        <v>70</v>
      </c>
      <c r="C40" s="164">
        <v>20</v>
      </c>
      <c r="D40" s="164">
        <f>14+6</f>
        <v>20</v>
      </c>
      <c r="E40" s="82">
        <v>46</v>
      </c>
      <c r="F40" s="164">
        <v>35</v>
      </c>
      <c r="G40" s="82">
        <f t="shared" si="1"/>
        <v>40.5</v>
      </c>
      <c r="H40" s="164">
        <v>1</v>
      </c>
      <c r="I40" s="164">
        <f>15+1</f>
        <v>16</v>
      </c>
      <c r="J40" s="422">
        <v>34</v>
      </c>
      <c r="K40" s="376"/>
      <c r="L40" s="30"/>
    </row>
    <row r="41" ht="23.25" customHeight="1" spans="1:12">
      <c r="A41" s="65"/>
      <c r="B41" s="774" t="s">
        <v>81</v>
      </c>
      <c r="C41" s="164">
        <v>15</v>
      </c>
      <c r="D41" s="164">
        <v>14</v>
      </c>
      <c r="E41" s="82">
        <v>25</v>
      </c>
      <c r="F41" s="164">
        <v>25</v>
      </c>
      <c r="G41" s="82">
        <f t="shared" si="1"/>
        <v>25</v>
      </c>
      <c r="H41" s="164">
        <v>0</v>
      </c>
      <c r="I41" s="164">
        <v>0</v>
      </c>
      <c r="J41" s="422">
        <v>25</v>
      </c>
      <c r="K41" s="376"/>
      <c r="L41" s="30"/>
    </row>
    <row r="42" ht="23.25" customHeight="1" spans="1:12">
      <c r="A42" s="65"/>
      <c r="B42" s="777" t="s">
        <v>46</v>
      </c>
      <c r="C42" s="164">
        <v>20</v>
      </c>
      <c r="D42" s="164">
        <f>14+7</f>
        <v>21</v>
      </c>
      <c r="E42" s="501">
        <v>48</v>
      </c>
      <c r="F42" s="512">
        <v>35</v>
      </c>
      <c r="G42" s="501">
        <f t="shared" si="1"/>
        <v>41.5</v>
      </c>
      <c r="H42" s="512">
        <v>2</v>
      </c>
      <c r="I42" s="512">
        <f>17+3</f>
        <v>20</v>
      </c>
      <c r="J42" s="786">
        <v>33</v>
      </c>
      <c r="K42" s="376"/>
      <c r="L42" s="30"/>
    </row>
    <row r="43" ht="23.25" customHeight="1" spans="1:12">
      <c r="A43" s="65"/>
      <c r="B43" s="716" t="s">
        <v>197</v>
      </c>
      <c r="C43" s="508">
        <f>SUM(C25:C42)</f>
        <v>324</v>
      </c>
      <c r="D43" s="508">
        <f>SUM(D25:D42)</f>
        <v>291</v>
      </c>
      <c r="E43" s="508">
        <f>SUM(E25:E42)</f>
        <v>700</v>
      </c>
      <c r="F43" s="508">
        <f>SUM(F25:F42)</f>
        <v>531</v>
      </c>
      <c r="G43" s="508">
        <f t="shared" si="1"/>
        <v>615.5</v>
      </c>
      <c r="H43" s="508">
        <f>SUM(H25:H42)</f>
        <v>37</v>
      </c>
      <c r="I43" s="508">
        <f>SUM(I25:I42)</f>
        <v>210</v>
      </c>
      <c r="J43" s="759">
        <f>SUM(J25:J42)</f>
        <v>506</v>
      </c>
      <c r="K43" s="39"/>
      <c r="L43" s="30"/>
    </row>
    <row r="44" ht="23.25" customHeight="1" spans="1:12">
      <c r="A44" s="65"/>
      <c r="B44" s="779" t="s">
        <v>198</v>
      </c>
      <c r="C44" s="85">
        <f>C23+C43</f>
        <v>401</v>
      </c>
      <c r="D44" s="85">
        <f>D23+D43</f>
        <v>365</v>
      </c>
      <c r="E44" s="764">
        <f>E23+E43</f>
        <v>884</v>
      </c>
      <c r="F44" s="85">
        <f>F23+F43</f>
        <v>706</v>
      </c>
      <c r="G44" s="780">
        <f t="shared" si="1"/>
        <v>795</v>
      </c>
      <c r="H44" s="85">
        <f>H23+H43</f>
        <v>41</v>
      </c>
      <c r="I44" s="85">
        <f>I23+I43</f>
        <v>234</v>
      </c>
      <c r="J44" s="86">
        <f>J23+J43</f>
        <v>682</v>
      </c>
      <c r="K44" s="45"/>
      <c r="L44" s="30"/>
    </row>
    <row r="45" ht="23.25" customHeight="1" spans="1:12">
      <c r="A45" s="65"/>
      <c r="B45" s="35" t="s">
        <v>131</v>
      </c>
      <c r="C45" s="68"/>
      <c r="D45" s="68"/>
      <c r="E45" s="68"/>
      <c r="F45" s="68"/>
      <c r="G45" s="68"/>
      <c r="H45" s="68"/>
      <c r="I45" s="68"/>
      <c r="J45" s="68"/>
      <c r="K45" s="45"/>
      <c r="L45" s="30"/>
    </row>
    <row r="46" ht="23.25" customHeight="1" spans="1:12">
      <c r="A46" s="65"/>
      <c r="B46" s="67" t="s">
        <v>199</v>
      </c>
      <c r="C46" s="68"/>
      <c r="D46" s="68"/>
      <c r="E46" s="68"/>
      <c r="F46" s="68"/>
      <c r="G46" s="68"/>
      <c r="H46" s="68"/>
      <c r="I46" s="68"/>
      <c r="J46" s="68"/>
      <c r="K46" s="376"/>
      <c r="L46" s="30"/>
    </row>
    <row r="47" ht="23.25" customHeight="1" spans="1:12">
      <c r="A47" s="65"/>
      <c r="B47" s="785" t="s">
        <v>117</v>
      </c>
      <c r="C47" s="82"/>
      <c r="D47" s="82"/>
      <c r="E47" s="82"/>
      <c r="F47" s="82"/>
      <c r="G47" s="82"/>
      <c r="H47" s="82"/>
      <c r="I47" s="159"/>
      <c r="J47" s="159"/>
      <c r="K47" s="376"/>
      <c r="L47" s="30"/>
    </row>
    <row r="48" ht="23.25" customHeight="1" spans="1:12">
      <c r="A48" s="65"/>
      <c r="B48" s="470" t="s">
        <v>212</v>
      </c>
      <c r="C48" s="82"/>
      <c r="D48" s="82"/>
      <c r="E48" s="82"/>
      <c r="F48" s="82"/>
      <c r="G48" s="82"/>
      <c r="H48" s="82"/>
      <c r="I48" s="164"/>
      <c r="J48" s="164"/>
      <c r="K48" s="376"/>
      <c r="L48" s="30"/>
    </row>
    <row r="49" ht="23.25" customHeight="1" spans="1:12">
      <c r="A49" s="65"/>
      <c r="B49" s="475"/>
      <c r="C49" s="82"/>
      <c r="D49" s="82"/>
      <c r="E49" s="82"/>
      <c r="F49" s="82"/>
      <c r="G49" s="82"/>
      <c r="H49" s="82"/>
      <c r="I49" s="164"/>
      <c r="J49" s="164"/>
      <c r="K49" s="376"/>
      <c r="L49" s="30"/>
    </row>
    <row r="50" ht="23.25" customHeight="1" spans="1:12">
      <c r="A50" s="65"/>
      <c r="B50" s="493"/>
      <c r="C50" s="83"/>
      <c r="D50" s="83"/>
      <c r="E50" s="83"/>
      <c r="F50" s="83"/>
      <c r="G50" s="83"/>
      <c r="H50" s="83"/>
      <c r="I50" s="101"/>
      <c r="J50" s="101"/>
      <c r="K50" s="485"/>
      <c r="L50" s="65"/>
    </row>
    <row r="51" ht="23.25" customHeight="1" spans="1:12">
      <c r="A51" s="65"/>
      <c r="B51" s="493"/>
      <c r="C51" s="83"/>
      <c r="D51" s="83"/>
      <c r="E51" s="83"/>
      <c r="F51" s="83"/>
      <c r="G51" s="83"/>
      <c r="H51" s="83"/>
      <c r="I51" s="101"/>
      <c r="J51" s="101"/>
      <c r="K51" s="485"/>
      <c r="L51" s="65"/>
    </row>
    <row r="52" ht="23.25" customHeight="1" spans="1:12">
      <c r="A52" s="65"/>
      <c r="B52" s="493"/>
      <c r="C52" s="83"/>
      <c r="D52" s="83"/>
      <c r="E52" s="83"/>
      <c r="F52" s="83"/>
      <c r="G52" s="83"/>
      <c r="H52" s="83"/>
      <c r="I52" s="204"/>
      <c r="J52" s="204"/>
      <c r="K52" s="485"/>
      <c r="L52" s="65"/>
    </row>
    <row r="53" ht="23.25" customHeight="1" spans="2:12">
      <c r="B53" s="494"/>
      <c r="C53" s="495"/>
      <c r="D53" s="495"/>
      <c r="E53" s="495"/>
      <c r="F53" s="495"/>
      <c r="G53" s="495"/>
      <c r="H53" s="495"/>
      <c r="I53" s="700"/>
      <c r="J53" s="700"/>
      <c r="K53" s="497"/>
      <c r="L53" s="65"/>
    </row>
    <row r="54" ht="23.25" customHeight="1" spans="2:12">
      <c r="B54" s="346"/>
      <c r="C54" s="98"/>
      <c r="D54" s="98"/>
      <c r="E54" s="98"/>
      <c r="F54" s="98"/>
      <c r="G54" s="98"/>
      <c r="H54" s="98"/>
      <c r="I54" s="98"/>
      <c r="J54" s="98"/>
      <c r="K54" s="98"/>
      <c r="L54" s="65"/>
    </row>
    <row r="55" ht="23.25" customHeight="1" spans="2:12">
      <c r="B55" s="701"/>
      <c r="C55" s="98"/>
      <c r="D55" s="98"/>
      <c r="E55" s="98"/>
      <c r="F55" s="98"/>
      <c r="G55" s="98"/>
      <c r="H55" s="98"/>
      <c r="I55" s="98"/>
      <c r="J55" s="98"/>
      <c r="K55" s="98"/>
      <c r="L55" s="65"/>
    </row>
    <row r="56" ht="23.25" customHeight="1" spans="2:12"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65"/>
    </row>
    <row r="57" ht="23.25" customHeight="1" spans="2:12">
      <c r="B57" s="333"/>
      <c r="C57" s="487"/>
      <c r="D57" s="488"/>
      <c r="E57" s="489"/>
      <c r="F57" s="489"/>
      <c r="G57" s="490"/>
      <c r="H57" s="73"/>
      <c r="I57" s="697"/>
      <c r="J57" s="697"/>
      <c r="K57" s="73"/>
      <c r="L57" s="65"/>
    </row>
    <row r="58" ht="23.25" customHeight="1" spans="2:12">
      <c r="B58" s="491"/>
      <c r="C58" s="492"/>
      <c r="D58" s="492"/>
      <c r="E58" s="492"/>
      <c r="F58" s="492"/>
      <c r="G58" s="492"/>
      <c r="H58" s="492"/>
      <c r="I58" s="699"/>
      <c r="J58" s="699"/>
      <c r="K58" s="73"/>
      <c r="L58" s="65"/>
    </row>
    <row r="59" ht="23.25" customHeight="1" spans="2:12">
      <c r="B59" s="493"/>
      <c r="C59" s="83"/>
      <c r="D59" s="83"/>
      <c r="E59" s="83"/>
      <c r="F59" s="83"/>
      <c r="G59" s="83"/>
      <c r="H59" s="83"/>
      <c r="I59" s="101"/>
      <c r="J59" s="101"/>
      <c r="K59" s="485"/>
      <c r="L59" s="65"/>
    </row>
    <row r="60" ht="23.25" customHeight="1" spans="2:12">
      <c r="B60" s="493"/>
      <c r="C60" s="83"/>
      <c r="D60" s="83"/>
      <c r="E60" s="83"/>
      <c r="F60" s="83"/>
      <c r="G60" s="83"/>
      <c r="H60" s="83"/>
      <c r="I60" s="101"/>
      <c r="J60" s="101"/>
      <c r="K60" s="485"/>
      <c r="L60" s="65"/>
    </row>
    <row r="61" ht="23.25" customHeight="1" spans="2:12">
      <c r="B61" s="493"/>
      <c r="C61" s="83"/>
      <c r="D61" s="83"/>
      <c r="E61" s="83"/>
      <c r="F61" s="83"/>
      <c r="G61" s="83"/>
      <c r="H61" s="83"/>
      <c r="I61" s="101"/>
      <c r="J61" s="204"/>
      <c r="K61" s="485"/>
      <c r="L61" s="65"/>
    </row>
    <row r="62" ht="23.25" customHeight="1" spans="2:12">
      <c r="B62" s="493"/>
      <c r="C62" s="83"/>
      <c r="D62" s="83"/>
      <c r="E62" s="83"/>
      <c r="F62" s="83"/>
      <c r="G62" s="83"/>
      <c r="H62" s="83"/>
      <c r="I62" s="101"/>
      <c r="J62" s="101"/>
      <c r="K62" s="485"/>
      <c r="L62" s="65"/>
    </row>
    <row r="63" ht="23.25" customHeight="1" spans="2:12">
      <c r="B63" s="493"/>
      <c r="C63" s="83"/>
      <c r="D63" s="83"/>
      <c r="E63" s="83"/>
      <c r="F63" s="83"/>
      <c r="G63" s="83"/>
      <c r="H63" s="83"/>
      <c r="I63" s="101"/>
      <c r="J63" s="101"/>
      <c r="K63" s="485"/>
      <c r="L63" s="65"/>
    </row>
    <row r="64" ht="23.25" customHeight="1" spans="2:12">
      <c r="B64" s="493"/>
      <c r="C64" s="83"/>
      <c r="D64" s="83"/>
      <c r="E64" s="83"/>
      <c r="F64" s="83"/>
      <c r="G64" s="83"/>
      <c r="H64" s="83"/>
      <c r="I64" s="101"/>
      <c r="J64" s="204"/>
      <c r="K64" s="485"/>
      <c r="L64" s="65"/>
    </row>
    <row r="65" ht="23.25" customHeight="1" spans="2:12">
      <c r="B65" s="493"/>
      <c r="C65" s="83"/>
      <c r="D65" s="83"/>
      <c r="E65" s="83"/>
      <c r="F65" s="83"/>
      <c r="G65" s="83"/>
      <c r="H65" s="83"/>
      <c r="I65" s="204"/>
      <c r="J65" s="204"/>
      <c r="K65" s="485"/>
      <c r="L65" s="65"/>
    </row>
    <row r="66" ht="23.25" customHeight="1" spans="2:12">
      <c r="B66" s="494"/>
      <c r="C66" s="495"/>
      <c r="D66" s="495"/>
      <c r="E66" s="495"/>
      <c r="F66" s="495"/>
      <c r="G66" s="495"/>
      <c r="H66" s="495"/>
      <c r="I66" s="700"/>
      <c r="J66" s="700"/>
      <c r="K66" s="497"/>
      <c r="L66" s="65"/>
    </row>
    <row r="67" ht="23.25" customHeight="1" spans="2:12">
      <c r="B67" s="346"/>
      <c r="C67" s="98"/>
      <c r="D67" s="98"/>
      <c r="E67" s="98"/>
      <c r="F67" s="98"/>
      <c r="G67" s="98"/>
      <c r="H67" s="98"/>
      <c r="I67" s="98"/>
      <c r="J67" s="98"/>
      <c r="K67" s="98"/>
      <c r="L67" s="65"/>
    </row>
    <row r="68" ht="23.25" customHeight="1" spans="2:12">
      <c r="B68" s="104"/>
      <c r="C68" s="98"/>
      <c r="D68" s="98"/>
      <c r="E68" s="98"/>
      <c r="F68" s="98"/>
      <c r="G68" s="98"/>
      <c r="H68" s="98"/>
      <c r="I68" s="98"/>
      <c r="J68" s="98"/>
      <c r="K68" s="98"/>
      <c r="L68" s="65"/>
    </row>
    <row r="69" ht="23.25" customHeight="1" spans="2:12"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65"/>
    </row>
    <row r="70" ht="23.25" customHeight="1" spans="2:12">
      <c r="B70" s="333"/>
      <c r="C70" s="487"/>
      <c r="D70" s="488"/>
      <c r="E70" s="489"/>
      <c r="F70" s="489"/>
      <c r="G70" s="490"/>
      <c r="H70" s="73"/>
      <c r="I70" s="697"/>
      <c r="J70" s="697"/>
      <c r="K70" s="73"/>
      <c r="L70" s="65"/>
    </row>
    <row r="71" ht="23.25" customHeight="1" spans="2:12">
      <c r="B71" s="491"/>
      <c r="C71" s="492"/>
      <c r="D71" s="492"/>
      <c r="E71" s="492"/>
      <c r="F71" s="492"/>
      <c r="G71" s="492"/>
      <c r="H71" s="492"/>
      <c r="I71" s="699"/>
      <c r="J71" s="699"/>
      <c r="K71" s="73"/>
      <c r="L71" s="65"/>
    </row>
    <row r="72" ht="23.25" customHeight="1" spans="2:12">
      <c r="B72" s="493"/>
      <c r="C72" s="83"/>
      <c r="D72" s="83"/>
      <c r="E72" s="83"/>
      <c r="F72" s="83"/>
      <c r="G72" s="83"/>
      <c r="H72" s="83"/>
      <c r="I72" s="101"/>
      <c r="J72" s="101"/>
      <c r="K72" s="485"/>
      <c r="L72" s="65"/>
    </row>
    <row r="73" ht="23.25" customHeight="1" spans="2:12">
      <c r="B73" s="493"/>
      <c r="C73" s="83"/>
      <c r="D73" s="83"/>
      <c r="E73" s="83"/>
      <c r="F73" s="83"/>
      <c r="G73" s="83"/>
      <c r="H73" s="83"/>
      <c r="I73" s="101"/>
      <c r="J73" s="101"/>
      <c r="K73" s="485"/>
      <c r="L73" s="65"/>
    </row>
    <row r="74" ht="23.25" customHeight="1" spans="2:12">
      <c r="B74" s="493"/>
      <c r="C74" s="83"/>
      <c r="D74" s="83"/>
      <c r="E74" s="83"/>
      <c r="F74" s="83"/>
      <c r="G74" s="83"/>
      <c r="H74" s="83"/>
      <c r="I74" s="101"/>
      <c r="J74" s="101"/>
      <c r="K74" s="485"/>
      <c r="L74" s="65"/>
    </row>
    <row r="75" ht="23.25" customHeight="1" spans="2:12">
      <c r="B75" s="493"/>
      <c r="C75" s="83"/>
      <c r="D75" s="83"/>
      <c r="E75" s="83"/>
      <c r="F75" s="83"/>
      <c r="G75" s="83"/>
      <c r="H75" s="83"/>
      <c r="I75" s="101"/>
      <c r="J75" s="101"/>
      <c r="K75" s="485"/>
      <c r="L75" s="65"/>
    </row>
    <row r="76" ht="23.25" customHeight="1" spans="2:12">
      <c r="B76" s="493"/>
      <c r="C76" s="83"/>
      <c r="D76" s="83"/>
      <c r="E76" s="83"/>
      <c r="F76" s="83"/>
      <c r="G76" s="83"/>
      <c r="H76" s="83"/>
      <c r="I76" s="101"/>
      <c r="J76" s="101"/>
      <c r="K76" s="485"/>
      <c r="L76" s="65"/>
    </row>
    <row r="77" ht="23.25" customHeight="1" spans="2:12">
      <c r="B77" s="493"/>
      <c r="C77" s="83"/>
      <c r="D77" s="83"/>
      <c r="E77" s="83"/>
      <c r="F77" s="83"/>
      <c r="G77" s="83"/>
      <c r="H77" s="83"/>
      <c r="I77" s="101"/>
      <c r="J77" s="101"/>
      <c r="K77" s="485"/>
      <c r="L77" s="65"/>
    </row>
    <row r="78" ht="23.25" customHeight="1" spans="2:12">
      <c r="B78" s="494"/>
      <c r="C78" s="495"/>
      <c r="D78" s="495"/>
      <c r="E78" s="495"/>
      <c r="F78" s="495"/>
      <c r="G78" s="495"/>
      <c r="H78" s="495"/>
      <c r="I78" s="700"/>
      <c r="J78" s="700"/>
      <c r="K78" s="497"/>
      <c r="L78" s="65"/>
    </row>
    <row r="79" ht="23.25" customHeight="1" spans="2:12">
      <c r="B79" s="346"/>
      <c r="C79" s="98"/>
      <c r="D79" s="98"/>
      <c r="E79" s="98"/>
      <c r="F79" s="98"/>
      <c r="G79" s="98"/>
      <c r="H79" s="98"/>
      <c r="I79" s="98"/>
      <c r="J79" s="98"/>
      <c r="K79" s="98"/>
      <c r="L79" s="65"/>
    </row>
    <row r="80" ht="23.25" customHeight="1" spans="2:12"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65"/>
    </row>
    <row r="81" ht="23.25" customHeight="1" spans="2:12">
      <c r="B81" s="333"/>
      <c r="C81" s="496"/>
      <c r="D81" s="496"/>
      <c r="E81" s="496"/>
      <c r="F81" s="496"/>
      <c r="G81" s="496"/>
      <c r="H81" s="496"/>
      <c r="I81" s="170"/>
      <c r="J81" s="170"/>
      <c r="K81" s="496"/>
      <c r="L81" s="65"/>
    </row>
    <row r="82" ht="23.25" customHeight="1" spans="2:12">
      <c r="B82" s="491"/>
      <c r="C82" s="492"/>
      <c r="D82" s="492"/>
      <c r="E82" s="492"/>
      <c r="F82" s="492"/>
      <c r="G82" s="492"/>
      <c r="H82" s="492"/>
      <c r="I82" s="699"/>
      <c r="J82" s="699"/>
      <c r="K82" s="73"/>
      <c r="L82" s="65"/>
    </row>
    <row r="83" ht="23.25" customHeight="1" spans="2:12">
      <c r="B83" s="493"/>
      <c r="C83" s="83"/>
      <c r="D83" s="83"/>
      <c r="E83" s="83"/>
      <c r="F83" s="83"/>
      <c r="G83" s="83"/>
      <c r="H83" s="83"/>
      <c r="I83" s="204"/>
      <c r="J83" s="204"/>
      <c r="K83" s="485"/>
      <c r="L83" s="65"/>
    </row>
    <row r="84" ht="23.25" customHeight="1" spans="2:12">
      <c r="B84" s="493"/>
      <c r="C84" s="83"/>
      <c r="D84" s="83"/>
      <c r="E84" s="83"/>
      <c r="F84" s="83"/>
      <c r="G84" s="83"/>
      <c r="H84" s="83"/>
      <c r="I84" s="204"/>
      <c r="J84" s="204"/>
      <c r="K84" s="485"/>
      <c r="L84" s="65"/>
    </row>
    <row r="85" ht="23.25" customHeight="1" spans="2:12">
      <c r="B85" s="494"/>
      <c r="C85" s="495"/>
      <c r="D85" s="495"/>
      <c r="E85" s="495"/>
      <c r="F85" s="495"/>
      <c r="G85" s="495"/>
      <c r="H85" s="495"/>
      <c r="I85" s="700"/>
      <c r="J85" s="700"/>
      <c r="K85" s="485"/>
      <c r="L85" s="65"/>
    </row>
    <row r="86" ht="23.25" customHeight="1" spans="2:12">
      <c r="B86" s="346"/>
      <c r="C86" s="104"/>
      <c r="D86" s="104"/>
      <c r="E86" s="104"/>
      <c r="F86" s="104"/>
      <c r="G86" s="104"/>
      <c r="H86" s="104"/>
      <c r="I86" s="170"/>
      <c r="J86" s="170"/>
      <c r="K86" s="104"/>
      <c r="L86" s="65"/>
    </row>
    <row r="87" ht="23.25" customHeight="1" spans="2:12">
      <c r="B87" s="104"/>
      <c r="C87" s="104"/>
      <c r="D87" s="104"/>
      <c r="E87" s="104"/>
      <c r="F87" s="104"/>
      <c r="G87" s="104"/>
      <c r="H87" s="104"/>
      <c r="I87" s="170"/>
      <c r="J87" s="170"/>
      <c r="K87" s="104"/>
      <c r="L87" s="65"/>
    </row>
    <row r="88" ht="23.25" customHeight="1" spans="2:12">
      <c r="B88" s="104"/>
      <c r="C88" s="104"/>
      <c r="D88" s="104"/>
      <c r="E88" s="104"/>
      <c r="F88" s="104"/>
      <c r="G88" s="104"/>
      <c r="H88" s="104"/>
      <c r="I88" s="170"/>
      <c r="J88" s="170"/>
      <c r="K88" s="104"/>
      <c r="L88" s="65"/>
    </row>
    <row r="89" ht="23.25" customHeight="1" spans="2:12">
      <c r="B89" s="104"/>
      <c r="C89" s="104"/>
      <c r="D89" s="104"/>
      <c r="E89" s="104"/>
      <c r="F89" s="104"/>
      <c r="G89" s="104"/>
      <c r="H89" s="104"/>
      <c r="I89" s="170"/>
      <c r="J89" s="170"/>
      <c r="K89" s="104"/>
      <c r="L89" s="65"/>
    </row>
    <row r="90" ht="23.25" customHeight="1" spans="2:12">
      <c r="B90" s="104"/>
      <c r="C90" s="104"/>
      <c r="D90" s="104"/>
      <c r="E90" s="104"/>
      <c r="F90" s="104"/>
      <c r="G90" s="104"/>
      <c r="H90" s="104"/>
      <c r="I90" s="170"/>
      <c r="J90" s="170"/>
      <c r="K90" s="104"/>
      <c r="L90" s="65"/>
    </row>
    <row r="91" ht="23.25" customHeight="1" spans="2:12">
      <c r="B91" s="104"/>
      <c r="C91" s="104"/>
      <c r="D91" s="104"/>
      <c r="E91" s="104"/>
      <c r="F91" s="104"/>
      <c r="G91" s="104"/>
      <c r="H91" s="104"/>
      <c r="I91" s="170"/>
      <c r="J91" s="170"/>
      <c r="K91" s="104"/>
      <c r="L91" s="65"/>
    </row>
    <row r="92" ht="23.25" customHeight="1" spans="2:12">
      <c r="B92" s="104"/>
      <c r="C92" s="104"/>
      <c r="D92" s="104"/>
      <c r="E92" s="104"/>
      <c r="F92" s="104"/>
      <c r="G92" s="104"/>
      <c r="H92" s="104"/>
      <c r="I92" s="170"/>
      <c r="J92" s="170"/>
      <c r="K92" s="104"/>
      <c r="L92" s="65"/>
    </row>
    <row r="93" ht="23.25" customHeight="1" spans="2:12">
      <c r="B93" s="104"/>
      <c r="C93" s="104"/>
      <c r="D93" s="104"/>
      <c r="E93" s="104"/>
      <c r="F93" s="104"/>
      <c r="G93" s="104"/>
      <c r="H93" s="104"/>
      <c r="I93" s="170"/>
      <c r="J93" s="170"/>
      <c r="K93" s="104"/>
      <c r="L93" s="65"/>
    </row>
    <row r="94" ht="23.25" customHeight="1" spans="2:12">
      <c r="B94" s="104"/>
      <c r="C94" s="104"/>
      <c r="D94" s="104"/>
      <c r="E94" s="104"/>
      <c r="F94" s="104"/>
      <c r="G94" s="104"/>
      <c r="H94" s="104"/>
      <c r="I94" s="170"/>
      <c r="J94" s="170"/>
      <c r="K94" s="104"/>
      <c r="L94" s="65"/>
    </row>
    <row r="95" ht="23.25" customHeight="1" spans="2:12">
      <c r="B95" s="104"/>
      <c r="C95" s="104"/>
      <c r="D95" s="104"/>
      <c r="E95" s="104"/>
      <c r="F95" s="104"/>
      <c r="G95" s="104"/>
      <c r="H95" s="104"/>
      <c r="I95" s="170"/>
      <c r="J95" s="170"/>
      <c r="K95" s="104"/>
      <c r="L95" s="65"/>
    </row>
    <row r="96" ht="23.25" customHeight="1" spans="2:12">
      <c r="B96" s="104"/>
      <c r="C96" s="104"/>
      <c r="D96" s="104"/>
      <c r="E96" s="104"/>
      <c r="F96" s="104"/>
      <c r="G96" s="104"/>
      <c r="H96" s="104"/>
      <c r="I96" s="170"/>
      <c r="J96" s="170"/>
      <c r="K96" s="104"/>
      <c r="L96" s="65"/>
    </row>
    <row r="97" ht="23.25" customHeight="1" spans="2:12">
      <c r="B97" s="104"/>
      <c r="C97" s="104"/>
      <c r="D97" s="104"/>
      <c r="E97" s="104"/>
      <c r="F97" s="104"/>
      <c r="G97" s="104"/>
      <c r="H97" s="104"/>
      <c r="I97" s="170"/>
      <c r="J97" s="170"/>
      <c r="K97" s="104"/>
      <c r="L97" s="65"/>
    </row>
    <row r="98" ht="23.25" customHeight="1" spans="2:12">
      <c r="B98" s="104"/>
      <c r="C98" s="104"/>
      <c r="D98" s="104"/>
      <c r="E98" s="104"/>
      <c r="F98" s="104"/>
      <c r="G98" s="104"/>
      <c r="H98" s="104"/>
      <c r="I98" s="170"/>
      <c r="J98" s="170"/>
      <c r="K98" s="104"/>
      <c r="L98" s="65"/>
    </row>
    <row r="99" ht="23.25" customHeight="1" spans="2:12">
      <c r="B99" s="104"/>
      <c r="C99" s="104"/>
      <c r="D99" s="104"/>
      <c r="E99" s="104"/>
      <c r="F99" s="104"/>
      <c r="G99" s="104"/>
      <c r="H99" s="104"/>
      <c r="I99" s="170"/>
      <c r="J99" s="170"/>
      <c r="K99" s="104"/>
      <c r="L99" s="65"/>
    </row>
    <row r="100" ht="23.25" customHeight="1" spans="2:12">
      <c r="B100" s="104"/>
      <c r="C100" s="104"/>
      <c r="D100" s="104"/>
      <c r="E100" s="104"/>
      <c r="F100" s="104"/>
      <c r="G100" s="104"/>
      <c r="H100" s="104"/>
      <c r="I100" s="170"/>
      <c r="J100" s="170"/>
      <c r="K100" s="104"/>
      <c r="L100" s="65"/>
    </row>
    <row r="101" ht="23.25" customHeight="1" spans="2:12">
      <c r="B101" s="104"/>
      <c r="C101" s="104"/>
      <c r="D101" s="104"/>
      <c r="E101" s="104"/>
      <c r="F101" s="104"/>
      <c r="G101" s="104"/>
      <c r="H101" s="104"/>
      <c r="I101" s="170"/>
      <c r="J101" s="170"/>
      <c r="K101" s="104"/>
      <c r="L101" s="65"/>
    </row>
    <row r="102" ht="23.25" customHeight="1" spans="2:12">
      <c r="B102" s="104"/>
      <c r="C102" s="104"/>
      <c r="D102" s="104"/>
      <c r="E102" s="104"/>
      <c r="F102" s="104"/>
      <c r="G102" s="104"/>
      <c r="H102" s="104"/>
      <c r="I102" s="104"/>
      <c r="J102" s="104"/>
      <c r="K102" s="104"/>
      <c r="L102" s="65"/>
    </row>
    <row r="103" ht="23.25" customHeight="1" spans="2:12">
      <c r="B103" s="104"/>
      <c r="C103" s="104"/>
      <c r="D103" s="104"/>
      <c r="E103" s="104"/>
      <c r="F103" s="104"/>
      <c r="G103" s="104"/>
      <c r="H103" s="104"/>
      <c r="I103" s="104"/>
      <c r="J103" s="104"/>
      <c r="K103" s="104"/>
      <c r="L103" s="65"/>
    </row>
    <row r="104" ht="23.25" customHeight="1" spans="2:12">
      <c r="B104" s="104"/>
      <c r="C104" s="104"/>
      <c r="D104" s="104"/>
      <c r="E104" s="104"/>
      <c r="F104" s="104"/>
      <c r="G104" s="104"/>
      <c r="H104" s="104"/>
      <c r="I104" s="104"/>
      <c r="J104" s="104"/>
      <c r="K104" s="104"/>
      <c r="L104" s="65"/>
    </row>
    <row r="105" ht="23.25" customHeight="1" spans="2:12">
      <c r="B105" s="104"/>
      <c r="C105" s="104"/>
      <c r="D105" s="104"/>
      <c r="E105" s="104"/>
      <c r="F105" s="104"/>
      <c r="G105" s="104"/>
      <c r="H105" s="104"/>
      <c r="I105" s="104"/>
      <c r="J105" s="104"/>
      <c r="K105" s="104"/>
      <c r="L105" s="65"/>
    </row>
    <row r="106" ht="23.25" customHeight="1" spans="2:12">
      <c r="B106" s="104"/>
      <c r="C106" s="104"/>
      <c r="D106" s="104"/>
      <c r="E106" s="104"/>
      <c r="F106" s="104"/>
      <c r="G106" s="104"/>
      <c r="H106" s="104"/>
      <c r="I106" s="104"/>
      <c r="J106" s="104"/>
      <c r="K106" s="104"/>
      <c r="L106" s="65"/>
    </row>
    <row r="107" ht="23.25" customHeight="1" spans="2:12">
      <c r="B107" s="104"/>
      <c r="C107" s="104"/>
      <c r="D107" s="104"/>
      <c r="E107" s="104"/>
      <c r="F107" s="104"/>
      <c r="G107" s="104"/>
      <c r="H107" s="104"/>
      <c r="I107" s="104"/>
      <c r="J107" s="104"/>
      <c r="K107" s="104"/>
      <c r="L107" s="65"/>
    </row>
    <row r="108" ht="23.25" customHeight="1" spans="2:12">
      <c r="B108" s="104"/>
      <c r="C108" s="104"/>
      <c r="D108" s="104"/>
      <c r="E108" s="104"/>
      <c r="F108" s="104"/>
      <c r="G108" s="104"/>
      <c r="H108" s="104"/>
      <c r="I108" s="104"/>
      <c r="J108" s="104"/>
      <c r="K108" s="104"/>
      <c r="L108" s="65"/>
    </row>
    <row r="109" ht="23.25" customHeight="1" spans="2:12">
      <c r="B109" s="104"/>
      <c r="C109" s="104"/>
      <c r="D109" s="104"/>
      <c r="E109" s="104"/>
      <c r="F109" s="104"/>
      <c r="G109" s="104"/>
      <c r="H109" s="104"/>
      <c r="I109" s="104"/>
      <c r="J109" s="104"/>
      <c r="K109" s="104"/>
      <c r="L109" s="65"/>
    </row>
    <row r="110" ht="23.25" customHeight="1" spans="2:12">
      <c r="B110" s="104"/>
      <c r="C110" s="104"/>
      <c r="D110" s="104"/>
      <c r="E110" s="104"/>
      <c r="F110" s="104"/>
      <c r="G110" s="104"/>
      <c r="H110" s="104"/>
      <c r="I110" s="104"/>
      <c r="J110" s="104"/>
      <c r="K110" s="104"/>
      <c r="L110" s="65"/>
    </row>
    <row r="111" ht="23.25" customHeight="1" spans="2:12">
      <c r="B111" s="104"/>
      <c r="C111" s="104"/>
      <c r="D111" s="104"/>
      <c r="E111" s="104"/>
      <c r="F111" s="104"/>
      <c r="G111" s="104"/>
      <c r="H111" s="104"/>
      <c r="I111" s="104"/>
      <c r="J111" s="104"/>
      <c r="K111" s="104"/>
      <c r="L111" s="65"/>
    </row>
    <row r="112" ht="23.25" customHeight="1" spans="2:12">
      <c r="B112" s="104"/>
      <c r="C112" s="104"/>
      <c r="D112" s="104"/>
      <c r="E112" s="104"/>
      <c r="F112" s="104"/>
      <c r="G112" s="104"/>
      <c r="H112" s="104"/>
      <c r="I112" s="104"/>
      <c r="J112" s="104"/>
      <c r="K112" s="104"/>
      <c r="L112" s="65"/>
    </row>
    <row r="113" ht="23.25" customHeight="1" spans="2:12">
      <c r="B113" s="104"/>
      <c r="C113" s="104"/>
      <c r="D113" s="104"/>
      <c r="E113" s="104"/>
      <c r="F113" s="104"/>
      <c r="G113" s="104"/>
      <c r="H113" s="104"/>
      <c r="I113" s="104"/>
      <c r="J113" s="104"/>
      <c r="K113" s="104"/>
      <c r="L113" s="65"/>
    </row>
    <row r="114" ht="23.25" customHeight="1" spans="2:12">
      <c r="B114" s="104"/>
      <c r="C114" s="104"/>
      <c r="D114" s="104"/>
      <c r="E114" s="104"/>
      <c r="F114" s="104"/>
      <c r="G114" s="104"/>
      <c r="H114" s="104"/>
      <c r="I114" s="104"/>
      <c r="J114" s="104"/>
      <c r="K114" s="104"/>
      <c r="L114" s="65"/>
    </row>
    <row r="115" ht="23.25" customHeight="1" spans="2:12">
      <c r="B115" s="104"/>
      <c r="C115" s="104"/>
      <c r="D115" s="104"/>
      <c r="E115" s="104"/>
      <c r="F115" s="104"/>
      <c r="G115" s="104"/>
      <c r="H115" s="104"/>
      <c r="I115" s="104"/>
      <c r="J115" s="104"/>
      <c r="K115" s="104"/>
      <c r="L115" s="65"/>
    </row>
    <row r="116" ht="23.25" customHeight="1" spans="2:12">
      <c r="B116" s="104"/>
      <c r="C116" s="104"/>
      <c r="D116" s="104"/>
      <c r="E116" s="104"/>
      <c r="F116" s="104"/>
      <c r="G116" s="104"/>
      <c r="H116" s="104"/>
      <c r="I116" s="104"/>
      <c r="J116" s="104"/>
      <c r="K116" s="104"/>
      <c r="L116" s="65"/>
    </row>
    <row r="117" ht="23.25" customHeight="1" spans="2:12">
      <c r="B117" s="104"/>
      <c r="C117" s="104"/>
      <c r="D117" s="104"/>
      <c r="E117" s="104"/>
      <c r="F117" s="104"/>
      <c r="G117" s="104"/>
      <c r="H117" s="104"/>
      <c r="I117" s="104"/>
      <c r="J117" s="104"/>
      <c r="K117" s="104"/>
      <c r="L117" s="65"/>
    </row>
    <row r="118" ht="23.25" customHeight="1" spans="2:12">
      <c r="B118" s="104"/>
      <c r="C118" s="104"/>
      <c r="D118" s="104"/>
      <c r="E118" s="104"/>
      <c r="F118" s="104"/>
      <c r="G118" s="104"/>
      <c r="H118" s="104"/>
      <c r="I118" s="104"/>
      <c r="J118" s="104"/>
      <c r="K118" s="104"/>
      <c r="L118" s="65"/>
    </row>
    <row r="119" ht="23.25" customHeight="1" spans="2:12">
      <c r="B119" s="65"/>
      <c r="C119" s="65"/>
      <c r="D119" s="65"/>
      <c r="E119" s="65"/>
      <c r="F119" s="65"/>
      <c r="G119" s="65"/>
      <c r="H119" s="65"/>
      <c r="I119" s="65"/>
      <c r="J119" s="65"/>
      <c r="K119" s="65"/>
      <c r="L119" s="65"/>
    </row>
    <row r="120" ht="23.25" customHeight="1" spans="2:12">
      <c r="B120" s="65"/>
      <c r="C120" s="65"/>
      <c r="D120" s="65"/>
      <c r="E120" s="65"/>
      <c r="F120" s="65"/>
      <c r="G120" s="65"/>
      <c r="H120" s="65"/>
      <c r="I120" s="65"/>
      <c r="J120" s="65"/>
      <c r="K120" s="65"/>
      <c r="L120" s="65"/>
    </row>
    <row r="121" ht="23.25" customHeight="1" spans="2:12">
      <c r="B121" s="65"/>
      <c r="C121" s="65"/>
      <c r="D121" s="65"/>
      <c r="E121" s="65"/>
      <c r="F121" s="65"/>
      <c r="G121" s="65"/>
      <c r="H121" s="65"/>
      <c r="I121" s="65"/>
      <c r="J121" s="65"/>
      <c r="K121" s="65"/>
      <c r="L121" s="65"/>
    </row>
    <row r="122" ht="23.25" customHeight="1" spans="2:12">
      <c r="B122" s="65"/>
      <c r="C122" s="65"/>
      <c r="D122" s="65"/>
      <c r="E122" s="65"/>
      <c r="F122" s="65"/>
      <c r="G122" s="65"/>
      <c r="H122" s="65"/>
      <c r="I122" s="65"/>
      <c r="J122" s="65"/>
      <c r="K122" s="65"/>
      <c r="L122" s="65"/>
    </row>
    <row r="123" ht="23.25" customHeight="1" spans="2:12">
      <c r="B123" s="65"/>
      <c r="C123" s="65"/>
      <c r="D123" s="65"/>
      <c r="E123" s="65"/>
      <c r="F123" s="65"/>
      <c r="G123" s="65"/>
      <c r="H123" s="65"/>
      <c r="I123" s="65"/>
      <c r="J123" s="65"/>
      <c r="K123" s="65"/>
      <c r="L123" s="65"/>
    </row>
    <row r="124" ht="23.25" customHeight="1" spans="2:12">
      <c r="B124" s="65"/>
      <c r="C124" s="65"/>
      <c r="D124" s="65"/>
      <c r="E124" s="65"/>
      <c r="F124" s="65"/>
      <c r="G124" s="65"/>
      <c r="H124" s="65"/>
      <c r="I124" s="65"/>
      <c r="J124" s="65"/>
      <c r="K124" s="65"/>
      <c r="L124" s="65"/>
    </row>
    <row r="125" ht="23.25" customHeight="1" spans="2:12">
      <c r="B125" s="65"/>
      <c r="C125" s="65"/>
      <c r="D125" s="65"/>
      <c r="E125" s="65"/>
      <c r="F125" s="65"/>
      <c r="G125" s="65"/>
      <c r="H125" s="65"/>
      <c r="I125" s="65"/>
      <c r="J125" s="65"/>
      <c r="K125" s="65"/>
      <c r="L125" s="65"/>
    </row>
    <row r="126" ht="23.25" customHeight="1" spans="2:12">
      <c r="B126" s="65"/>
      <c r="C126" s="65"/>
      <c r="D126" s="65"/>
      <c r="E126" s="65"/>
      <c r="F126" s="65"/>
      <c r="G126" s="65"/>
      <c r="H126" s="65"/>
      <c r="I126" s="65"/>
      <c r="J126" s="65"/>
      <c r="K126" s="65"/>
      <c r="L126" s="65"/>
    </row>
    <row r="127" ht="23.25" customHeight="1" spans="2:12">
      <c r="B127" s="65"/>
      <c r="C127" s="65"/>
      <c r="D127" s="65"/>
      <c r="E127" s="65"/>
      <c r="F127" s="65"/>
      <c r="G127" s="65"/>
      <c r="H127" s="65"/>
      <c r="I127" s="65"/>
      <c r="J127" s="65"/>
      <c r="K127" s="65"/>
      <c r="L127" s="65"/>
    </row>
    <row r="128" ht="23.25" customHeight="1" spans="2:12">
      <c r="B128" s="65"/>
      <c r="C128" s="65"/>
      <c r="D128" s="65"/>
      <c r="E128" s="65"/>
      <c r="F128" s="65"/>
      <c r="G128" s="65"/>
      <c r="H128" s="65"/>
      <c r="I128" s="65"/>
      <c r="J128" s="65"/>
      <c r="K128" s="65"/>
      <c r="L128" s="65"/>
    </row>
    <row r="129" ht="23.25" customHeight="1" spans="2:12">
      <c r="B129" s="65"/>
      <c r="C129" s="65"/>
      <c r="D129" s="65"/>
      <c r="E129" s="65"/>
      <c r="F129" s="65"/>
      <c r="G129" s="65"/>
      <c r="H129" s="65"/>
      <c r="I129" s="65"/>
      <c r="J129" s="65"/>
      <c r="K129" s="65"/>
      <c r="L129" s="65"/>
    </row>
    <row r="130" ht="23.25" customHeight="1" spans="2:12">
      <c r="B130" s="65"/>
      <c r="C130" s="65"/>
      <c r="D130" s="65"/>
      <c r="E130" s="65"/>
      <c r="F130" s="65"/>
      <c r="G130" s="65"/>
      <c r="H130" s="65"/>
      <c r="I130" s="65"/>
      <c r="J130" s="65"/>
      <c r="K130" s="65"/>
      <c r="L130" s="65"/>
    </row>
    <row r="131" ht="23.25" customHeight="1" spans="2:12">
      <c r="B131" s="65"/>
      <c r="C131" s="65"/>
      <c r="D131" s="65"/>
      <c r="E131" s="65"/>
      <c r="F131" s="65"/>
      <c r="G131" s="65"/>
      <c r="H131" s="65"/>
      <c r="I131" s="65"/>
      <c r="J131" s="65"/>
      <c r="K131" s="65"/>
      <c r="L131" s="65"/>
    </row>
    <row r="132" ht="23.25" customHeight="1" spans="2:12">
      <c r="B132" s="65"/>
      <c r="C132" s="65"/>
      <c r="D132" s="65"/>
      <c r="E132" s="65"/>
      <c r="F132" s="65"/>
      <c r="G132" s="65"/>
      <c r="H132" s="65"/>
      <c r="I132" s="65"/>
      <c r="J132" s="65"/>
      <c r="K132" s="65"/>
      <c r="L132" s="65"/>
    </row>
    <row r="133" ht="23.25" customHeight="1" spans="2:12">
      <c r="B133" s="65"/>
      <c r="C133" s="65"/>
      <c r="D133" s="65"/>
      <c r="E133" s="65"/>
      <c r="F133" s="65"/>
      <c r="G133" s="65"/>
      <c r="H133" s="65"/>
      <c r="I133" s="65"/>
      <c r="J133" s="65"/>
      <c r="K133" s="65"/>
      <c r="L133" s="65"/>
    </row>
    <row r="134" ht="23.25" customHeight="1" spans="2:12">
      <c r="B134" s="65"/>
      <c r="C134" s="65"/>
      <c r="D134" s="65"/>
      <c r="E134" s="65"/>
      <c r="F134" s="65"/>
      <c r="G134" s="65"/>
      <c r="H134" s="65"/>
      <c r="I134" s="65"/>
      <c r="J134" s="65"/>
      <c r="K134" s="65"/>
      <c r="L134" s="65"/>
    </row>
    <row r="135" ht="23.25" customHeight="1" spans="2:12">
      <c r="B135" s="65"/>
      <c r="C135" s="65"/>
      <c r="D135" s="65"/>
      <c r="E135" s="65"/>
      <c r="F135" s="65"/>
      <c r="G135" s="65"/>
      <c r="H135" s="65"/>
      <c r="I135" s="65"/>
      <c r="J135" s="65"/>
      <c r="K135" s="65"/>
      <c r="L135" s="65"/>
    </row>
    <row r="136" ht="23.25" customHeight="1" spans="2:12">
      <c r="B136" s="65"/>
      <c r="C136" s="65"/>
      <c r="D136" s="65"/>
      <c r="E136" s="65"/>
      <c r="F136" s="65"/>
      <c r="G136" s="65"/>
      <c r="H136" s="65"/>
      <c r="I136" s="65"/>
      <c r="J136" s="65"/>
      <c r="K136" s="65"/>
      <c r="L136" s="65"/>
    </row>
    <row r="137" ht="23.25" customHeight="1" spans="2:12"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</row>
    <row r="138" ht="23.25" customHeight="1" spans="2:12"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</row>
    <row r="139" ht="23.25" customHeight="1" spans="2:12"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</row>
    <row r="140" ht="23.25" customHeight="1" spans="2:12"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</row>
    <row r="141" ht="23.25" customHeight="1" spans="2:12"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</row>
    <row r="142" ht="23.25" customHeight="1" spans="2:12"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</row>
    <row r="143" ht="23.25" customHeight="1" spans="2:12"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</row>
    <row r="144" ht="23.25" customHeight="1" spans="2:12"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</row>
    <row r="145" ht="23.25" customHeight="1" spans="2:12"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</row>
    <row r="146" ht="23.25" customHeight="1" spans="2:12"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</row>
    <row r="147" ht="23.25" customHeight="1" spans="2:12"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</row>
    <row r="148" ht="23.25" customHeight="1" spans="2:12"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</row>
    <row r="149" ht="23.25" customHeight="1" spans="2:12"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</row>
    <row r="150" ht="23.25" customHeight="1" spans="2:12"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</row>
    <row r="151" ht="23.25" customHeight="1" spans="2:12"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</row>
    <row r="152" ht="23.25" customHeight="1" spans="2:12"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</row>
    <row r="153" ht="23.25" customHeight="1" spans="2:12"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</row>
    <row r="154" ht="23.25" customHeight="1" spans="2:12"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</row>
    <row r="155" ht="23.25" customHeight="1" spans="2:12"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</row>
    <row r="156" ht="23.25" customHeight="1" spans="2:12"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</row>
    <row r="157" ht="23.25" customHeight="1" spans="2:12"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</row>
    <row r="158" ht="23.25" customHeight="1" spans="2:12"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</row>
    <row r="159" ht="23.25" customHeight="1" spans="2:12"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</row>
    <row r="160" ht="23.25" customHeight="1" spans="2:12"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</row>
    <row r="161" ht="23.25" customHeight="1" spans="2:12"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</row>
    <row r="162" ht="23.25" customHeight="1" spans="2:12"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</row>
    <row r="163" ht="23.25" customHeight="1" spans="2:12"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</row>
    <row r="164" ht="23.25" customHeight="1" spans="2:12"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</row>
    <row r="165" ht="23.25" customHeight="1" spans="2:12"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</row>
    <row r="166" ht="23.25" customHeight="1" spans="2:12"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</row>
    <row r="167" ht="23.25" customHeight="1" spans="2:12"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</row>
    <row r="168" ht="23.25" customHeight="1" spans="2:12"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</row>
    <row r="169" ht="23.25" customHeight="1" spans="2:12"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</row>
    <row r="170" ht="23.25" customHeight="1" spans="2:12"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</row>
    <row r="171" ht="23.25" customHeight="1" spans="2:12"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</row>
    <row r="172" ht="23.25" customHeight="1" spans="2:12"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</row>
    <row r="173" ht="23.25" customHeight="1" spans="2:12"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</row>
    <row r="174" ht="23.25" customHeight="1" spans="2:12">
      <c r="B174" s="65"/>
      <c r="C174" s="65"/>
      <c r="D174" s="65"/>
      <c r="E174" s="65"/>
      <c r="F174" s="65"/>
      <c r="G174" s="65"/>
      <c r="H174" s="65"/>
      <c r="I174" s="65"/>
      <c r="J174" s="65"/>
      <c r="K174" s="65"/>
      <c r="L174" s="65"/>
    </row>
    <row r="175" ht="23.25" customHeight="1" spans="2:12">
      <c r="B175" s="65"/>
      <c r="C175" s="65"/>
      <c r="D175" s="65"/>
      <c r="E175" s="65"/>
      <c r="F175" s="65"/>
      <c r="G175" s="65"/>
      <c r="H175" s="65"/>
      <c r="I175" s="65"/>
      <c r="J175" s="65"/>
      <c r="K175" s="65"/>
      <c r="L175" s="65"/>
    </row>
    <row r="176" ht="23.25" customHeight="1" spans="2:12">
      <c r="B176" s="65"/>
      <c r="C176" s="65"/>
      <c r="D176" s="65"/>
      <c r="E176" s="65"/>
      <c r="F176" s="65"/>
      <c r="G176" s="65"/>
      <c r="H176" s="65"/>
      <c r="I176" s="65"/>
      <c r="J176" s="65"/>
      <c r="K176" s="65"/>
      <c r="L176" s="65"/>
    </row>
    <row r="177" ht="23.25" customHeight="1" spans="2:12">
      <c r="B177" s="65"/>
      <c r="C177" s="65"/>
      <c r="D177" s="65"/>
      <c r="E177" s="65"/>
      <c r="F177" s="65"/>
      <c r="G177" s="65"/>
      <c r="H177" s="65"/>
      <c r="I177" s="65"/>
      <c r="J177" s="65"/>
      <c r="K177" s="65"/>
      <c r="L177" s="65"/>
    </row>
    <row r="178" ht="23.25" customHeight="1" spans="2:12">
      <c r="B178" s="65"/>
      <c r="C178" s="65"/>
      <c r="D178" s="65"/>
      <c r="E178" s="65"/>
      <c r="F178" s="65"/>
      <c r="G178" s="65"/>
      <c r="H178" s="65"/>
      <c r="I178" s="65"/>
      <c r="J178" s="65"/>
      <c r="K178" s="65"/>
      <c r="L178" s="65"/>
    </row>
    <row r="179" ht="23.25" customHeight="1" spans="2:12">
      <c r="B179" s="65"/>
      <c r="C179" s="65"/>
      <c r="D179" s="65"/>
      <c r="E179" s="65"/>
      <c r="F179" s="65"/>
      <c r="G179" s="65"/>
      <c r="H179" s="65"/>
      <c r="I179" s="65"/>
      <c r="J179" s="65"/>
      <c r="K179" s="65"/>
      <c r="L179" s="65"/>
    </row>
    <row r="180" ht="23.25" customHeight="1" spans="2:12">
      <c r="B180" s="65"/>
      <c r="C180" s="65"/>
      <c r="D180" s="65"/>
      <c r="E180" s="65"/>
      <c r="F180" s="65"/>
      <c r="G180" s="65"/>
      <c r="H180" s="65"/>
      <c r="I180" s="65"/>
      <c r="J180" s="65"/>
      <c r="K180" s="65"/>
      <c r="L180" s="65"/>
    </row>
    <row r="181" ht="23.25" customHeight="1" spans="2:12">
      <c r="B181" s="65"/>
      <c r="C181" s="65"/>
      <c r="D181" s="65"/>
      <c r="E181" s="65"/>
      <c r="F181" s="65"/>
      <c r="G181" s="65"/>
      <c r="H181" s="65"/>
      <c r="I181" s="65"/>
      <c r="J181" s="65"/>
      <c r="K181" s="65"/>
      <c r="L181" s="65"/>
    </row>
    <row r="182" ht="23.25" customHeight="1" spans="2:12">
      <c r="B182" s="65"/>
      <c r="C182" s="65"/>
      <c r="D182" s="65"/>
      <c r="E182" s="65"/>
      <c r="F182" s="65"/>
      <c r="G182" s="65"/>
      <c r="H182" s="65"/>
      <c r="I182" s="65"/>
      <c r="J182" s="65"/>
      <c r="K182" s="65"/>
      <c r="L182" s="65"/>
    </row>
    <row r="183" ht="23.25" customHeight="1" spans="2:12">
      <c r="B183" s="65"/>
      <c r="C183" s="65"/>
      <c r="D183" s="65"/>
      <c r="E183" s="65"/>
      <c r="F183" s="65"/>
      <c r="G183" s="65"/>
      <c r="H183" s="65"/>
      <c r="I183" s="65"/>
      <c r="J183" s="65"/>
      <c r="K183" s="65"/>
      <c r="L183" s="65"/>
    </row>
    <row r="184" ht="23.25" customHeight="1" spans="2:12">
      <c r="B184" s="65"/>
      <c r="C184" s="65"/>
      <c r="D184" s="65"/>
      <c r="E184" s="65"/>
      <c r="F184" s="65"/>
      <c r="G184" s="65"/>
      <c r="H184" s="65"/>
      <c r="I184" s="65"/>
      <c r="J184" s="65"/>
      <c r="K184" s="65"/>
      <c r="L184" s="65"/>
    </row>
    <row r="185" ht="23.25" customHeight="1" spans="2:12">
      <c r="B185" s="65"/>
      <c r="C185" s="65"/>
      <c r="D185" s="65"/>
      <c r="E185" s="65"/>
      <c r="F185" s="65"/>
      <c r="G185" s="65"/>
      <c r="H185" s="65"/>
      <c r="I185" s="65"/>
      <c r="J185" s="65"/>
      <c r="K185" s="65"/>
      <c r="L185" s="65"/>
    </row>
    <row r="186" ht="23.25" customHeight="1" spans="2:12">
      <c r="B186" s="65"/>
      <c r="C186" s="65"/>
      <c r="D186" s="65"/>
      <c r="E186" s="65"/>
      <c r="F186" s="65"/>
      <c r="G186" s="65"/>
      <c r="H186" s="65"/>
      <c r="I186" s="65"/>
      <c r="J186" s="65"/>
      <c r="K186" s="65"/>
      <c r="L186" s="65"/>
    </row>
    <row r="187" ht="23.25" customHeight="1" spans="2:12">
      <c r="B187" s="65"/>
      <c r="C187" s="65"/>
      <c r="D187" s="65"/>
      <c r="E187" s="65"/>
      <c r="F187" s="65"/>
      <c r="G187" s="65"/>
      <c r="H187" s="65"/>
      <c r="I187" s="65"/>
      <c r="J187" s="65"/>
      <c r="K187" s="65"/>
      <c r="L187" s="65"/>
    </row>
    <row r="188" ht="23.25" customHeight="1" spans="2:12">
      <c r="B188" s="65"/>
      <c r="C188" s="65"/>
      <c r="D188" s="65"/>
      <c r="E188" s="65"/>
      <c r="F188" s="65"/>
      <c r="G188" s="65"/>
      <c r="H188" s="65"/>
      <c r="I188" s="65"/>
      <c r="J188" s="65"/>
      <c r="K188" s="65"/>
      <c r="L188" s="65"/>
    </row>
    <row r="189" ht="23.25" customHeight="1" spans="2:12">
      <c r="B189" s="65"/>
      <c r="C189" s="65"/>
      <c r="D189" s="65"/>
      <c r="E189" s="65"/>
      <c r="F189" s="65"/>
      <c r="G189" s="65"/>
      <c r="H189" s="65"/>
      <c r="I189" s="65"/>
      <c r="J189" s="65"/>
      <c r="K189" s="65"/>
      <c r="L189" s="65"/>
    </row>
    <row r="190" ht="23.25" customHeight="1" spans="2:12">
      <c r="B190" s="65"/>
      <c r="C190" s="65"/>
      <c r="D190" s="65"/>
      <c r="E190" s="65"/>
      <c r="F190" s="65"/>
      <c r="G190" s="65"/>
      <c r="H190" s="65"/>
      <c r="I190" s="65"/>
      <c r="J190" s="65"/>
      <c r="K190" s="65"/>
      <c r="L190" s="65"/>
    </row>
    <row r="191" ht="23.25" customHeight="1" spans="2:12">
      <c r="B191" s="65"/>
      <c r="C191" s="65"/>
      <c r="D191" s="65"/>
      <c r="E191" s="65"/>
      <c r="F191" s="65"/>
      <c r="G191" s="65"/>
      <c r="H191" s="65"/>
      <c r="I191" s="65"/>
      <c r="J191" s="65"/>
      <c r="K191" s="65"/>
      <c r="L191" s="65"/>
    </row>
    <row r="192" ht="23.25" customHeight="1" spans="2:12">
      <c r="B192" s="65"/>
      <c r="C192" s="65"/>
      <c r="D192" s="65"/>
      <c r="E192" s="65"/>
      <c r="F192" s="65"/>
      <c r="G192" s="65"/>
      <c r="H192" s="65"/>
      <c r="I192" s="65"/>
      <c r="J192" s="65"/>
      <c r="K192" s="65"/>
      <c r="L192" s="65"/>
    </row>
    <row r="193" ht="23.25" customHeight="1" spans="2:12">
      <c r="B193" s="65"/>
      <c r="C193" s="65"/>
      <c r="D193" s="65"/>
      <c r="E193" s="65"/>
      <c r="F193" s="65"/>
      <c r="G193" s="65"/>
      <c r="H193" s="65"/>
      <c r="I193" s="65"/>
      <c r="J193" s="65"/>
      <c r="K193" s="65"/>
      <c r="L193" s="65"/>
    </row>
    <row r="194" ht="23.25" customHeight="1" spans="2:12">
      <c r="B194" s="65"/>
      <c r="C194" s="65"/>
      <c r="D194" s="65"/>
      <c r="E194" s="65"/>
      <c r="F194" s="65"/>
      <c r="G194" s="65"/>
      <c r="H194" s="65"/>
      <c r="I194" s="65"/>
      <c r="J194" s="65"/>
      <c r="K194" s="65"/>
      <c r="L194" s="65"/>
    </row>
    <row r="195" ht="23.25" customHeight="1" spans="2:12">
      <c r="B195" s="65"/>
      <c r="C195" s="65"/>
      <c r="D195" s="65"/>
      <c r="E195" s="65"/>
      <c r="F195" s="65"/>
      <c r="G195" s="65"/>
      <c r="H195" s="65"/>
      <c r="I195" s="65"/>
      <c r="J195" s="65"/>
      <c r="K195" s="65"/>
      <c r="L195" s="65"/>
    </row>
    <row r="196" ht="23.25" customHeight="1" spans="2:12">
      <c r="B196" s="65"/>
      <c r="C196" s="65"/>
      <c r="D196" s="65"/>
      <c r="E196" s="65"/>
      <c r="F196" s="65"/>
      <c r="G196" s="65"/>
      <c r="H196" s="65"/>
      <c r="I196" s="65"/>
      <c r="J196" s="65"/>
      <c r="K196" s="65"/>
      <c r="L196" s="65"/>
    </row>
    <row r="197" ht="23.25" customHeight="1" spans="2:12">
      <c r="B197" s="65"/>
      <c r="C197" s="65"/>
      <c r="D197" s="65"/>
      <c r="E197" s="65"/>
      <c r="F197" s="65"/>
      <c r="G197" s="65"/>
      <c r="H197" s="65"/>
      <c r="I197" s="65"/>
      <c r="J197" s="65"/>
      <c r="K197" s="65"/>
      <c r="L197" s="65"/>
    </row>
    <row r="198" ht="23.25" customHeight="1" spans="2:12">
      <c r="B198" s="65"/>
      <c r="C198" s="65"/>
      <c r="D198" s="65"/>
      <c r="E198" s="65"/>
      <c r="F198" s="65"/>
      <c r="G198" s="65"/>
      <c r="H198" s="65"/>
      <c r="I198" s="65"/>
      <c r="J198" s="65"/>
      <c r="K198" s="65"/>
      <c r="L198" s="65"/>
    </row>
    <row r="199" ht="23.25" customHeight="1" spans="2:12">
      <c r="B199" s="65"/>
      <c r="C199" s="65"/>
      <c r="D199" s="65"/>
      <c r="E199" s="65"/>
      <c r="F199" s="65"/>
      <c r="G199" s="65"/>
      <c r="H199" s="65"/>
      <c r="I199" s="65"/>
      <c r="J199" s="65"/>
      <c r="K199" s="65"/>
      <c r="L199" s="65"/>
    </row>
    <row r="200" ht="23.25" customHeight="1" spans="2:12">
      <c r="B200" s="65"/>
      <c r="C200" s="65"/>
      <c r="D200" s="65"/>
      <c r="E200" s="65"/>
      <c r="F200" s="65"/>
      <c r="G200" s="65"/>
      <c r="H200" s="65"/>
      <c r="I200" s="65"/>
      <c r="J200" s="65"/>
      <c r="K200" s="65"/>
      <c r="L200" s="65"/>
    </row>
    <row r="201" ht="23.25" customHeight="1" spans="2:12">
      <c r="B201" s="65"/>
      <c r="C201" s="65"/>
      <c r="D201" s="65"/>
      <c r="E201" s="65"/>
      <c r="F201" s="65"/>
      <c r="G201" s="65"/>
      <c r="H201" s="65"/>
      <c r="I201" s="65"/>
      <c r="J201" s="65"/>
      <c r="K201" s="65"/>
      <c r="L201" s="65"/>
    </row>
    <row r="202" ht="23.25" customHeight="1" spans="2:12">
      <c r="B202" s="65"/>
      <c r="C202" s="65"/>
      <c r="D202" s="65"/>
      <c r="E202" s="65"/>
      <c r="F202" s="65"/>
      <c r="G202" s="65"/>
      <c r="H202" s="65"/>
      <c r="I202" s="65"/>
      <c r="J202" s="65"/>
      <c r="K202" s="65"/>
      <c r="L202" s="65"/>
    </row>
    <row r="203" ht="23.25" customHeight="1" spans="2:12">
      <c r="B203" s="65"/>
      <c r="C203" s="65"/>
      <c r="D203" s="65"/>
      <c r="E203" s="65"/>
      <c r="F203" s="65"/>
      <c r="G203" s="65"/>
      <c r="H203" s="65"/>
      <c r="I203" s="65"/>
      <c r="J203" s="65"/>
      <c r="K203" s="65"/>
      <c r="L203" s="65"/>
    </row>
    <row r="204" ht="23.25" customHeight="1" spans="2:12">
      <c r="B204" s="65"/>
      <c r="C204" s="65"/>
      <c r="D204" s="65"/>
      <c r="E204" s="65"/>
      <c r="F204" s="65"/>
      <c r="G204" s="65"/>
      <c r="H204" s="65"/>
      <c r="I204" s="65"/>
      <c r="J204" s="65"/>
      <c r="K204" s="65"/>
      <c r="L204" s="65"/>
    </row>
    <row r="205" ht="23.25" customHeight="1" spans="2:12">
      <c r="B205" s="65"/>
      <c r="C205" s="65"/>
      <c r="D205" s="65"/>
      <c r="E205" s="65"/>
      <c r="F205" s="65"/>
      <c r="G205" s="65"/>
      <c r="H205" s="65"/>
      <c r="I205" s="65"/>
      <c r="J205" s="65"/>
      <c r="K205" s="65"/>
      <c r="L205" s="65"/>
    </row>
    <row r="206" ht="23.25" customHeight="1" spans="2:12">
      <c r="B206" s="65"/>
      <c r="C206" s="65"/>
      <c r="D206" s="65"/>
      <c r="E206" s="65"/>
      <c r="F206" s="65"/>
      <c r="G206" s="65"/>
      <c r="H206" s="65"/>
      <c r="I206" s="65"/>
      <c r="J206" s="65"/>
      <c r="K206" s="65"/>
      <c r="L206" s="65"/>
    </row>
    <row r="207" ht="23.25" customHeight="1" spans="2:12">
      <c r="B207" s="65"/>
      <c r="C207" s="65"/>
      <c r="D207" s="65"/>
      <c r="E207" s="65"/>
      <c r="F207" s="65"/>
      <c r="G207" s="65"/>
      <c r="H207" s="65"/>
      <c r="I207" s="65"/>
      <c r="J207" s="65"/>
      <c r="K207" s="65"/>
      <c r="L207" s="65"/>
    </row>
    <row r="208" ht="23.25" customHeight="1" spans="2:12">
      <c r="B208" s="65"/>
      <c r="C208" s="65"/>
      <c r="D208" s="65"/>
      <c r="E208" s="65"/>
      <c r="F208" s="65"/>
      <c r="G208" s="65"/>
      <c r="H208" s="65"/>
      <c r="I208" s="65"/>
      <c r="J208" s="65"/>
      <c r="K208" s="65"/>
      <c r="L208" s="65"/>
    </row>
    <row r="209" ht="23.25" customHeight="1" spans="2:12">
      <c r="B209" s="65"/>
      <c r="C209" s="65"/>
      <c r="D209" s="65"/>
      <c r="E209" s="65"/>
      <c r="F209" s="65"/>
      <c r="G209" s="65"/>
      <c r="H209" s="65"/>
      <c r="I209" s="65"/>
      <c r="J209" s="65"/>
      <c r="K209" s="65"/>
      <c r="L209" s="65"/>
    </row>
    <row r="210" ht="23.25" customHeight="1" spans="2:12">
      <c r="B210" s="65"/>
      <c r="C210" s="65"/>
      <c r="D210" s="65"/>
      <c r="E210" s="65"/>
      <c r="F210" s="65"/>
      <c r="G210" s="65"/>
      <c r="H210" s="65"/>
      <c r="I210" s="65"/>
      <c r="J210" s="65"/>
      <c r="K210" s="65"/>
      <c r="L210" s="65"/>
    </row>
    <row r="211" ht="23.25" customHeight="1" spans="2:12">
      <c r="B211" s="65"/>
      <c r="C211" s="65"/>
      <c r="D211" s="65"/>
      <c r="E211" s="65"/>
      <c r="F211" s="65"/>
      <c r="G211" s="65"/>
      <c r="H211" s="65"/>
      <c r="I211" s="65"/>
      <c r="J211" s="65"/>
      <c r="K211" s="65"/>
      <c r="L211" s="65"/>
    </row>
    <row r="212" ht="23.25" customHeight="1" spans="2:12">
      <c r="B212" s="65"/>
      <c r="C212" s="65"/>
      <c r="D212" s="65"/>
      <c r="E212" s="65"/>
      <c r="F212" s="65"/>
      <c r="G212" s="65"/>
      <c r="H212" s="65"/>
      <c r="I212" s="65"/>
      <c r="J212" s="65"/>
      <c r="K212" s="65"/>
      <c r="L212" s="65"/>
    </row>
    <row r="213" ht="23.25" customHeight="1" spans="2:12">
      <c r="B213" s="65"/>
      <c r="C213" s="65"/>
      <c r="D213" s="65"/>
      <c r="E213" s="65"/>
      <c r="F213" s="65"/>
      <c r="G213" s="65"/>
      <c r="H213" s="65"/>
      <c r="I213" s="65"/>
      <c r="J213" s="65"/>
      <c r="K213" s="65"/>
      <c r="L213" s="65"/>
    </row>
    <row r="214" ht="23.25" customHeight="1" spans="2:12">
      <c r="B214" s="65"/>
      <c r="C214" s="65"/>
      <c r="D214" s="65"/>
      <c r="E214" s="65"/>
      <c r="F214" s="65"/>
      <c r="G214" s="65"/>
      <c r="H214" s="65"/>
      <c r="I214" s="65"/>
      <c r="J214" s="65"/>
      <c r="K214" s="65"/>
      <c r="L214" s="65"/>
    </row>
    <row r="215" ht="23.25" customHeight="1" spans="2:12">
      <c r="B215" s="65"/>
      <c r="C215" s="65"/>
      <c r="D215" s="65"/>
      <c r="E215" s="65"/>
      <c r="F215" s="65"/>
      <c r="G215" s="65"/>
      <c r="H215" s="65"/>
      <c r="I215" s="65"/>
      <c r="J215" s="65"/>
      <c r="K215" s="65"/>
      <c r="L215" s="65"/>
    </row>
    <row r="216" ht="23.25" customHeight="1" spans="2:12">
      <c r="B216" s="65"/>
      <c r="C216" s="65"/>
      <c r="D216" s="65"/>
      <c r="E216" s="65"/>
      <c r="F216" s="65"/>
      <c r="G216" s="65"/>
      <c r="H216" s="65"/>
      <c r="I216" s="65"/>
      <c r="J216" s="65"/>
      <c r="K216" s="65"/>
      <c r="L216" s="65"/>
    </row>
    <row r="217" ht="23.25" customHeight="1" spans="2:12">
      <c r="B217" s="65"/>
      <c r="C217" s="65"/>
      <c r="D217" s="65"/>
      <c r="E217" s="65"/>
      <c r="F217" s="65"/>
      <c r="G217" s="65"/>
      <c r="H217" s="65"/>
      <c r="I217" s="65"/>
      <c r="J217" s="65"/>
      <c r="K217" s="65"/>
      <c r="L217" s="65"/>
    </row>
    <row r="218" ht="23.25" customHeight="1" spans="2:12">
      <c r="B218" s="65"/>
      <c r="C218" s="65"/>
      <c r="D218" s="65"/>
      <c r="E218" s="65"/>
      <c r="F218" s="65"/>
      <c r="G218" s="65"/>
      <c r="H218" s="65"/>
      <c r="I218" s="65"/>
      <c r="J218" s="65"/>
      <c r="K218" s="65"/>
      <c r="L218" s="65"/>
    </row>
    <row r="219" ht="23.25" customHeight="1"/>
    <row r="220" ht="23.25" customHeight="1"/>
    <row r="221" ht="23.25" customHeight="1"/>
    <row r="222" ht="23.25" customHeight="1"/>
    <row r="223" ht="23.25" customHeight="1"/>
    <row r="224" ht="23.25" customHeight="1"/>
    <row r="225" ht="23.25" customHeight="1"/>
    <row r="226" ht="23.25" customHeight="1"/>
    <row r="227" ht="23.25" customHeight="1"/>
    <row r="228" ht="23.25" customHeight="1"/>
  </sheetData>
  <pageMargins left="0.708661417322835" right="0.708661417322835" top="0.748031496062992" bottom="0.748031496062992" header="0.31496062992126" footer="0.31496062992126"/>
  <pageSetup paperSize="9" scale="50" orientation="landscape"/>
  <headerFooter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M229"/>
  <sheetViews>
    <sheetView showGridLines="0" zoomScale="85" zoomScaleNormal="85" workbookViewId="0">
      <selection activeCell="B13" sqref="B13"/>
    </sheetView>
  </sheetViews>
  <sheetFormatPr defaultColWidth="0" defaultRowHeight="15"/>
  <cols>
    <col min="1" max="1" width="2.71428571428571" customWidth="1"/>
    <col min="2" max="2" width="48.7142857142857" customWidth="1"/>
    <col min="3" max="6" width="12.1428571428571" customWidth="1"/>
    <col min="7" max="7" width="22.1428571428571" customWidth="1"/>
    <col min="8" max="9" width="12.1428571428571" customWidth="1"/>
    <col min="10" max="10" width="13.7142857142857" customWidth="1"/>
    <col min="11" max="11" width="17.7142857142857" customWidth="1"/>
    <col min="12" max="12" width="9.14285714285714" customWidth="1"/>
    <col min="13" max="13" width="8.57142857142857" customWidth="1"/>
    <col min="14" max="17" width="0" hidden="1" customWidth="1"/>
    <col min="18" max="16384" width="9.14285714285714" hidden="1"/>
  </cols>
  <sheetData>
    <row r="1" spans="1:1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customHeight="1" spans="1:1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97"/>
    </row>
    <row r="5" spans="1:1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19"/>
    </row>
    <row r="11" ht="23.25" customHeight="1"/>
    <row r="12" ht="23.25" customHeight="1" spans="2:13">
      <c r="B12" s="331" t="s">
        <v>217</v>
      </c>
      <c r="C12" s="68"/>
      <c r="D12" s="68"/>
      <c r="E12" s="68"/>
      <c r="F12" s="68"/>
      <c r="G12" s="68"/>
      <c r="H12" s="68"/>
      <c r="I12" s="68"/>
      <c r="J12" s="68"/>
      <c r="K12" s="45"/>
      <c r="L12" s="30"/>
      <c r="M12" s="129"/>
    </row>
    <row r="13" ht="50.1" customHeight="1" spans="2:13">
      <c r="B13" s="71" t="s">
        <v>185</v>
      </c>
      <c r="C13" s="352" t="s">
        <v>186</v>
      </c>
      <c r="D13" s="352" t="s">
        <v>187</v>
      </c>
      <c r="E13" s="352" t="s">
        <v>188</v>
      </c>
      <c r="F13" s="352" t="s">
        <v>189</v>
      </c>
      <c r="G13" s="352" t="s">
        <v>190</v>
      </c>
      <c r="H13" s="352" t="s">
        <v>191</v>
      </c>
      <c r="I13" s="352" t="s">
        <v>192</v>
      </c>
      <c r="J13" s="430" t="s">
        <v>193</v>
      </c>
      <c r="K13" s="45"/>
      <c r="L13" s="30"/>
      <c r="M13" s="129"/>
    </row>
    <row r="14" ht="23.25" customHeight="1" spans="2:13">
      <c r="B14" s="716" t="s">
        <v>4</v>
      </c>
      <c r="C14" s="717"/>
      <c r="D14" s="717"/>
      <c r="E14" s="717"/>
      <c r="F14" s="717"/>
      <c r="G14" s="717"/>
      <c r="H14" s="717"/>
      <c r="I14" s="717"/>
      <c r="J14" s="781"/>
      <c r="K14" s="376"/>
      <c r="L14" s="30"/>
      <c r="M14" s="129"/>
    </row>
    <row r="15" ht="23.25" customHeight="1" spans="2:13">
      <c r="B15" s="718" t="s">
        <v>16</v>
      </c>
      <c r="C15" s="772">
        <v>15</v>
      </c>
      <c r="D15" s="772">
        <v>16</v>
      </c>
      <c r="E15" s="772">
        <v>68</v>
      </c>
      <c r="F15" s="773">
        <v>59</v>
      </c>
      <c r="G15" s="772">
        <f t="shared" ref="G15:G23" si="0">IF(ISERROR(AVERAGE(E15:F15)),"_",(AVERAGE(E15:F15)))</f>
        <v>63.5</v>
      </c>
      <c r="H15" s="772">
        <v>3</v>
      </c>
      <c r="I15" s="772">
        <v>14</v>
      </c>
      <c r="J15" s="782">
        <v>50</v>
      </c>
      <c r="K15" s="376"/>
      <c r="L15" s="30"/>
      <c r="M15" s="129"/>
    </row>
    <row r="16" ht="23.25" customHeight="1" spans="2:13">
      <c r="B16" s="774" t="s">
        <v>209</v>
      </c>
      <c r="C16" s="775">
        <v>9</v>
      </c>
      <c r="D16" s="49">
        <v>9</v>
      </c>
      <c r="E16" s="49" t="s">
        <v>127</v>
      </c>
      <c r="F16" s="52">
        <v>9</v>
      </c>
      <c r="G16" s="49">
        <f t="shared" si="0"/>
        <v>9</v>
      </c>
      <c r="H16" s="49">
        <v>0</v>
      </c>
      <c r="I16" s="49">
        <v>0</v>
      </c>
      <c r="J16" s="394">
        <v>9</v>
      </c>
      <c r="K16" s="376"/>
      <c r="L16" s="30"/>
      <c r="M16" s="129"/>
    </row>
    <row r="17" ht="23.25" customHeight="1" spans="2:13">
      <c r="B17" s="774" t="s">
        <v>38</v>
      </c>
      <c r="C17" s="775" t="s">
        <v>127</v>
      </c>
      <c r="D17" s="775" t="s">
        <v>127</v>
      </c>
      <c r="E17" s="775" t="s">
        <v>127</v>
      </c>
      <c r="F17" s="775" t="s">
        <v>127</v>
      </c>
      <c r="G17" s="775" t="s">
        <v>127</v>
      </c>
      <c r="H17" s="775" t="s">
        <v>127</v>
      </c>
      <c r="I17" s="775" t="s">
        <v>127</v>
      </c>
      <c r="J17" s="783" t="s">
        <v>127</v>
      </c>
      <c r="K17" s="376"/>
      <c r="L17" s="30"/>
      <c r="M17" s="129"/>
    </row>
    <row r="18" ht="23.25" customHeight="1" spans="2:13">
      <c r="B18" s="774" t="s">
        <v>49</v>
      </c>
      <c r="C18" s="775" t="s">
        <v>127</v>
      </c>
      <c r="D18" s="775" t="s">
        <v>127</v>
      </c>
      <c r="E18" s="775" t="s">
        <v>127</v>
      </c>
      <c r="F18" s="775" t="s">
        <v>127</v>
      </c>
      <c r="G18" s="775" t="s">
        <v>127</v>
      </c>
      <c r="H18" s="775" t="s">
        <v>127</v>
      </c>
      <c r="I18" s="775" t="s">
        <v>127</v>
      </c>
      <c r="J18" s="783" t="s">
        <v>127</v>
      </c>
      <c r="K18" s="376"/>
      <c r="L18" s="30"/>
      <c r="M18" s="129"/>
    </row>
    <row r="19" ht="23.25" customHeight="1" spans="2:13">
      <c r="B19" s="776" t="s">
        <v>34</v>
      </c>
      <c r="C19" s="775" t="s">
        <v>127</v>
      </c>
      <c r="D19" s="775" t="s">
        <v>127</v>
      </c>
      <c r="E19" s="775" t="s">
        <v>127</v>
      </c>
      <c r="F19" s="775" t="s">
        <v>127</v>
      </c>
      <c r="G19" s="775" t="s">
        <v>127</v>
      </c>
      <c r="H19" s="775" t="s">
        <v>127</v>
      </c>
      <c r="I19" s="775" t="s">
        <v>127</v>
      </c>
      <c r="J19" s="783" t="s">
        <v>127</v>
      </c>
      <c r="K19" s="376"/>
      <c r="L19" s="30"/>
      <c r="M19" s="129"/>
    </row>
    <row r="20" ht="23.25" customHeight="1" spans="2:13">
      <c r="B20" s="774" t="s">
        <v>25</v>
      </c>
      <c r="C20" s="49">
        <v>10</v>
      </c>
      <c r="D20" s="49">
        <v>8</v>
      </c>
      <c r="E20" s="49">
        <v>36</v>
      </c>
      <c r="F20" s="52">
        <v>36</v>
      </c>
      <c r="G20" s="49">
        <f t="shared" si="0"/>
        <v>36</v>
      </c>
      <c r="H20" s="49">
        <v>0</v>
      </c>
      <c r="I20" s="49">
        <v>4</v>
      </c>
      <c r="J20" s="394">
        <v>32</v>
      </c>
      <c r="K20" s="376"/>
      <c r="L20" s="30"/>
      <c r="M20" s="129"/>
    </row>
    <row r="21" ht="23.25" customHeight="1" spans="2:13">
      <c r="B21" s="774" t="s">
        <v>31</v>
      </c>
      <c r="C21" s="49">
        <v>10</v>
      </c>
      <c r="D21" s="49">
        <v>10</v>
      </c>
      <c r="E21" s="49">
        <v>10</v>
      </c>
      <c r="F21" s="52">
        <v>10</v>
      </c>
      <c r="G21" s="49">
        <f t="shared" si="0"/>
        <v>10</v>
      </c>
      <c r="H21" s="49">
        <v>0</v>
      </c>
      <c r="I21" s="49">
        <v>0</v>
      </c>
      <c r="J21" s="394">
        <v>10</v>
      </c>
      <c r="K21" s="150"/>
      <c r="L21" s="30"/>
      <c r="M21" s="129"/>
    </row>
    <row r="22" ht="23.25" customHeight="1" spans="1:13">
      <c r="A22" s="65"/>
      <c r="B22" s="777" t="s">
        <v>21</v>
      </c>
      <c r="C22" s="778">
        <v>10</v>
      </c>
      <c r="D22" s="778">
        <v>10</v>
      </c>
      <c r="E22" s="778">
        <v>30</v>
      </c>
      <c r="F22" s="687">
        <v>30</v>
      </c>
      <c r="G22" s="778">
        <f t="shared" si="0"/>
        <v>30</v>
      </c>
      <c r="H22" s="778">
        <v>0</v>
      </c>
      <c r="I22" s="778">
        <v>0</v>
      </c>
      <c r="J22" s="784">
        <v>30</v>
      </c>
      <c r="K22" s="30"/>
      <c r="L22" s="30"/>
      <c r="M22" s="129"/>
    </row>
    <row r="23" ht="23.25" customHeight="1" spans="1:13">
      <c r="A23" s="65"/>
      <c r="B23" s="507" t="s">
        <v>195</v>
      </c>
      <c r="C23" s="754">
        <f>SUM(C15:C22)</f>
        <v>54</v>
      </c>
      <c r="D23" s="754">
        <f>SUM(D15:D22)</f>
        <v>53</v>
      </c>
      <c r="E23" s="508">
        <f>SUM(E15:E22)</f>
        <v>144</v>
      </c>
      <c r="F23" s="754">
        <f>SUM(F15:F22)</f>
        <v>144</v>
      </c>
      <c r="G23" s="508">
        <f t="shared" si="0"/>
        <v>144</v>
      </c>
      <c r="H23" s="754">
        <f>SUM(H15:H22)</f>
        <v>3</v>
      </c>
      <c r="I23" s="754">
        <f>SUM(I15:I22)</f>
        <v>18</v>
      </c>
      <c r="J23" s="759">
        <f>SUM(J15:J22)</f>
        <v>131</v>
      </c>
      <c r="K23" s="45"/>
      <c r="L23" s="30"/>
      <c r="M23" s="129"/>
    </row>
    <row r="24" ht="23.25" customHeight="1" spans="1:13">
      <c r="A24" s="65"/>
      <c r="B24" s="716" t="s">
        <v>3</v>
      </c>
      <c r="C24" s="724"/>
      <c r="D24" s="724"/>
      <c r="E24" s="509"/>
      <c r="F24" s="724"/>
      <c r="G24" s="509"/>
      <c r="H24" s="724"/>
      <c r="I24" s="724"/>
      <c r="J24" s="725"/>
      <c r="K24" s="45"/>
      <c r="L24" s="30"/>
      <c r="M24" s="129"/>
    </row>
    <row r="25" ht="23.25" customHeight="1" spans="1:13">
      <c r="A25" s="65"/>
      <c r="B25" s="774" t="s">
        <v>218</v>
      </c>
      <c r="C25" s="49" t="str">
        <f t="shared" ref="C25:J25" si="1">IF(ISERROR(AVERAGE(A25:B25)),"_",(AVERAGE(A25:B25)))</f>
        <v>_</v>
      </c>
      <c r="D25" s="49" t="str">
        <f t="shared" si="1"/>
        <v>_</v>
      </c>
      <c r="E25" s="49" t="str">
        <f t="shared" si="1"/>
        <v>_</v>
      </c>
      <c r="F25" s="52" t="str">
        <f t="shared" si="1"/>
        <v>_</v>
      </c>
      <c r="G25" s="49" t="str">
        <f t="shared" si="1"/>
        <v>_</v>
      </c>
      <c r="H25" s="49" t="str">
        <f t="shared" si="1"/>
        <v>_</v>
      </c>
      <c r="I25" s="49" t="str">
        <f t="shared" si="1"/>
        <v>_</v>
      </c>
      <c r="J25" s="394" t="str">
        <f t="shared" si="1"/>
        <v>_</v>
      </c>
      <c r="K25" s="376"/>
      <c r="L25" s="30"/>
      <c r="M25" s="129"/>
    </row>
    <row r="26" ht="23.25" customHeight="1" spans="1:13">
      <c r="A26" s="65"/>
      <c r="B26" s="774" t="s">
        <v>54</v>
      </c>
      <c r="C26" s="49">
        <v>15</v>
      </c>
      <c r="D26" s="49">
        <v>15</v>
      </c>
      <c r="E26" s="49">
        <v>44</v>
      </c>
      <c r="F26" s="52">
        <v>31</v>
      </c>
      <c r="G26" s="49">
        <f t="shared" ref="G26:G33" si="2">IF(ISERROR(AVERAGE(E26:F26)),"_",(AVERAGE(E26:F26)))</f>
        <v>37.5</v>
      </c>
      <c r="H26" s="49">
        <v>2</v>
      </c>
      <c r="I26" s="49">
        <v>16</v>
      </c>
      <c r="J26" s="394">
        <v>26</v>
      </c>
      <c r="K26" s="376"/>
      <c r="L26" s="30"/>
      <c r="M26" s="129"/>
    </row>
    <row r="27" ht="23.25" customHeight="1" spans="1:13">
      <c r="A27" s="65"/>
      <c r="B27" s="774" t="s">
        <v>16</v>
      </c>
      <c r="C27" s="49">
        <v>20</v>
      </c>
      <c r="D27" s="49">
        <v>20</v>
      </c>
      <c r="E27" s="49">
        <v>55</v>
      </c>
      <c r="F27" s="52">
        <v>36</v>
      </c>
      <c r="G27" s="49">
        <f t="shared" si="2"/>
        <v>45.5</v>
      </c>
      <c r="H27" s="49">
        <v>2</v>
      </c>
      <c r="I27" s="49">
        <v>18</v>
      </c>
      <c r="J27" s="394">
        <v>35</v>
      </c>
      <c r="K27" s="376"/>
      <c r="L27" s="30"/>
      <c r="M27" s="129"/>
    </row>
    <row r="28" ht="23.25" customHeight="1" spans="1:13">
      <c r="A28" s="65"/>
      <c r="B28" s="774" t="s">
        <v>58</v>
      </c>
      <c r="C28" s="49">
        <v>12</v>
      </c>
      <c r="D28" s="49">
        <v>10</v>
      </c>
      <c r="E28" s="49">
        <v>28</v>
      </c>
      <c r="F28" s="52">
        <v>25</v>
      </c>
      <c r="G28" s="49">
        <f t="shared" si="2"/>
        <v>26.5</v>
      </c>
      <c r="H28" s="49">
        <v>1</v>
      </c>
      <c r="I28" s="49">
        <v>6</v>
      </c>
      <c r="J28" s="394">
        <v>21</v>
      </c>
      <c r="K28" s="376"/>
      <c r="L28" s="30"/>
      <c r="M28" s="129"/>
    </row>
    <row r="29" ht="23.25" customHeight="1" spans="1:13">
      <c r="A29" s="65"/>
      <c r="B29" s="774" t="s">
        <v>219</v>
      </c>
      <c r="C29" s="49">
        <v>15</v>
      </c>
      <c r="D29" s="49">
        <v>15</v>
      </c>
      <c r="E29" s="49">
        <v>42</v>
      </c>
      <c r="F29" s="52">
        <v>32</v>
      </c>
      <c r="G29" s="49">
        <f t="shared" si="2"/>
        <v>37</v>
      </c>
      <c r="H29" s="49">
        <v>1</v>
      </c>
      <c r="I29" s="49">
        <v>13</v>
      </c>
      <c r="J29" s="394">
        <v>28</v>
      </c>
      <c r="K29" s="376"/>
      <c r="L29" s="30"/>
      <c r="M29" s="129"/>
    </row>
    <row r="30" ht="23.25" customHeight="1" spans="1:13">
      <c r="A30" s="65"/>
      <c r="B30" s="774" t="s">
        <v>38</v>
      </c>
      <c r="C30" s="49">
        <v>21</v>
      </c>
      <c r="D30" s="49">
        <v>21</v>
      </c>
      <c r="E30" s="49">
        <v>62</v>
      </c>
      <c r="F30" s="52">
        <v>40</v>
      </c>
      <c r="G30" s="49">
        <f t="shared" si="2"/>
        <v>51</v>
      </c>
      <c r="H30" s="49">
        <v>1</v>
      </c>
      <c r="I30" s="49">
        <v>24</v>
      </c>
      <c r="J30" s="394">
        <v>37</v>
      </c>
      <c r="K30" s="376"/>
      <c r="L30" s="30"/>
      <c r="M30" s="129"/>
    </row>
    <row r="31" ht="23.25" customHeight="1" spans="1:13">
      <c r="A31" s="65"/>
      <c r="B31" s="774" t="s">
        <v>49</v>
      </c>
      <c r="C31" s="49">
        <v>20</v>
      </c>
      <c r="D31" s="49">
        <v>20</v>
      </c>
      <c r="E31" s="49">
        <v>57</v>
      </c>
      <c r="F31" s="52">
        <v>51</v>
      </c>
      <c r="G31" s="49">
        <f t="shared" si="2"/>
        <v>54</v>
      </c>
      <c r="H31" s="49">
        <v>1</v>
      </c>
      <c r="I31" s="49">
        <v>21</v>
      </c>
      <c r="J31" s="394">
        <v>35</v>
      </c>
      <c r="K31" s="376"/>
      <c r="L31" s="30"/>
      <c r="M31" s="129"/>
    </row>
    <row r="32" ht="23.25" customHeight="1" spans="1:13">
      <c r="A32" s="65"/>
      <c r="B32" s="774" t="s">
        <v>34</v>
      </c>
      <c r="C32" s="49">
        <v>21</v>
      </c>
      <c r="D32" s="49">
        <v>20</v>
      </c>
      <c r="E32" s="49">
        <v>62</v>
      </c>
      <c r="F32" s="52">
        <v>38</v>
      </c>
      <c r="G32" s="49">
        <f t="shared" si="2"/>
        <v>50</v>
      </c>
      <c r="H32" s="49">
        <v>3</v>
      </c>
      <c r="I32" s="49">
        <v>22</v>
      </c>
      <c r="J32" s="394">
        <v>37</v>
      </c>
      <c r="K32" s="150"/>
      <c r="L32" s="30"/>
      <c r="M32" s="129"/>
    </row>
    <row r="33" ht="23.25" customHeight="1" spans="1:13">
      <c r="A33" s="65"/>
      <c r="B33" s="774" t="s">
        <v>73</v>
      </c>
      <c r="C33" s="49">
        <v>15</v>
      </c>
      <c r="D33" s="49">
        <v>11</v>
      </c>
      <c r="E33" s="49">
        <v>25</v>
      </c>
      <c r="F33" s="52">
        <v>22</v>
      </c>
      <c r="G33" s="49">
        <f t="shared" si="2"/>
        <v>23.5</v>
      </c>
      <c r="H33" s="49">
        <v>3</v>
      </c>
      <c r="I33" s="49">
        <v>1</v>
      </c>
      <c r="J33" s="394">
        <v>21</v>
      </c>
      <c r="K33" s="150"/>
      <c r="L33" s="30"/>
      <c r="M33" s="129"/>
    </row>
    <row r="34" ht="23.25" customHeight="1" spans="1:13">
      <c r="A34" s="65"/>
      <c r="B34" s="776" t="s">
        <v>92</v>
      </c>
      <c r="C34" s="49" t="s">
        <v>127</v>
      </c>
      <c r="D34" s="49" t="s">
        <v>127</v>
      </c>
      <c r="E34" s="49" t="s">
        <v>127</v>
      </c>
      <c r="F34" s="49" t="s">
        <v>127</v>
      </c>
      <c r="G34" s="49" t="s">
        <v>127</v>
      </c>
      <c r="H34" s="49" t="s">
        <v>127</v>
      </c>
      <c r="I34" s="49" t="s">
        <v>127</v>
      </c>
      <c r="J34" s="394" t="s">
        <v>127</v>
      </c>
      <c r="K34" s="39"/>
      <c r="L34" s="30"/>
      <c r="M34" s="129"/>
    </row>
    <row r="35" ht="23.25" customHeight="1" spans="1:13">
      <c r="A35" s="65"/>
      <c r="B35" s="774" t="s">
        <v>25</v>
      </c>
      <c r="C35" s="49">
        <v>20</v>
      </c>
      <c r="D35" s="49">
        <v>12</v>
      </c>
      <c r="E35" s="49">
        <v>46</v>
      </c>
      <c r="F35" s="52">
        <v>31</v>
      </c>
      <c r="G35" s="49">
        <f t="shared" ref="G35:G44" si="3">IF(ISERROR(AVERAGE(E35:F35)),"_",(AVERAGE(E35:F35)))</f>
        <v>38.5</v>
      </c>
      <c r="H35" s="49">
        <v>1</v>
      </c>
      <c r="I35" s="49">
        <v>14</v>
      </c>
      <c r="J35" s="394">
        <v>31</v>
      </c>
      <c r="K35" s="45"/>
      <c r="L35" s="30"/>
      <c r="M35" s="129"/>
    </row>
    <row r="36" ht="23.25" customHeight="1" spans="1:13">
      <c r="A36" s="65"/>
      <c r="B36" s="774" t="s">
        <v>31</v>
      </c>
      <c r="C36" s="49">
        <v>22</v>
      </c>
      <c r="D36" s="49">
        <v>12</v>
      </c>
      <c r="E36" s="49">
        <v>47</v>
      </c>
      <c r="F36" s="52">
        <v>40</v>
      </c>
      <c r="G36" s="49">
        <f t="shared" si="3"/>
        <v>43.5</v>
      </c>
      <c r="H36" s="49">
        <v>0</v>
      </c>
      <c r="I36" s="49">
        <v>12</v>
      </c>
      <c r="J36" s="394">
        <v>35</v>
      </c>
      <c r="K36" s="45"/>
      <c r="L36" s="30"/>
      <c r="M36" s="129"/>
    </row>
    <row r="37" ht="23.25" customHeight="1" spans="1:13">
      <c r="A37" s="65"/>
      <c r="B37" s="774" t="s">
        <v>21</v>
      </c>
      <c r="C37" s="49">
        <v>20</v>
      </c>
      <c r="D37" s="49">
        <v>18</v>
      </c>
      <c r="E37" s="49">
        <v>52</v>
      </c>
      <c r="F37" s="52">
        <v>52</v>
      </c>
      <c r="G37" s="49">
        <f t="shared" si="3"/>
        <v>52</v>
      </c>
      <c r="H37" s="49">
        <v>3</v>
      </c>
      <c r="I37" s="49">
        <v>16</v>
      </c>
      <c r="J37" s="394">
        <v>33</v>
      </c>
      <c r="K37" s="376"/>
      <c r="L37" s="30"/>
      <c r="M37" s="129"/>
    </row>
    <row r="38" ht="23.25" customHeight="1" spans="1:13">
      <c r="A38" s="65"/>
      <c r="B38" s="774" t="s">
        <v>42</v>
      </c>
      <c r="C38" s="49">
        <v>20</v>
      </c>
      <c r="D38" s="49">
        <v>18</v>
      </c>
      <c r="E38" s="49">
        <v>56</v>
      </c>
      <c r="F38" s="52">
        <v>42</v>
      </c>
      <c r="G38" s="49">
        <f t="shared" si="3"/>
        <v>49</v>
      </c>
      <c r="H38" s="49">
        <v>2</v>
      </c>
      <c r="I38" s="49">
        <v>19</v>
      </c>
      <c r="J38" s="394">
        <v>35</v>
      </c>
      <c r="K38" s="376"/>
      <c r="L38" s="30"/>
      <c r="M38" s="129"/>
    </row>
    <row r="39" ht="23.25" customHeight="1" spans="1:13">
      <c r="A39" s="65"/>
      <c r="B39" s="774" t="s">
        <v>66</v>
      </c>
      <c r="C39" s="49">
        <v>15</v>
      </c>
      <c r="D39" s="49">
        <v>15</v>
      </c>
      <c r="E39" s="49">
        <v>40</v>
      </c>
      <c r="F39" s="52">
        <v>23</v>
      </c>
      <c r="G39" s="49">
        <f t="shared" si="3"/>
        <v>31.5</v>
      </c>
      <c r="H39" s="49">
        <v>15</v>
      </c>
      <c r="I39" s="49">
        <v>4</v>
      </c>
      <c r="J39" s="394">
        <v>22</v>
      </c>
      <c r="K39" s="376"/>
      <c r="L39" s="30"/>
      <c r="M39" s="129"/>
    </row>
    <row r="40" ht="23.25" customHeight="1" spans="1:13">
      <c r="A40" s="65"/>
      <c r="B40" s="774" t="s">
        <v>70</v>
      </c>
      <c r="C40" s="49">
        <v>20</v>
      </c>
      <c r="D40" s="49">
        <v>19</v>
      </c>
      <c r="E40" s="49">
        <v>52</v>
      </c>
      <c r="F40" s="52">
        <v>35</v>
      </c>
      <c r="G40" s="49">
        <f t="shared" si="3"/>
        <v>43.5</v>
      </c>
      <c r="H40" s="49">
        <v>3</v>
      </c>
      <c r="I40" s="49">
        <v>16</v>
      </c>
      <c r="J40" s="394">
        <v>33</v>
      </c>
      <c r="K40" s="376"/>
      <c r="L40" s="30"/>
      <c r="M40" s="129"/>
    </row>
    <row r="41" ht="23.25" customHeight="1" spans="1:13">
      <c r="A41" s="65"/>
      <c r="B41" s="774" t="s">
        <v>81</v>
      </c>
      <c r="C41" s="49">
        <v>15</v>
      </c>
      <c r="D41" s="49">
        <v>11</v>
      </c>
      <c r="E41" s="49">
        <v>11</v>
      </c>
      <c r="F41" s="52">
        <v>11</v>
      </c>
      <c r="G41" s="49">
        <f t="shared" si="3"/>
        <v>11</v>
      </c>
      <c r="H41" s="49">
        <v>0</v>
      </c>
      <c r="I41" s="49">
        <v>0</v>
      </c>
      <c r="J41" s="394">
        <v>11</v>
      </c>
      <c r="K41" s="376"/>
      <c r="L41" s="30"/>
      <c r="M41" s="129"/>
    </row>
    <row r="42" ht="23.25" customHeight="1" spans="1:13">
      <c r="A42" s="65"/>
      <c r="B42" s="777" t="s">
        <v>46</v>
      </c>
      <c r="C42" s="778">
        <v>20</v>
      </c>
      <c r="D42" s="778">
        <v>18</v>
      </c>
      <c r="E42" s="778">
        <v>55</v>
      </c>
      <c r="F42" s="687">
        <v>39</v>
      </c>
      <c r="G42" s="778">
        <f t="shared" si="3"/>
        <v>47</v>
      </c>
      <c r="H42" s="778">
        <v>4</v>
      </c>
      <c r="I42" s="778">
        <v>17</v>
      </c>
      <c r="J42" s="784">
        <v>34</v>
      </c>
      <c r="K42" s="376"/>
      <c r="L42" s="30"/>
      <c r="M42" s="129"/>
    </row>
    <row r="43" ht="23.25" customHeight="1" spans="1:13">
      <c r="A43" s="65"/>
      <c r="B43" s="716" t="s">
        <v>197</v>
      </c>
      <c r="C43" s="508">
        <f>SUM(C25:C42)</f>
        <v>291</v>
      </c>
      <c r="D43" s="508">
        <f>SUM(D25:D42)</f>
        <v>255</v>
      </c>
      <c r="E43" s="508">
        <f>SUM(E25:E42)</f>
        <v>734</v>
      </c>
      <c r="F43" s="508">
        <f>SUM(F25:F42)</f>
        <v>548</v>
      </c>
      <c r="G43" s="508">
        <f t="shared" si="3"/>
        <v>641</v>
      </c>
      <c r="H43" s="508">
        <f>SUM(H25:H42)</f>
        <v>42</v>
      </c>
      <c r="I43" s="508">
        <f>SUM(I25:I42)</f>
        <v>219</v>
      </c>
      <c r="J43" s="759">
        <f>SUM(J25:J42)</f>
        <v>474</v>
      </c>
      <c r="K43" s="39"/>
      <c r="L43" s="30"/>
      <c r="M43" s="129"/>
    </row>
    <row r="44" ht="23.25" customHeight="1" spans="1:13">
      <c r="A44" s="65"/>
      <c r="B44" s="779" t="s">
        <v>198</v>
      </c>
      <c r="C44" s="85">
        <f>C23+C43</f>
        <v>345</v>
      </c>
      <c r="D44" s="85">
        <f>D23+D43</f>
        <v>308</v>
      </c>
      <c r="E44" s="764">
        <f>E23+E43</f>
        <v>878</v>
      </c>
      <c r="F44" s="85">
        <f>F23+F43</f>
        <v>692</v>
      </c>
      <c r="G44" s="780">
        <f t="shared" si="3"/>
        <v>785</v>
      </c>
      <c r="H44" s="85">
        <f>H23+H43</f>
        <v>45</v>
      </c>
      <c r="I44" s="85">
        <f>I23+I43</f>
        <v>237</v>
      </c>
      <c r="J44" s="86">
        <f>J23+J43</f>
        <v>605</v>
      </c>
      <c r="K44" s="45"/>
      <c r="L44" s="30"/>
      <c r="M44" s="129"/>
    </row>
    <row r="45" ht="23.25" customHeight="1" spans="1:13">
      <c r="A45" s="65"/>
      <c r="B45" s="35" t="s">
        <v>131</v>
      </c>
      <c r="C45" s="68"/>
      <c r="D45" s="68"/>
      <c r="E45" s="68"/>
      <c r="F45" s="68"/>
      <c r="G45" s="68"/>
      <c r="H45" s="68"/>
      <c r="I45" s="68"/>
      <c r="J45" s="68"/>
      <c r="K45" s="45"/>
      <c r="L45" s="30"/>
      <c r="M45" s="129"/>
    </row>
    <row r="46" ht="23.25" customHeight="1" spans="1:13">
      <c r="A46" s="65"/>
      <c r="B46" s="67" t="s">
        <v>220</v>
      </c>
      <c r="C46" s="68"/>
      <c r="D46" s="68"/>
      <c r="E46" s="68"/>
      <c r="F46" s="68"/>
      <c r="G46" s="68"/>
      <c r="H46" s="68"/>
      <c r="I46" s="68"/>
      <c r="J46" s="68"/>
      <c r="K46" s="376"/>
      <c r="L46" s="30"/>
      <c r="M46" s="129"/>
    </row>
    <row r="47" ht="23.25" customHeight="1" spans="1:13">
      <c r="A47" s="65"/>
      <c r="B47" s="470" t="s">
        <v>221</v>
      </c>
      <c r="C47" s="68"/>
      <c r="D47" s="68"/>
      <c r="E47" s="68"/>
      <c r="F47" s="68"/>
      <c r="G47" s="68"/>
      <c r="H47" s="68"/>
      <c r="I47" s="68"/>
      <c r="J47" s="68"/>
      <c r="K47" s="376"/>
      <c r="L47" s="30"/>
      <c r="M47" s="129"/>
    </row>
    <row r="48" ht="23.25" customHeight="1" spans="1:13">
      <c r="A48" s="65"/>
      <c r="B48" s="67" t="s">
        <v>222</v>
      </c>
      <c r="C48" s="68"/>
      <c r="D48" s="68"/>
      <c r="E48" s="68"/>
      <c r="F48" s="68"/>
      <c r="G48" s="68"/>
      <c r="H48" s="68"/>
      <c r="I48" s="68"/>
      <c r="J48" s="159"/>
      <c r="K48" s="376"/>
      <c r="L48" s="30"/>
      <c r="M48" s="129"/>
    </row>
    <row r="49" ht="23.25" customHeight="1" spans="1:13">
      <c r="A49" s="65"/>
      <c r="B49" s="475"/>
      <c r="C49" s="82"/>
      <c r="D49" s="82"/>
      <c r="E49" s="82"/>
      <c r="F49" s="82"/>
      <c r="G49" s="82"/>
      <c r="H49" s="82"/>
      <c r="I49" s="164"/>
      <c r="J49" s="164"/>
      <c r="K49" s="376"/>
      <c r="L49" s="30"/>
      <c r="M49" s="129"/>
    </row>
    <row r="50" ht="23.25" customHeight="1" spans="1:13">
      <c r="A50" s="65"/>
      <c r="B50" s="475"/>
      <c r="C50" s="82"/>
      <c r="D50" s="82"/>
      <c r="E50" s="82"/>
      <c r="F50" s="82"/>
      <c r="G50" s="82"/>
      <c r="H50" s="82"/>
      <c r="I50" s="164"/>
      <c r="J50" s="164"/>
      <c r="K50" s="376"/>
      <c r="L50" s="30"/>
      <c r="M50" s="129"/>
    </row>
    <row r="51" ht="23.25" customHeight="1" spans="1:13">
      <c r="A51" s="65"/>
      <c r="B51" s="475"/>
      <c r="C51" s="82"/>
      <c r="D51" s="82"/>
      <c r="E51" s="82"/>
      <c r="F51" s="82"/>
      <c r="G51" s="82"/>
      <c r="H51" s="82"/>
      <c r="I51" s="164"/>
      <c r="J51" s="164"/>
      <c r="K51" s="376"/>
      <c r="L51" s="30"/>
      <c r="M51" s="129"/>
    </row>
    <row r="52" ht="23.25" customHeight="1" spans="1:12">
      <c r="A52" s="65"/>
      <c r="B52" s="493"/>
      <c r="C52" s="83"/>
      <c r="D52" s="83"/>
      <c r="E52" s="83"/>
      <c r="F52" s="83"/>
      <c r="G52" s="83"/>
      <c r="H52" s="83"/>
      <c r="I52" s="101"/>
      <c r="J52" s="101"/>
      <c r="K52" s="485"/>
      <c r="L52" s="65"/>
    </row>
    <row r="53" ht="23.25" customHeight="1" spans="1:12">
      <c r="A53" s="65"/>
      <c r="B53" s="493"/>
      <c r="C53" s="83"/>
      <c r="D53" s="83"/>
      <c r="E53" s="83"/>
      <c r="F53" s="83"/>
      <c r="G53" s="83"/>
      <c r="H53" s="83"/>
      <c r="I53" s="204"/>
      <c r="J53" s="204"/>
      <c r="K53" s="485"/>
      <c r="L53" s="65"/>
    </row>
    <row r="54" ht="23.25" customHeight="1" spans="2:12">
      <c r="B54" s="494"/>
      <c r="C54" s="495"/>
      <c r="D54" s="495"/>
      <c r="E54" s="495"/>
      <c r="F54" s="495"/>
      <c r="G54" s="495"/>
      <c r="H54" s="495"/>
      <c r="I54" s="700"/>
      <c r="J54" s="700"/>
      <c r="K54" s="497"/>
      <c r="L54" s="65"/>
    </row>
    <row r="55" ht="23.25" customHeight="1" spans="2:12">
      <c r="B55" s="346"/>
      <c r="C55" s="98"/>
      <c r="D55" s="98"/>
      <c r="E55" s="98"/>
      <c r="F55" s="98"/>
      <c r="G55" s="98"/>
      <c r="H55" s="98"/>
      <c r="I55" s="98"/>
      <c r="J55" s="98"/>
      <c r="K55" s="98"/>
      <c r="L55" s="65"/>
    </row>
    <row r="56" ht="23.25" customHeight="1" spans="2:12">
      <c r="B56" s="701"/>
      <c r="C56" s="98"/>
      <c r="D56" s="98"/>
      <c r="E56" s="98"/>
      <c r="F56" s="98"/>
      <c r="G56" s="98"/>
      <c r="H56" s="98"/>
      <c r="I56" s="98"/>
      <c r="J56" s="98"/>
      <c r="K56" s="98"/>
      <c r="L56" s="65"/>
    </row>
    <row r="57" ht="23.25" customHeight="1" spans="2:12"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65"/>
    </row>
    <row r="58" ht="23.25" customHeight="1" spans="2:12">
      <c r="B58" s="333"/>
      <c r="C58" s="487"/>
      <c r="D58" s="488"/>
      <c r="E58" s="489"/>
      <c r="F58" s="489"/>
      <c r="G58" s="490"/>
      <c r="H58" s="73"/>
      <c r="I58" s="697"/>
      <c r="J58" s="697"/>
      <c r="K58" s="73"/>
      <c r="L58" s="65"/>
    </row>
    <row r="59" ht="23.25" customHeight="1" spans="2:12">
      <c r="B59" s="491"/>
      <c r="C59" s="492"/>
      <c r="D59" s="492"/>
      <c r="E59" s="492"/>
      <c r="F59" s="492"/>
      <c r="G59" s="492"/>
      <c r="H59" s="492"/>
      <c r="I59" s="699"/>
      <c r="J59" s="699"/>
      <c r="K59" s="73"/>
      <c r="L59" s="65"/>
    </row>
    <row r="60" ht="23.25" customHeight="1" spans="2:12">
      <c r="B60" s="493"/>
      <c r="C60" s="83"/>
      <c r="D60" s="83"/>
      <c r="E60" s="83"/>
      <c r="F60" s="83"/>
      <c r="G60" s="83"/>
      <c r="H60" s="83"/>
      <c r="I60" s="101"/>
      <c r="J60" s="101"/>
      <c r="K60" s="485"/>
      <c r="L60" s="65"/>
    </row>
    <row r="61" ht="23.25" customHeight="1" spans="2:12">
      <c r="B61" s="493"/>
      <c r="C61" s="83"/>
      <c r="D61" s="83"/>
      <c r="E61" s="83"/>
      <c r="F61" s="83"/>
      <c r="G61" s="83"/>
      <c r="H61" s="83"/>
      <c r="I61" s="101"/>
      <c r="J61" s="101"/>
      <c r="K61" s="485"/>
      <c r="L61" s="65"/>
    </row>
    <row r="62" ht="23.25" customHeight="1" spans="2:12">
      <c r="B62" s="493"/>
      <c r="C62" s="83"/>
      <c r="D62" s="83"/>
      <c r="E62" s="83"/>
      <c r="F62" s="83"/>
      <c r="G62" s="83"/>
      <c r="H62" s="83"/>
      <c r="I62" s="101"/>
      <c r="J62" s="204"/>
      <c r="K62" s="485"/>
      <c r="L62" s="65"/>
    </row>
    <row r="63" ht="23.25" customHeight="1" spans="2:12">
      <c r="B63" s="493"/>
      <c r="C63" s="83"/>
      <c r="D63" s="83"/>
      <c r="E63" s="83"/>
      <c r="F63" s="83"/>
      <c r="G63" s="83"/>
      <c r="H63" s="83"/>
      <c r="I63" s="101"/>
      <c r="J63" s="101"/>
      <c r="K63" s="485"/>
      <c r="L63" s="65"/>
    </row>
    <row r="64" ht="23.25" customHeight="1" spans="2:12">
      <c r="B64" s="493"/>
      <c r="C64" s="83"/>
      <c r="D64" s="83"/>
      <c r="E64" s="83"/>
      <c r="F64" s="83"/>
      <c r="G64" s="83"/>
      <c r="H64" s="83"/>
      <c r="I64" s="101"/>
      <c r="J64" s="101"/>
      <c r="K64" s="485"/>
      <c r="L64" s="65"/>
    </row>
    <row r="65" ht="23.25" customHeight="1" spans="2:12">
      <c r="B65" s="493"/>
      <c r="C65" s="83"/>
      <c r="D65" s="83"/>
      <c r="E65" s="83"/>
      <c r="F65" s="83"/>
      <c r="G65" s="83"/>
      <c r="H65" s="83"/>
      <c r="I65" s="101"/>
      <c r="J65" s="204"/>
      <c r="K65" s="485"/>
      <c r="L65" s="65"/>
    </row>
    <row r="66" ht="23.25" customHeight="1" spans="2:12">
      <c r="B66" s="493"/>
      <c r="C66" s="83"/>
      <c r="D66" s="83"/>
      <c r="E66" s="83"/>
      <c r="F66" s="83"/>
      <c r="G66" s="83"/>
      <c r="H66" s="83"/>
      <c r="I66" s="204"/>
      <c r="J66" s="204"/>
      <c r="K66" s="485"/>
      <c r="L66" s="65"/>
    </row>
    <row r="67" ht="23.25" customHeight="1" spans="2:12">
      <c r="B67" s="494"/>
      <c r="C67" s="495"/>
      <c r="D67" s="495"/>
      <c r="E67" s="495"/>
      <c r="F67" s="495"/>
      <c r="G67" s="495"/>
      <c r="H67" s="495"/>
      <c r="I67" s="700"/>
      <c r="J67" s="700"/>
      <c r="K67" s="497"/>
      <c r="L67" s="65"/>
    </row>
    <row r="68" ht="23.25" customHeight="1" spans="2:12">
      <c r="B68" s="346"/>
      <c r="C68" s="98"/>
      <c r="D68" s="98"/>
      <c r="E68" s="98"/>
      <c r="F68" s="98"/>
      <c r="G68" s="98"/>
      <c r="H68" s="98"/>
      <c r="I68" s="98"/>
      <c r="J68" s="98"/>
      <c r="K68" s="98"/>
      <c r="L68" s="65"/>
    </row>
    <row r="69" ht="23.25" customHeight="1" spans="2:12">
      <c r="B69" s="104"/>
      <c r="C69" s="98"/>
      <c r="D69" s="98"/>
      <c r="E69" s="98"/>
      <c r="F69" s="98"/>
      <c r="G69" s="98"/>
      <c r="H69" s="98"/>
      <c r="I69" s="98"/>
      <c r="J69" s="98"/>
      <c r="K69" s="98"/>
      <c r="L69" s="65"/>
    </row>
    <row r="70" ht="23.25" customHeight="1" spans="2:12"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65"/>
    </row>
    <row r="71" ht="23.25" customHeight="1" spans="2:12">
      <c r="B71" s="333"/>
      <c r="C71" s="487"/>
      <c r="D71" s="488"/>
      <c r="E71" s="489"/>
      <c r="F71" s="489"/>
      <c r="G71" s="490"/>
      <c r="H71" s="73"/>
      <c r="I71" s="697"/>
      <c r="J71" s="697"/>
      <c r="K71" s="73"/>
      <c r="L71" s="65"/>
    </row>
    <row r="72" ht="23.25" customHeight="1" spans="2:12">
      <c r="B72" s="491"/>
      <c r="C72" s="492"/>
      <c r="D72" s="492"/>
      <c r="E72" s="492"/>
      <c r="F72" s="492"/>
      <c r="G72" s="492"/>
      <c r="H72" s="492"/>
      <c r="I72" s="699"/>
      <c r="J72" s="699"/>
      <c r="K72" s="73"/>
      <c r="L72" s="65"/>
    </row>
    <row r="73" ht="23.25" customHeight="1" spans="2:12">
      <c r="B73" s="493"/>
      <c r="C73" s="83"/>
      <c r="D73" s="83"/>
      <c r="E73" s="83"/>
      <c r="F73" s="83"/>
      <c r="G73" s="83"/>
      <c r="H73" s="83"/>
      <c r="I73" s="101"/>
      <c r="J73" s="101"/>
      <c r="K73" s="485"/>
      <c r="L73" s="65"/>
    </row>
    <row r="74" ht="23.25" customHeight="1" spans="2:12">
      <c r="B74" s="493"/>
      <c r="C74" s="83"/>
      <c r="D74" s="83"/>
      <c r="E74" s="83"/>
      <c r="F74" s="83"/>
      <c r="G74" s="83"/>
      <c r="H74" s="83"/>
      <c r="I74" s="101"/>
      <c r="J74" s="101"/>
      <c r="K74" s="485"/>
      <c r="L74" s="65"/>
    </row>
    <row r="75" ht="23.25" customHeight="1" spans="2:12">
      <c r="B75" s="493"/>
      <c r="C75" s="83"/>
      <c r="D75" s="83"/>
      <c r="E75" s="83"/>
      <c r="F75" s="83"/>
      <c r="G75" s="83"/>
      <c r="H75" s="83"/>
      <c r="I75" s="101"/>
      <c r="J75" s="101"/>
      <c r="K75" s="485"/>
      <c r="L75" s="65"/>
    </row>
    <row r="76" ht="23.25" customHeight="1" spans="2:12">
      <c r="B76" s="493"/>
      <c r="C76" s="83"/>
      <c r="D76" s="83"/>
      <c r="E76" s="83"/>
      <c r="F76" s="83"/>
      <c r="G76" s="83"/>
      <c r="H76" s="83"/>
      <c r="I76" s="101"/>
      <c r="J76" s="101"/>
      <c r="K76" s="485"/>
      <c r="L76" s="65"/>
    </row>
    <row r="77" ht="23.25" customHeight="1" spans="2:12">
      <c r="B77" s="493"/>
      <c r="C77" s="83"/>
      <c r="D77" s="83"/>
      <c r="E77" s="83"/>
      <c r="F77" s="83"/>
      <c r="G77" s="83"/>
      <c r="H77" s="83"/>
      <c r="I77" s="101"/>
      <c r="J77" s="101"/>
      <c r="K77" s="485"/>
      <c r="L77" s="65"/>
    </row>
    <row r="78" ht="23.25" customHeight="1" spans="2:12">
      <c r="B78" s="493"/>
      <c r="C78" s="83"/>
      <c r="D78" s="83"/>
      <c r="E78" s="83"/>
      <c r="F78" s="83"/>
      <c r="G78" s="83"/>
      <c r="H78" s="83"/>
      <c r="I78" s="101"/>
      <c r="J78" s="101"/>
      <c r="K78" s="485"/>
      <c r="L78" s="65"/>
    </row>
    <row r="79" ht="23.25" customHeight="1" spans="2:12">
      <c r="B79" s="494"/>
      <c r="C79" s="495"/>
      <c r="D79" s="495"/>
      <c r="E79" s="495"/>
      <c r="F79" s="495"/>
      <c r="G79" s="495"/>
      <c r="H79" s="495"/>
      <c r="I79" s="700"/>
      <c r="J79" s="700"/>
      <c r="K79" s="497"/>
      <c r="L79" s="65"/>
    </row>
    <row r="80" ht="23.25" customHeight="1" spans="2:12">
      <c r="B80" s="346"/>
      <c r="C80" s="98"/>
      <c r="D80" s="98"/>
      <c r="E80" s="98"/>
      <c r="F80" s="98"/>
      <c r="G80" s="98"/>
      <c r="H80" s="98"/>
      <c r="I80" s="98"/>
      <c r="J80" s="98"/>
      <c r="K80" s="98"/>
      <c r="L80" s="65"/>
    </row>
    <row r="81" ht="23.25" customHeight="1" spans="2:12"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65"/>
    </row>
    <row r="82" ht="23.25" customHeight="1" spans="2:12">
      <c r="B82" s="333"/>
      <c r="C82" s="496"/>
      <c r="D82" s="496"/>
      <c r="E82" s="496"/>
      <c r="F82" s="496"/>
      <c r="G82" s="496"/>
      <c r="H82" s="496"/>
      <c r="I82" s="170"/>
      <c r="J82" s="170"/>
      <c r="K82" s="496"/>
      <c r="L82" s="65"/>
    </row>
    <row r="83" ht="23.25" customHeight="1" spans="2:12">
      <c r="B83" s="491"/>
      <c r="C83" s="492"/>
      <c r="D83" s="492"/>
      <c r="E83" s="492"/>
      <c r="F83" s="492"/>
      <c r="G83" s="492"/>
      <c r="H83" s="492"/>
      <c r="I83" s="699"/>
      <c r="J83" s="699"/>
      <c r="K83" s="73"/>
      <c r="L83" s="65"/>
    </row>
    <row r="84" ht="23.25" customHeight="1" spans="2:12">
      <c r="B84" s="493"/>
      <c r="C84" s="83"/>
      <c r="D84" s="83"/>
      <c r="E84" s="83"/>
      <c r="F84" s="83"/>
      <c r="G84" s="83"/>
      <c r="H84" s="83"/>
      <c r="I84" s="204"/>
      <c r="J84" s="204"/>
      <c r="K84" s="485"/>
      <c r="L84" s="65"/>
    </row>
    <row r="85" ht="23.25" customHeight="1" spans="2:12">
      <c r="B85" s="493"/>
      <c r="C85" s="83"/>
      <c r="D85" s="83"/>
      <c r="E85" s="83"/>
      <c r="F85" s="83"/>
      <c r="G85" s="83"/>
      <c r="H85" s="83"/>
      <c r="I85" s="204"/>
      <c r="J85" s="204"/>
      <c r="K85" s="485"/>
      <c r="L85" s="65"/>
    </row>
    <row r="86" ht="23.25" customHeight="1" spans="2:12">
      <c r="B86" s="494"/>
      <c r="C86" s="495"/>
      <c r="D86" s="495"/>
      <c r="E86" s="495"/>
      <c r="F86" s="495"/>
      <c r="G86" s="495"/>
      <c r="H86" s="495"/>
      <c r="I86" s="700"/>
      <c r="J86" s="700"/>
      <c r="K86" s="485"/>
      <c r="L86" s="65"/>
    </row>
    <row r="87" ht="23.25" customHeight="1" spans="2:12">
      <c r="B87" s="346"/>
      <c r="C87" s="104"/>
      <c r="D87" s="104"/>
      <c r="E87" s="104"/>
      <c r="F87" s="104"/>
      <c r="G87" s="104"/>
      <c r="H87" s="104"/>
      <c r="I87" s="170"/>
      <c r="J87" s="170"/>
      <c r="K87" s="104"/>
      <c r="L87" s="65"/>
    </row>
    <row r="88" ht="23.25" customHeight="1" spans="2:12">
      <c r="B88" s="104"/>
      <c r="C88" s="104"/>
      <c r="D88" s="104"/>
      <c r="E88" s="104"/>
      <c r="F88" s="104"/>
      <c r="G88" s="104"/>
      <c r="H88" s="104"/>
      <c r="I88" s="170"/>
      <c r="J88" s="170"/>
      <c r="K88" s="104"/>
      <c r="L88" s="65"/>
    </row>
    <row r="89" ht="23.25" customHeight="1" spans="2:12">
      <c r="B89" s="104"/>
      <c r="C89" s="104"/>
      <c r="D89" s="104"/>
      <c r="E89" s="104"/>
      <c r="F89" s="104"/>
      <c r="G89" s="104"/>
      <c r="H89" s="104"/>
      <c r="I89" s="170"/>
      <c r="J89" s="170"/>
      <c r="K89" s="104"/>
      <c r="L89" s="65"/>
    </row>
    <row r="90" ht="23.25" customHeight="1" spans="2:12">
      <c r="B90" s="104"/>
      <c r="C90" s="104"/>
      <c r="D90" s="104"/>
      <c r="E90" s="104"/>
      <c r="F90" s="104"/>
      <c r="G90" s="104"/>
      <c r="H90" s="104"/>
      <c r="I90" s="170"/>
      <c r="J90" s="170"/>
      <c r="K90" s="104"/>
      <c r="L90" s="65"/>
    </row>
    <row r="91" ht="23.25" customHeight="1" spans="2:12">
      <c r="B91" s="104"/>
      <c r="C91" s="104"/>
      <c r="D91" s="104"/>
      <c r="E91" s="104"/>
      <c r="F91" s="104"/>
      <c r="G91" s="104"/>
      <c r="H91" s="104"/>
      <c r="I91" s="170"/>
      <c r="J91" s="170"/>
      <c r="K91" s="104"/>
      <c r="L91" s="65"/>
    </row>
    <row r="92" ht="23.25" customHeight="1" spans="2:12">
      <c r="B92" s="104"/>
      <c r="C92" s="104"/>
      <c r="D92" s="104"/>
      <c r="E92" s="104"/>
      <c r="F92" s="104"/>
      <c r="G92" s="104"/>
      <c r="H92" s="104"/>
      <c r="I92" s="170"/>
      <c r="J92" s="170"/>
      <c r="K92" s="104"/>
      <c r="L92" s="65"/>
    </row>
    <row r="93" ht="23.25" customHeight="1" spans="2:12">
      <c r="B93" s="104"/>
      <c r="C93" s="104"/>
      <c r="D93" s="104"/>
      <c r="E93" s="104"/>
      <c r="F93" s="104"/>
      <c r="G93" s="104"/>
      <c r="H93" s="104"/>
      <c r="I93" s="170"/>
      <c r="J93" s="170"/>
      <c r="K93" s="104"/>
      <c r="L93" s="65"/>
    </row>
    <row r="94" ht="23.25" customHeight="1" spans="2:12">
      <c r="B94" s="104"/>
      <c r="C94" s="104"/>
      <c r="D94" s="104"/>
      <c r="E94" s="104"/>
      <c r="F94" s="104"/>
      <c r="G94" s="104"/>
      <c r="H94" s="104"/>
      <c r="I94" s="170"/>
      <c r="J94" s="170"/>
      <c r="K94" s="104"/>
      <c r="L94" s="65"/>
    </row>
    <row r="95" ht="23.25" customHeight="1" spans="2:12">
      <c r="B95" s="104"/>
      <c r="C95" s="104"/>
      <c r="D95" s="104"/>
      <c r="E95" s="104"/>
      <c r="F95" s="104"/>
      <c r="G95" s="104"/>
      <c r="H95" s="104"/>
      <c r="I95" s="170"/>
      <c r="J95" s="170"/>
      <c r="K95" s="104"/>
      <c r="L95" s="65"/>
    </row>
    <row r="96" ht="23.25" customHeight="1" spans="2:12">
      <c r="B96" s="104"/>
      <c r="C96" s="104"/>
      <c r="D96" s="104"/>
      <c r="E96" s="104"/>
      <c r="F96" s="104"/>
      <c r="G96" s="104"/>
      <c r="H96" s="104"/>
      <c r="I96" s="170"/>
      <c r="J96" s="170"/>
      <c r="K96" s="104"/>
      <c r="L96" s="65"/>
    </row>
    <row r="97" ht="23.25" customHeight="1" spans="2:12">
      <c r="B97" s="104"/>
      <c r="C97" s="104"/>
      <c r="D97" s="104"/>
      <c r="E97" s="104"/>
      <c r="F97" s="104"/>
      <c r="G97" s="104"/>
      <c r="H97" s="104"/>
      <c r="I97" s="170"/>
      <c r="J97" s="170"/>
      <c r="K97" s="104"/>
      <c r="L97" s="65"/>
    </row>
    <row r="98" ht="23.25" customHeight="1" spans="2:12">
      <c r="B98" s="104"/>
      <c r="C98" s="104"/>
      <c r="D98" s="104"/>
      <c r="E98" s="104"/>
      <c r="F98" s="104"/>
      <c r="G98" s="104"/>
      <c r="H98" s="104"/>
      <c r="I98" s="170"/>
      <c r="J98" s="170"/>
      <c r="K98" s="104"/>
      <c r="L98" s="65"/>
    </row>
    <row r="99" ht="23.25" customHeight="1" spans="2:12">
      <c r="B99" s="104"/>
      <c r="C99" s="104"/>
      <c r="D99" s="104"/>
      <c r="E99" s="104"/>
      <c r="F99" s="104"/>
      <c r="G99" s="104"/>
      <c r="H99" s="104"/>
      <c r="I99" s="170"/>
      <c r="J99" s="170"/>
      <c r="K99" s="104"/>
      <c r="L99" s="65"/>
    </row>
    <row r="100" ht="23.25" customHeight="1" spans="2:12">
      <c r="B100" s="104"/>
      <c r="C100" s="104"/>
      <c r="D100" s="104"/>
      <c r="E100" s="104"/>
      <c r="F100" s="104"/>
      <c r="G100" s="104"/>
      <c r="H100" s="104"/>
      <c r="I100" s="170"/>
      <c r="J100" s="170"/>
      <c r="K100" s="104"/>
      <c r="L100" s="65"/>
    </row>
    <row r="101" ht="23.25" customHeight="1" spans="2:12">
      <c r="B101" s="104"/>
      <c r="C101" s="104"/>
      <c r="D101" s="104"/>
      <c r="E101" s="104"/>
      <c r="F101" s="104"/>
      <c r="G101" s="104"/>
      <c r="H101" s="104"/>
      <c r="I101" s="170"/>
      <c r="J101" s="170"/>
      <c r="K101" s="104"/>
      <c r="L101" s="65"/>
    </row>
    <row r="102" ht="23.25" customHeight="1" spans="2:12">
      <c r="B102" s="104"/>
      <c r="C102" s="104"/>
      <c r="D102" s="104"/>
      <c r="E102" s="104"/>
      <c r="F102" s="104"/>
      <c r="G102" s="104"/>
      <c r="H102" s="104"/>
      <c r="I102" s="170"/>
      <c r="J102" s="170"/>
      <c r="K102" s="104"/>
      <c r="L102" s="65"/>
    </row>
    <row r="103" ht="23.25" customHeight="1" spans="2:12">
      <c r="B103" s="104"/>
      <c r="C103" s="104"/>
      <c r="D103" s="104"/>
      <c r="E103" s="104"/>
      <c r="F103" s="104"/>
      <c r="G103" s="104"/>
      <c r="H103" s="104"/>
      <c r="I103" s="104"/>
      <c r="J103" s="104"/>
      <c r="K103" s="104"/>
      <c r="L103" s="65"/>
    </row>
    <row r="104" ht="23.25" customHeight="1" spans="2:12">
      <c r="B104" s="104"/>
      <c r="C104" s="104"/>
      <c r="D104" s="104"/>
      <c r="E104" s="104"/>
      <c r="F104" s="104"/>
      <c r="G104" s="104"/>
      <c r="H104" s="104"/>
      <c r="I104" s="104"/>
      <c r="J104" s="104"/>
      <c r="K104" s="104"/>
      <c r="L104" s="65"/>
    </row>
    <row r="105" ht="23.25" customHeight="1" spans="2:12">
      <c r="B105" s="104"/>
      <c r="C105" s="104"/>
      <c r="D105" s="104"/>
      <c r="E105" s="104"/>
      <c r="F105" s="104"/>
      <c r="G105" s="104"/>
      <c r="H105" s="104"/>
      <c r="I105" s="104"/>
      <c r="J105" s="104"/>
      <c r="K105" s="104"/>
      <c r="L105" s="65"/>
    </row>
    <row r="106" ht="23.25" customHeight="1" spans="2:12">
      <c r="B106" s="104"/>
      <c r="C106" s="104"/>
      <c r="D106" s="104"/>
      <c r="E106" s="104"/>
      <c r="F106" s="104"/>
      <c r="G106" s="104"/>
      <c r="H106" s="104"/>
      <c r="I106" s="104"/>
      <c r="J106" s="104"/>
      <c r="K106" s="104"/>
      <c r="L106" s="65"/>
    </row>
    <row r="107" ht="23.25" customHeight="1" spans="2:12">
      <c r="B107" s="104"/>
      <c r="C107" s="104"/>
      <c r="D107" s="104"/>
      <c r="E107" s="104"/>
      <c r="F107" s="104"/>
      <c r="G107" s="104"/>
      <c r="H107" s="104"/>
      <c r="I107" s="104"/>
      <c r="J107" s="104"/>
      <c r="K107" s="104"/>
      <c r="L107" s="65"/>
    </row>
    <row r="108" ht="23.25" customHeight="1" spans="2:12">
      <c r="B108" s="104"/>
      <c r="C108" s="104"/>
      <c r="D108" s="104"/>
      <c r="E108" s="104"/>
      <c r="F108" s="104"/>
      <c r="G108" s="104"/>
      <c r="H108" s="104"/>
      <c r="I108" s="104"/>
      <c r="J108" s="104"/>
      <c r="K108" s="104"/>
      <c r="L108" s="65"/>
    </row>
    <row r="109" ht="23.25" customHeight="1" spans="2:12">
      <c r="B109" s="104"/>
      <c r="C109" s="104"/>
      <c r="D109" s="104"/>
      <c r="E109" s="104"/>
      <c r="F109" s="104"/>
      <c r="G109" s="104"/>
      <c r="H109" s="104"/>
      <c r="I109" s="104"/>
      <c r="J109" s="104"/>
      <c r="K109" s="104"/>
      <c r="L109" s="65"/>
    </row>
    <row r="110" ht="23.25" customHeight="1" spans="2:12">
      <c r="B110" s="104"/>
      <c r="C110" s="104"/>
      <c r="D110" s="104"/>
      <c r="E110" s="104"/>
      <c r="F110" s="104"/>
      <c r="G110" s="104"/>
      <c r="H110" s="104"/>
      <c r="I110" s="104"/>
      <c r="J110" s="104"/>
      <c r="K110" s="104"/>
      <c r="L110" s="65"/>
    </row>
    <row r="111" ht="23.25" customHeight="1" spans="2:12">
      <c r="B111" s="104"/>
      <c r="C111" s="104"/>
      <c r="D111" s="104"/>
      <c r="E111" s="104"/>
      <c r="F111" s="104"/>
      <c r="G111" s="104"/>
      <c r="H111" s="104"/>
      <c r="I111" s="104"/>
      <c r="J111" s="104"/>
      <c r="K111" s="104"/>
      <c r="L111" s="65"/>
    </row>
    <row r="112" ht="23.25" customHeight="1" spans="2:12">
      <c r="B112" s="104"/>
      <c r="C112" s="104"/>
      <c r="D112" s="104"/>
      <c r="E112" s="104"/>
      <c r="F112" s="104"/>
      <c r="G112" s="104"/>
      <c r="H112" s="104"/>
      <c r="I112" s="104"/>
      <c r="J112" s="104"/>
      <c r="K112" s="104"/>
      <c r="L112" s="65"/>
    </row>
    <row r="113" ht="23.25" customHeight="1" spans="2:12">
      <c r="B113" s="104"/>
      <c r="C113" s="104"/>
      <c r="D113" s="104"/>
      <c r="E113" s="104"/>
      <c r="F113" s="104"/>
      <c r="G113" s="104"/>
      <c r="H113" s="104"/>
      <c r="I113" s="104"/>
      <c r="J113" s="104"/>
      <c r="K113" s="104"/>
      <c r="L113" s="65"/>
    </row>
    <row r="114" ht="23.25" customHeight="1" spans="2:12">
      <c r="B114" s="104"/>
      <c r="C114" s="104"/>
      <c r="D114" s="104"/>
      <c r="E114" s="104"/>
      <c r="F114" s="104"/>
      <c r="G114" s="104"/>
      <c r="H114" s="104"/>
      <c r="I114" s="104"/>
      <c r="J114" s="104"/>
      <c r="K114" s="104"/>
      <c r="L114" s="65"/>
    </row>
    <row r="115" ht="23.25" customHeight="1" spans="2:12">
      <c r="B115" s="104"/>
      <c r="C115" s="104"/>
      <c r="D115" s="104"/>
      <c r="E115" s="104"/>
      <c r="F115" s="104"/>
      <c r="G115" s="104"/>
      <c r="H115" s="104"/>
      <c r="I115" s="104"/>
      <c r="J115" s="104"/>
      <c r="K115" s="104"/>
      <c r="L115" s="65"/>
    </row>
    <row r="116" ht="23.25" customHeight="1" spans="2:12">
      <c r="B116" s="104"/>
      <c r="C116" s="104"/>
      <c r="D116" s="104"/>
      <c r="E116" s="104"/>
      <c r="F116" s="104"/>
      <c r="G116" s="104"/>
      <c r="H116" s="104"/>
      <c r="I116" s="104"/>
      <c r="J116" s="104"/>
      <c r="K116" s="104"/>
      <c r="L116" s="65"/>
    </row>
    <row r="117" ht="23.25" customHeight="1" spans="2:12">
      <c r="B117" s="104"/>
      <c r="C117" s="104"/>
      <c r="D117" s="104"/>
      <c r="E117" s="104"/>
      <c r="F117" s="104"/>
      <c r="G117" s="104"/>
      <c r="H117" s="104"/>
      <c r="I117" s="104"/>
      <c r="J117" s="104"/>
      <c r="K117" s="104"/>
      <c r="L117" s="65"/>
    </row>
    <row r="118" ht="23.25" customHeight="1" spans="2:12">
      <c r="B118" s="104"/>
      <c r="C118" s="104"/>
      <c r="D118" s="104"/>
      <c r="E118" s="104"/>
      <c r="F118" s="104"/>
      <c r="G118" s="104"/>
      <c r="H118" s="104"/>
      <c r="I118" s="104"/>
      <c r="J118" s="104"/>
      <c r="K118" s="104"/>
      <c r="L118" s="65"/>
    </row>
    <row r="119" ht="23.25" customHeight="1" spans="2:12">
      <c r="B119" s="104"/>
      <c r="C119" s="104"/>
      <c r="D119" s="104"/>
      <c r="E119" s="104"/>
      <c r="F119" s="104"/>
      <c r="G119" s="104"/>
      <c r="H119" s="104"/>
      <c r="I119" s="104"/>
      <c r="J119" s="104"/>
      <c r="K119" s="104"/>
      <c r="L119" s="65"/>
    </row>
    <row r="120" ht="23.25" customHeight="1" spans="2:12">
      <c r="B120" s="65"/>
      <c r="C120" s="65"/>
      <c r="D120" s="65"/>
      <c r="E120" s="65"/>
      <c r="F120" s="65"/>
      <c r="G120" s="65"/>
      <c r="H120" s="65"/>
      <c r="I120" s="65"/>
      <c r="J120" s="65"/>
      <c r="K120" s="65"/>
      <c r="L120" s="65"/>
    </row>
    <row r="121" ht="23.25" customHeight="1" spans="2:12">
      <c r="B121" s="65"/>
      <c r="C121" s="65"/>
      <c r="D121" s="65"/>
      <c r="E121" s="65"/>
      <c r="F121" s="65"/>
      <c r="G121" s="65"/>
      <c r="H121" s="65"/>
      <c r="I121" s="65"/>
      <c r="J121" s="65"/>
      <c r="K121" s="65"/>
      <c r="L121" s="65"/>
    </row>
    <row r="122" ht="23.25" customHeight="1" spans="2:12">
      <c r="B122" s="65"/>
      <c r="C122" s="65"/>
      <c r="D122" s="65"/>
      <c r="E122" s="65"/>
      <c r="F122" s="65"/>
      <c r="G122" s="65"/>
      <c r="H122" s="65"/>
      <c r="I122" s="65"/>
      <c r="J122" s="65"/>
      <c r="K122" s="65"/>
      <c r="L122" s="65"/>
    </row>
    <row r="123" ht="23.25" customHeight="1" spans="2:12">
      <c r="B123" s="65"/>
      <c r="C123" s="65"/>
      <c r="D123" s="65"/>
      <c r="E123" s="65"/>
      <c r="F123" s="65"/>
      <c r="G123" s="65"/>
      <c r="H123" s="65"/>
      <c r="I123" s="65"/>
      <c r="J123" s="65"/>
      <c r="K123" s="65"/>
      <c r="L123" s="65"/>
    </row>
    <row r="124" ht="23.25" customHeight="1" spans="2:12">
      <c r="B124" s="65"/>
      <c r="C124" s="65"/>
      <c r="D124" s="65"/>
      <c r="E124" s="65"/>
      <c r="F124" s="65"/>
      <c r="G124" s="65"/>
      <c r="H124" s="65"/>
      <c r="I124" s="65"/>
      <c r="J124" s="65"/>
      <c r="K124" s="65"/>
      <c r="L124" s="65"/>
    </row>
    <row r="125" ht="23.25" customHeight="1" spans="2:12">
      <c r="B125" s="65"/>
      <c r="C125" s="65"/>
      <c r="D125" s="65"/>
      <c r="E125" s="65"/>
      <c r="F125" s="65"/>
      <c r="G125" s="65"/>
      <c r="H125" s="65"/>
      <c r="I125" s="65"/>
      <c r="J125" s="65"/>
      <c r="K125" s="65"/>
      <c r="L125" s="65"/>
    </row>
    <row r="126" ht="23.25" customHeight="1" spans="2:12">
      <c r="B126" s="65"/>
      <c r="C126" s="65"/>
      <c r="D126" s="65"/>
      <c r="E126" s="65"/>
      <c r="F126" s="65"/>
      <c r="G126" s="65"/>
      <c r="H126" s="65"/>
      <c r="I126" s="65"/>
      <c r="J126" s="65"/>
      <c r="K126" s="65"/>
      <c r="L126" s="65"/>
    </row>
    <row r="127" ht="23.25" customHeight="1" spans="2:12">
      <c r="B127" s="65"/>
      <c r="C127" s="65"/>
      <c r="D127" s="65"/>
      <c r="E127" s="65"/>
      <c r="F127" s="65"/>
      <c r="G127" s="65"/>
      <c r="H127" s="65"/>
      <c r="I127" s="65"/>
      <c r="J127" s="65"/>
      <c r="K127" s="65"/>
      <c r="L127" s="65"/>
    </row>
    <row r="128" ht="23.25" customHeight="1" spans="2:12">
      <c r="B128" s="65"/>
      <c r="C128" s="65"/>
      <c r="D128" s="65"/>
      <c r="E128" s="65"/>
      <c r="F128" s="65"/>
      <c r="G128" s="65"/>
      <c r="H128" s="65"/>
      <c r="I128" s="65"/>
      <c r="J128" s="65"/>
      <c r="K128" s="65"/>
      <c r="L128" s="65"/>
    </row>
    <row r="129" ht="23.25" customHeight="1" spans="2:12">
      <c r="B129" s="65"/>
      <c r="C129" s="65"/>
      <c r="D129" s="65"/>
      <c r="E129" s="65"/>
      <c r="F129" s="65"/>
      <c r="G129" s="65"/>
      <c r="H129" s="65"/>
      <c r="I129" s="65"/>
      <c r="J129" s="65"/>
      <c r="K129" s="65"/>
      <c r="L129" s="65"/>
    </row>
    <row r="130" ht="23.25" customHeight="1" spans="2:12">
      <c r="B130" s="65"/>
      <c r="C130" s="65"/>
      <c r="D130" s="65"/>
      <c r="E130" s="65"/>
      <c r="F130" s="65"/>
      <c r="G130" s="65"/>
      <c r="H130" s="65"/>
      <c r="I130" s="65"/>
      <c r="J130" s="65"/>
      <c r="K130" s="65"/>
      <c r="L130" s="65"/>
    </row>
    <row r="131" ht="23.25" customHeight="1" spans="2:12">
      <c r="B131" s="65"/>
      <c r="C131" s="65"/>
      <c r="D131" s="65"/>
      <c r="E131" s="65"/>
      <c r="F131" s="65"/>
      <c r="G131" s="65"/>
      <c r="H131" s="65"/>
      <c r="I131" s="65"/>
      <c r="J131" s="65"/>
      <c r="K131" s="65"/>
      <c r="L131" s="65"/>
    </row>
    <row r="132" ht="23.25" customHeight="1" spans="2:12">
      <c r="B132" s="65"/>
      <c r="C132" s="65"/>
      <c r="D132" s="65"/>
      <c r="E132" s="65"/>
      <c r="F132" s="65"/>
      <c r="G132" s="65"/>
      <c r="H132" s="65"/>
      <c r="I132" s="65"/>
      <c r="J132" s="65"/>
      <c r="K132" s="65"/>
      <c r="L132" s="65"/>
    </row>
    <row r="133" ht="23.25" customHeight="1" spans="2:12">
      <c r="B133" s="65"/>
      <c r="C133" s="65"/>
      <c r="D133" s="65"/>
      <c r="E133" s="65"/>
      <c r="F133" s="65"/>
      <c r="G133" s="65"/>
      <c r="H133" s="65"/>
      <c r="I133" s="65"/>
      <c r="J133" s="65"/>
      <c r="K133" s="65"/>
      <c r="L133" s="65"/>
    </row>
    <row r="134" ht="23.25" customHeight="1" spans="2:12">
      <c r="B134" s="65"/>
      <c r="C134" s="65"/>
      <c r="D134" s="65"/>
      <c r="E134" s="65"/>
      <c r="F134" s="65"/>
      <c r="G134" s="65"/>
      <c r="H134" s="65"/>
      <c r="I134" s="65"/>
      <c r="J134" s="65"/>
      <c r="K134" s="65"/>
      <c r="L134" s="65"/>
    </row>
    <row r="135" ht="23.25" customHeight="1" spans="2:12">
      <c r="B135" s="65"/>
      <c r="C135" s="65"/>
      <c r="D135" s="65"/>
      <c r="E135" s="65"/>
      <c r="F135" s="65"/>
      <c r="G135" s="65"/>
      <c r="H135" s="65"/>
      <c r="I135" s="65"/>
      <c r="J135" s="65"/>
      <c r="K135" s="65"/>
      <c r="L135" s="65"/>
    </row>
    <row r="136" ht="23.25" customHeight="1" spans="2:12">
      <c r="B136" s="65"/>
      <c r="C136" s="65"/>
      <c r="D136" s="65"/>
      <c r="E136" s="65"/>
      <c r="F136" s="65"/>
      <c r="G136" s="65"/>
      <c r="H136" s="65"/>
      <c r="I136" s="65"/>
      <c r="J136" s="65"/>
      <c r="K136" s="65"/>
      <c r="L136" s="65"/>
    </row>
    <row r="137" ht="23.25" customHeight="1" spans="2:12"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</row>
    <row r="138" ht="23.25" customHeight="1" spans="2:12"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</row>
    <row r="139" ht="23.25" customHeight="1" spans="2:12"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</row>
    <row r="140" ht="23.25" customHeight="1" spans="2:12"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</row>
    <row r="141" ht="23.25" customHeight="1" spans="2:12"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</row>
    <row r="142" ht="23.25" customHeight="1" spans="2:12"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</row>
    <row r="143" ht="23.25" customHeight="1" spans="2:12"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</row>
    <row r="144" ht="23.25" customHeight="1" spans="2:12"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</row>
    <row r="145" ht="23.25" customHeight="1" spans="2:12"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</row>
    <row r="146" ht="23.25" customHeight="1" spans="2:12"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</row>
    <row r="147" ht="23.25" customHeight="1" spans="2:12"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</row>
    <row r="148" ht="23.25" customHeight="1" spans="2:12"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</row>
    <row r="149" ht="23.25" customHeight="1" spans="2:12"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</row>
    <row r="150" ht="23.25" customHeight="1" spans="2:12"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</row>
    <row r="151" ht="23.25" customHeight="1" spans="2:12"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</row>
    <row r="152" ht="23.25" customHeight="1" spans="2:12"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</row>
    <row r="153" ht="23.25" customHeight="1" spans="2:12"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</row>
    <row r="154" ht="23.25" customHeight="1" spans="2:12"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</row>
    <row r="155" ht="23.25" customHeight="1" spans="2:12"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</row>
    <row r="156" ht="23.25" customHeight="1" spans="2:12"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</row>
    <row r="157" ht="23.25" customHeight="1" spans="2:12"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</row>
    <row r="158" ht="23.25" customHeight="1" spans="2:12"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</row>
    <row r="159" ht="23.25" customHeight="1" spans="2:12"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</row>
    <row r="160" ht="23.25" customHeight="1" spans="2:12"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</row>
    <row r="161" ht="23.25" customHeight="1" spans="2:12"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</row>
    <row r="162" ht="23.25" customHeight="1" spans="2:12"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</row>
    <row r="163" ht="23.25" customHeight="1" spans="2:12"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</row>
    <row r="164" ht="23.25" customHeight="1" spans="2:12"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</row>
    <row r="165" ht="23.25" customHeight="1" spans="2:12"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</row>
    <row r="166" ht="23.25" customHeight="1" spans="2:12"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</row>
    <row r="167" ht="23.25" customHeight="1" spans="2:12"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</row>
    <row r="168" ht="23.25" customHeight="1" spans="2:12"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</row>
    <row r="169" ht="23.25" customHeight="1" spans="2:12"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</row>
    <row r="170" ht="23.25" customHeight="1" spans="2:12"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</row>
    <row r="171" ht="23.25" customHeight="1" spans="2:12"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</row>
    <row r="172" ht="23.25" customHeight="1" spans="2:12"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</row>
    <row r="173" ht="23.25" customHeight="1" spans="2:12"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</row>
    <row r="174" ht="23.25" customHeight="1" spans="2:12">
      <c r="B174" s="65"/>
      <c r="C174" s="65"/>
      <c r="D174" s="65"/>
      <c r="E174" s="65"/>
      <c r="F174" s="65"/>
      <c r="G174" s="65"/>
      <c r="H174" s="65"/>
      <c r="I174" s="65"/>
      <c r="J174" s="65"/>
      <c r="K174" s="65"/>
      <c r="L174" s="65"/>
    </row>
    <row r="175" ht="23.25" customHeight="1" spans="2:12">
      <c r="B175" s="65"/>
      <c r="C175" s="65"/>
      <c r="D175" s="65"/>
      <c r="E175" s="65"/>
      <c r="F175" s="65"/>
      <c r="G175" s="65"/>
      <c r="H175" s="65"/>
      <c r="I175" s="65"/>
      <c r="J175" s="65"/>
      <c r="K175" s="65"/>
      <c r="L175" s="65"/>
    </row>
    <row r="176" ht="23.25" customHeight="1" spans="2:12">
      <c r="B176" s="65"/>
      <c r="C176" s="65"/>
      <c r="D176" s="65"/>
      <c r="E176" s="65"/>
      <c r="F176" s="65"/>
      <c r="G176" s="65"/>
      <c r="H176" s="65"/>
      <c r="I176" s="65"/>
      <c r="J176" s="65"/>
      <c r="K176" s="65"/>
      <c r="L176" s="65"/>
    </row>
    <row r="177" ht="23.25" customHeight="1" spans="2:12">
      <c r="B177" s="65"/>
      <c r="C177" s="65"/>
      <c r="D177" s="65"/>
      <c r="E177" s="65"/>
      <c r="F177" s="65"/>
      <c r="G177" s="65"/>
      <c r="H177" s="65"/>
      <c r="I177" s="65"/>
      <c r="J177" s="65"/>
      <c r="K177" s="65"/>
      <c r="L177" s="65"/>
    </row>
    <row r="178" ht="23.25" customHeight="1" spans="2:12">
      <c r="B178" s="65"/>
      <c r="C178" s="65"/>
      <c r="D178" s="65"/>
      <c r="E178" s="65"/>
      <c r="F178" s="65"/>
      <c r="G178" s="65"/>
      <c r="H178" s="65"/>
      <c r="I178" s="65"/>
      <c r="J178" s="65"/>
      <c r="K178" s="65"/>
      <c r="L178" s="65"/>
    </row>
    <row r="179" ht="23.25" customHeight="1" spans="2:12">
      <c r="B179" s="65"/>
      <c r="C179" s="65"/>
      <c r="D179" s="65"/>
      <c r="E179" s="65"/>
      <c r="F179" s="65"/>
      <c r="G179" s="65"/>
      <c r="H179" s="65"/>
      <c r="I179" s="65"/>
      <c r="J179" s="65"/>
      <c r="K179" s="65"/>
      <c r="L179" s="65"/>
    </row>
    <row r="180" ht="23.25" customHeight="1" spans="2:12">
      <c r="B180" s="65"/>
      <c r="C180" s="65"/>
      <c r="D180" s="65"/>
      <c r="E180" s="65"/>
      <c r="F180" s="65"/>
      <c r="G180" s="65"/>
      <c r="H180" s="65"/>
      <c r="I180" s="65"/>
      <c r="J180" s="65"/>
      <c r="K180" s="65"/>
      <c r="L180" s="65"/>
    </row>
    <row r="181" ht="23.25" customHeight="1" spans="2:12">
      <c r="B181" s="65"/>
      <c r="C181" s="65"/>
      <c r="D181" s="65"/>
      <c r="E181" s="65"/>
      <c r="F181" s="65"/>
      <c r="G181" s="65"/>
      <c r="H181" s="65"/>
      <c r="I181" s="65"/>
      <c r="J181" s="65"/>
      <c r="K181" s="65"/>
      <c r="L181" s="65"/>
    </row>
    <row r="182" ht="23.25" customHeight="1" spans="2:12">
      <c r="B182" s="65"/>
      <c r="C182" s="65"/>
      <c r="D182" s="65"/>
      <c r="E182" s="65"/>
      <c r="F182" s="65"/>
      <c r="G182" s="65"/>
      <c r="H182" s="65"/>
      <c r="I182" s="65"/>
      <c r="J182" s="65"/>
      <c r="K182" s="65"/>
      <c r="L182" s="65"/>
    </row>
    <row r="183" ht="23.25" customHeight="1" spans="2:12">
      <c r="B183" s="65"/>
      <c r="C183" s="65"/>
      <c r="D183" s="65"/>
      <c r="E183" s="65"/>
      <c r="F183" s="65"/>
      <c r="G183" s="65"/>
      <c r="H183" s="65"/>
      <c r="I183" s="65"/>
      <c r="J183" s="65"/>
      <c r="K183" s="65"/>
      <c r="L183" s="65"/>
    </row>
    <row r="184" ht="23.25" customHeight="1" spans="2:12">
      <c r="B184" s="65"/>
      <c r="C184" s="65"/>
      <c r="D184" s="65"/>
      <c r="E184" s="65"/>
      <c r="F184" s="65"/>
      <c r="G184" s="65"/>
      <c r="H184" s="65"/>
      <c r="I184" s="65"/>
      <c r="J184" s="65"/>
      <c r="K184" s="65"/>
      <c r="L184" s="65"/>
    </row>
    <row r="185" ht="23.25" customHeight="1" spans="2:12">
      <c r="B185" s="65"/>
      <c r="C185" s="65"/>
      <c r="D185" s="65"/>
      <c r="E185" s="65"/>
      <c r="F185" s="65"/>
      <c r="G185" s="65"/>
      <c r="H185" s="65"/>
      <c r="I185" s="65"/>
      <c r="J185" s="65"/>
      <c r="K185" s="65"/>
      <c r="L185" s="65"/>
    </row>
    <row r="186" ht="23.25" customHeight="1" spans="2:12">
      <c r="B186" s="65"/>
      <c r="C186" s="65"/>
      <c r="D186" s="65"/>
      <c r="E186" s="65"/>
      <c r="F186" s="65"/>
      <c r="G186" s="65"/>
      <c r="H186" s="65"/>
      <c r="I186" s="65"/>
      <c r="J186" s="65"/>
      <c r="K186" s="65"/>
      <c r="L186" s="65"/>
    </row>
    <row r="187" ht="23.25" customHeight="1" spans="2:12">
      <c r="B187" s="65"/>
      <c r="C187" s="65"/>
      <c r="D187" s="65"/>
      <c r="E187" s="65"/>
      <c r="F187" s="65"/>
      <c r="G187" s="65"/>
      <c r="H187" s="65"/>
      <c r="I187" s="65"/>
      <c r="J187" s="65"/>
      <c r="K187" s="65"/>
      <c r="L187" s="65"/>
    </row>
    <row r="188" ht="23.25" customHeight="1" spans="2:12">
      <c r="B188" s="65"/>
      <c r="C188" s="65"/>
      <c r="D188" s="65"/>
      <c r="E188" s="65"/>
      <c r="F188" s="65"/>
      <c r="G188" s="65"/>
      <c r="H188" s="65"/>
      <c r="I188" s="65"/>
      <c r="J188" s="65"/>
      <c r="K188" s="65"/>
      <c r="L188" s="65"/>
    </row>
    <row r="189" ht="23.25" customHeight="1" spans="2:12">
      <c r="B189" s="65"/>
      <c r="C189" s="65"/>
      <c r="D189" s="65"/>
      <c r="E189" s="65"/>
      <c r="F189" s="65"/>
      <c r="G189" s="65"/>
      <c r="H189" s="65"/>
      <c r="I189" s="65"/>
      <c r="J189" s="65"/>
      <c r="K189" s="65"/>
      <c r="L189" s="65"/>
    </row>
    <row r="190" ht="23.25" customHeight="1" spans="2:12">
      <c r="B190" s="65"/>
      <c r="C190" s="65"/>
      <c r="D190" s="65"/>
      <c r="E190" s="65"/>
      <c r="F190" s="65"/>
      <c r="G190" s="65"/>
      <c r="H190" s="65"/>
      <c r="I190" s="65"/>
      <c r="J190" s="65"/>
      <c r="K190" s="65"/>
      <c r="L190" s="65"/>
    </row>
    <row r="191" ht="23.25" customHeight="1" spans="2:12">
      <c r="B191" s="65"/>
      <c r="C191" s="65"/>
      <c r="D191" s="65"/>
      <c r="E191" s="65"/>
      <c r="F191" s="65"/>
      <c r="G191" s="65"/>
      <c r="H191" s="65"/>
      <c r="I191" s="65"/>
      <c r="J191" s="65"/>
      <c r="K191" s="65"/>
      <c r="L191" s="65"/>
    </row>
    <row r="192" ht="23.25" customHeight="1" spans="2:12">
      <c r="B192" s="65"/>
      <c r="C192" s="65"/>
      <c r="D192" s="65"/>
      <c r="E192" s="65"/>
      <c r="F192" s="65"/>
      <c r="G192" s="65"/>
      <c r="H192" s="65"/>
      <c r="I192" s="65"/>
      <c r="J192" s="65"/>
      <c r="K192" s="65"/>
      <c r="L192" s="65"/>
    </row>
    <row r="193" ht="23.25" customHeight="1" spans="2:12">
      <c r="B193" s="65"/>
      <c r="C193" s="65"/>
      <c r="D193" s="65"/>
      <c r="E193" s="65"/>
      <c r="F193" s="65"/>
      <c r="G193" s="65"/>
      <c r="H193" s="65"/>
      <c r="I193" s="65"/>
      <c r="J193" s="65"/>
      <c r="K193" s="65"/>
      <c r="L193" s="65"/>
    </row>
    <row r="194" ht="23.25" customHeight="1" spans="2:12">
      <c r="B194" s="65"/>
      <c r="C194" s="65"/>
      <c r="D194" s="65"/>
      <c r="E194" s="65"/>
      <c r="F194" s="65"/>
      <c r="G194" s="65"/>
      <c r="H194" s="65"/>
      <c r="I194" s="65"/>
      <c r="J194" s="65"/>
      <c r="K194" s="65"/>
      <c r="L194" s="65"/>
    </row>
    <row r="195" ht="23.25" customHeight="1" spans="2:12">
      <c r="B195" s="65"/>
      <c r="C195" s="65"/>
      <c r="D195" s="65"/>
      <c r="E195" s="65"/>
      <c r="F195" s="65"/>
      <c r="G195" s="65"/>
      <c r="H195" s="65"/>
      <c r="I195" s="65"/>
      <c r="J195" s="65"/>
      <c r="K195" s="65"/>
      <c r="L195" s="65"/>
    </row>
    <row r="196" ht="23.25" customHeight="1" spans="2:12">
      <c r="B196" s="65"/>
      <c r="C196" s="65"/>
      <c r="D196" s="65"/>
      <c r="E196" s="65"/>
      <c r="F196" s="65"/>
      <c r="G196" s="65"/>
      <c r="H196" s="65"/>
      <c r="I196" s="65"/>
      <c r="J196" s="65"/>
      <c r="K196" s="65"/>
      <c r="L196" s="65"/>
    </row>
    <row r="197" ht="23.25" customHeight="1" spans="2:12">
      <c r="B197" s="65"/>
      <c r="C197" s="65"/>
      <c r="D197" s="65"/>
      <c r="E197" s="65"/>
      <c r="F197" s="65"/>
      <c r="G197" s="65"/>
      <c r="H197" s="65"/>
      <c r="I197" s="65"/>
      <c r="J197" s="65"/>
      <c r="K197" s="65"/>
      <c r="L197" s="65"/>
    </row>
    <row r="198" ht="23.25" customHeight="1" spans="2:12">
      <c r="B198" s="65"/>
      <c r="C198" s="65"/>
      <c r="D198" s="65"/>
      <c r="E198" s="65"/>
      <c r="F198" s="65"/>
      <c r="G198" s="65"/>
      <c r="H198" s="65"/>
      <c r="I198" s="65"/>
      <c r="J198" s="65"/>
      <c r="K198" s="65"/>
      <c r="L198" s="65"/>
    </row>
    <row r="199" ht="23.25" customHeight="1" spans="2:12">
      <c r="B199" s="65"/>
      <c r="C199" s="65"/>
      <c r="D199" s="65"/>
      <c r="E199" s="65"/>
      <c r="F199" s="65"/>
      <c r="G199" s="65"/>
      <c r="H199" s="65"/>
      <c r="I199" s="65"/>
      <c r="J199" s="65"/>
      <c r="K199" s="65"/>
      <c r="L199" s="65"/>
    </row>
    <row r="200" ht="23.25" customHeight="1" spans="2:12">
      <c r="B200" s="65"/>
      <c r="C200" s="65"/>
      <c r="D200" s="65"/>
      <c r="E200" s="65"/>
      <c r="F200" s="65"/>
      <c r="G200" s="65"/>
      <c r="H200" s="65"/>
      <c r="I200" s="65"/>
      <c r="J200" s="65"/>
      <c r="K200" s="65"/>
      <c r="L200" s="65"/>
    </row>
    <row r="201" ht="23.25" customHeight="1" spans="2:12">
      <c r="B201" s="65"/>
      <c r="C201" s="65"/>
      <c r="D201" s="65"/>
      <c r="E201" s="65"/>
      <c r="F201" s="65"/>
      <c r="G201" s="65"/>
      <c r="H201" s="65"/>
      <c r="I201" s="65"/>
      <c r="J201" s="65"/>
      <c r="K201" s="65"/>
      <c r="L201" s="65"/>
    </row>
    <row r="202" ht="23.25" customHeight="1" spans="2:12">
      <c r="B202" s="65"/>
      <c r="C202" s="65"/>
      <c r="D202" s="65"/>
      <c r="E202" s="65"/>
      <c r="F202" s="65"/>
      <c r="G202" s="65"/>
      <c r="H202" s="65"/>
      <c r="I202" s="65"/>
      <c r="J202" s="65"/>
      <c r="K202" s="65"/>
      <c r="L202" s="65"/>
    </row>
    <row r="203" ht="23.25" customHeight="1" spans="2:12">
      <c r="B203" s="65"/>
      <c r="C203" s="65"/>
      <c r="D203" s="65"/>
      <c r="E203" s="65"/>
      <c r="F203" s="65"/>
      <c r="G203" s="65"/>
      <c r="H203" s="65"/>
      <c r="I203" s="65"/>
      <c r="J203" s="65"/>
      <c r="K203" s="65"/>
      <c r="L203" s="65"/>
    </row>
    <row r="204" ht="23.25" customHeight="1" spans="2:12">
      <c r="B204" s="65"/>
      <c r="C204" s="65"/>
      <c r="D204" s="65"/>
      <c r="E204" s="65"/>
      <c r="F204" s="65"/>
      <c r="G204" s="65"/>
      <c r="H204" s="65"/>
      <c r="I204" s="65"/>
      <c r="J204" s="65"/>
      <c r="K204" s="65"/>
      <c r="L204" s="65"/>
    </row>
    <row r="205" ht="23.25" customHeight="1" spans="2:12">
      <c r="B205" s="65"/>
      <c r="C205" s="65"/>
      <c r="D205" s="65"/>
      <c r="E205" s="65"/>
      <c r="F205" s="65"/>
      <c r="G205" s="65"/>
      <c r="H205" s="65"/>
      <c r="I205" s="65"/>
      <c r="J205" s="65"/>
      <c r="K205" s="65"/>
      <c r="L205" s="65"/>
    </row>
    <row r="206" ht="23.25" customHeight="1" spans="2:12">
      <c r="B206" s="65"/>
      <c r="C206" s="65"/>
      <c r="D206" s="65"/>
      <c r="E206" s="65"/>
      <c r="F206" s="65"/>
      <c r="G206" s="65"/>
      <c r="H206" s="65"/>
      <c r="I206" s="65"/>
      <c r="J206" s="65"/>
      <c r="K206" s="65"/>
      <c r="L206" s="65"/>
    </row>
    <row r="207" ht="23.25" customHeight="1" spans="2:12">
      <c r="B207" s="65"/>
      <c r="C207" s="65"/>
      <c r="D207" s="65"/>
      <c r="E207" s="65"/>
      <c r="F207" s="65"/>
      <c r="G207" s="65"/>
      <c r="H207" s="65"/>
      <c r="I207" s="65"/>
      <c r="J207" s="65"/>
      <c r="K207" s="65"/>
      <c r="L207" s="65"/>
    </row>
    <row r="208" ht="23.25" customHeight="1" spans="2:12">
      <c r="B208" s="65"/>
      <c r="C208" s="65"/>
      <c r="D208" s="65"/>
      <c r="E208" s="65"/>
      <c r="F208" s="65"/>
      <c r="G208" s="65"/>
      <c r="H208" s="65"/>
      <c r="I208" s="65"/>
      <c r="J208" s="65"/>
      <c r="K208" s="65"/>
      <c r="L208" s="65"/>
    </row>
    <row r="209" ht="23.25" customHeight="1" spans="2:12">
      <c r="B209" s="65"/>
      <c r="C209" s="65"/>
      <c r="D209" s="65"/>
      <c r="E209" s="65"/>
      <c r="F209" s="65"/>
      <c r="G209" s="65"/>
      <c r="H209" s="65"/>
      <c r="I209" s="65"/>
      <c r="J209" s="65"/>
      <c r="K209" s="65"/>
      <c r="L209" s="65"/>
    </row>
    <row r="210" ht="23.25" customHeight="1" spans="2:12">
      <c r="B210" s="65"/>
      <c r="C210" s="65"/>
      <c r="D210" s="65"/>
      <c r="E210" s="65"/>
      <c r="F210" s="65"/>
      <c r="G210" s="65"/>
      <c r="H210" s="65"/>
      <c r="I210" s="65"/>
      <c r="J210" s="65"/>
      <c r="K210" s="65"/>
      <c r="L210" s="65"/>
    </row>
    <row r="211" ht="23.25" customHeight="1" spans="2:12">
      <c r="B211" s="65"/>
      <c r="C211" s="65"/>
      <c r="D211" s="65"/>
      <c r="E211" s="65"/>
      <c r="F211" s="65"/>
      <c r="G211" s="65"/>
      <c r="H211" s="65"/>
      <c r="I211" s="65"/>
      <c r="J211" s="65"/>
      <c r="K211" s="65"/>
      <c r="L211" s="65"/>
    </row>
    <row r="212" ht="23.25" customHeight="1" spans="2:12">
      <c r="B212" s="65"/>
      <c r="C212" s="65"/>
      <c r="D212" s="65"/>
      <c r="E212" s="65"/>
      <c r="F212" s="65"/>
      <c r="G212" s="65"/>
      <c r="H212" s="65"/>
      <c r="I212" s="65"/>
      <c r="J212" s="65"/>
      <c r="K212" s="65"/>
      <c r="L212" s="65"/>
    </row>
    <row r="213" ht="23.25" customHeight="1" spans="2:12">
      <c r="B213" s="65"/>
      <c r="C213" s="65"/>
      <c r="D213" s="65"/>
      <c r="E213" s="65"/>
      <c r="F213" s="65"/>
      <c r="G213" s="65"/>
      <c r="H213" s="65"/>
      <c r="I213" s="65"/>
      <c r="J213" s="65"/>
      <c r="K213" s="65"/>
      <c r="L213" s="65"/>
    </row>
    <row r="214" ht="23.25" customHeight="1" spans="2:12">
      <c r="B214" s="65"/>
      <c r="C214" s="65"/>
      <c r="D214" s="65"/>
      <c r="E214" s="65"/>
      <c r="F214" s="65"/>
      <c r="G214" s="65"/>
      <c r="H214" s="65"/>
      <c r="I214" s="65"/>
      <c r="J214" s="65"/>
      <c r="K214" s="65"/>
      <c r="L214" s="65"/>
    </row>
    <row r="215" ht="23.25" customHeight="1" spans="2:12">
      <c r="B215" s="65"/>
      <c r="C215" s="65"/>
      <c r="D215" s="65"/>
      <c r="E215" s="65"/>
      <c r="F215" s="65"/>
      <c r="G215" s="65"/>
      <c r="H215" s="65"/>
      <c r="I215" s="65"/>
      <c r="J215" s="65"/>
      <c r="K215" s="65"/>
      <c r="L215" s="65"/>
    </row>
    <row r="216" ht="23.25" customHeight="1" spans="2:12">
      <c r="B216" s="65"/>
      <c r="C216" s="65"/>
      <c r="D216" s="65"/>
      <c r="E216" s="65"/>
      <c r="F216" s="65"/>
      <c r="G216" s="65"/>
      <c r="H216" s="65"/>
      <c r="I216" s="65"/>
      <c r="J216" s="65"/>
      <c r="K216" s="65"/>
      <c r="L216" s="65"/>
    </row>
    <row r="217" ht="23.25" customHeight="1" spans="2:12">
      <c r="B217" s="65"/>
      <c r="C217" s="65"/>
      <c r="D217" s="65"/>
      <c r="E217" s="65"/>
      <c r="F217" s="65"/>
      <c r="G217" s="65"/>
      <c r="H217" s="65"/>
      <c r="I217" s="65"/>
      <c r="J217" s="65"/>
      <c r="K217" s="65"/>
      <c r="L217" s="65"/>
    </row>
    <row r="218" ht="23.25" customHeight="1" spans="2:12">
      <c r="B218" s="65"/>
      <c r="C218" s="65"/>
      <c r="D218" s="65"/>
      <c r="E218" s="65"/>
      <c r="F218" s="65"/>
      <c r="G218" s="65"/>
      <c r="H218" s="65"/>
      <c r="I218" s="65"/>
      <c r="J218" s="65"/>
      <c r="K218" s="65"/>
      <c r="L218" s="65"/>
    </row>
    <row r="219" ht="23.25" customHeight="1" spans="2:12">
      <c r="B219" s="65"/>
      <c r="C219" s="65"/>
      <c r="D219" s="65"/>
      <c r="E219" s="65"/>
      <c r="F219" s="65"/>
      <c r="G219" s="65"/>
      <c r="H219" s="65"/>
      <c r="I219" s="65"/>
      <c r="J219" s="65"/>
      <c r="K219" s="65"/>
      <c r="L219" s="65"/>
    </row>
    <row r="220" ht="23.25" customHeight="1"/>
    <row r="221" ht="23.25" customHeight="1"/>
    <row r="222" ht="23.25" customHeight="1"/>
    <row r="223" ht="23.25" customHeight="1"/>
    <row r="224" ht="23.25" customHeight="1"/>
    <row r="225" ht="23.25" customHeight="1"/>
    <row r="226" ht="23.25" customHeight="1"/>
    <row r="227" ht="23.25" customHeight="1"/>
    <row r="228" ht="23.25" customHeight="1"/>
    <row r="229" ht="23.25" customHeight="1"/>
  </sheetData>
  <pageMargins left="0.708661417322835" right="0.708661417322835" top="0.748031496062992" bottom="0.748031496062992" header="0.31496062992126" footer="0.31496062992126"/>
  <pageSetup paperSize="9" scale="50" orientation="landscape"/>
  <headerFooter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AU237"/>
  <sheetViews>
    <sheetView showGridLines="0" zoomScale="62" zoomScaleNormal="62" topLeftCell="B1" workbookViewId="0">
      <pane xSplit="1" topLeftCell="U1" activePane="topRight" state="frozen"/>
      <selection/>
      <selection pane="topRight" activeCell="B13" sqref="B13"/>
    </sheetView>
  </sheetViews>
  <sheetFormatPr defaultColWidth="9.14285714285714" defaultRowHeight="15"/>
  <cols>
    <col min="1" max="1" width="2.71428571428571" hidden="1" customWidth="1"/>
    <col min="2" max="2" width="48.7142857142857" customWidth="1"/>
    <col min="3" max="47" width="13.7142857142857" customWidth="1"/>
    <col min="48" max="1957" width="9.14285714285714" customWidth="1"/>
  </cols>
  <sheetData>
    <row r="1" spans="1:47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</row>
    <row r="2" spans="1:47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</row>
    <row r="3" spans="1:47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</row>
    <row r="4" spans="1:47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19"/>
    </row>
    <row r="5" spans="1:47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19"/>
    </row>
    <row r="11" ht="23.25" customHeight="1"/>
    <row r="12" ht="23.25" customHeight="1" spans="2:47">
      <c r="B12" s="331" t="s">
        <v>223</v>
      </c>
      <c r="C12" s="331"/>
      <c r="D12" s="331"/>
      <c r="E12" s="331"/>
      <c r="F12" s="331"/>
      <c r="G12" s="331"/>
      <c r="H12" s="331"/>
      <c r="I12" s="331"/>
      <c r="J12" s="331"/>
      <c r="K12" s="331"/>
      <c r="L12" s="331"/>
      <c r="M12" s="331"/>
      <c r="N12" s="331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531"/>
      <c r="AH12" s="227"/>
      <c r="AI12" s="227"/>
      <c r="AJ12" s="227"/>
      <c r="AK12" s="227"/>
      <c r="AL12" s="227"/>
      <c r="AM12" s="30"/>
      <c r="AN12" s="129"/>
      <c r="AO12" s="129"/>
      <c r="AP12" s="129"/>
      <c r="AQ12" s="129"/>
      <c r="AR12" s="129"/>
      <c r="AS12" s="129"/>
      <c r="AT12" s="129"/>
      <c r="AU12" s="129"/>
    </row>
    <row r="13" ht="50.1" customHeight="1" spans="2:47">
      <c r="B13" s="71" t="s">
        <v>224</v>
      </c>
      <c r="C13" s="736" t="s">
        <v>225</v>
      </c>
      <c r="D13" s="352" t="s">
        <v>226</v>
      </c>
      <c r="E13" s="737" t="s">
        <v>227</v>
      </c>
      <c r="F13" s="736" t="s">
        <v>228</v>
      </c>
      <c r="G13" s="352" t="s">
        <v>229</v>
      </c>
      <c r="H13" s="737" t="s">
        <v>230</v>
      </c>
      <c r="I13" s="736" t="s">
        <v>231</v>
      </c>
      <c r="J13" s="352" t="s">
        <v>232</v>
      </c>
      <c r="K13" s="737" t="s">
        <v>233</v>
      </c>
      <c r="L13" s="736" t="s">
        <v>234</v>
      </c>
      <c r="M13" s="352" t="s">
        <v>235</v>
      </c>
      <c r="N13" s="737" t="s">
        <v>236</v>
      </c>
      <c r="O13" s="736" t="s">
        <v>237</v>
      </c>
      <c r="P13" s="352" t="s">
        <v>238</v>
      </c>
      <c r="Q13" s="737" t="s">
        <v>239</v>
      </c>
      <c r="R13" s="736" t="s">
        <v>240</v>
      </c>
      <c r="S13" s="352" t="s">
        <v>241</v>
      </c>
      <c r="T13" s="737" t="s">
        <v>242</v>
      </c>
      <c r="U13" s="736" t="s">
        <v>243</v>
      </c>
      <c r="V13" s="352" t="s">
        <v>244</v>
      </c>
      <c r="W13" s="737" t="s">
        <v>245</v>
      </c>
      <c r="X13" s="736" t="s">
        <v>246</v>
      </c>
      <c r="Y13" s="352" t="s">
        <v>247</v>
      </c>
      <c r="Z13" s="737" t="s">
        <v>248</v>
      </c>
      <c r="AA13" s="736" t="s">
        <v>249</v>
      </c>
      <c r="AB13" s="352" t="s">
        <v>250</v>
      </c>
      <c r="AC13" s="737" t="s">
        <v>251</v>
      </c>
      <c r="AD13" s="736" t="s">
        <v>252</v>
      </c>
      <c r="AE13" s="352" t="s">
        <v>253</v>
      </c>
      <c r="AF13" s="737" t="s">
        <v>254</v>
      </c>
      <c r="AG13" s="736" t="s">
        <v>255</v>
      </c>
      <c r="AH13" s="352" t="s">
        <v>256</v>
      </c>
      <c r="AI13" s="737" t="s">
        <v>257</v>
      </c>
      <c r="AJ13" s="736" t="s">
        <v>258</v>
      </c>
      <c r="AK13" s="352" t="s">
        <v>259</v>
      </c>
      <c r="AL13" s="737" t="s">
        <v>260</v>
      </c>
      <c r="AM13" s="736" t="s">
        <v>261</v>
      </c>
      <c r="AN13" s="352" t="s">
        <v>262</v>
      </c>
      <c r="AO13" s="737" t="s">
        <v>263</v>
      </c>
      <c r="AP13" s="736" t="s">
        <v>264</v>
      </c>
      <c r="AQ13" s="352" t="s">
        <v>265</v>
      </c>
      <c r="AR13" s="737" t="s">
        <v>266</v>
      </c>
      <c r="AS13" s="736" t="s">
        <v>267</v>
      </c>
      <c r="AT13" s="352" t="s">
        <v>268</v>
      </c>
      <c r="AU13" s="737" t="s">
        <v>269</v>
      </c>
    </row>
    <row r="14" ht="23.25" customHeight="1" spans="2:47">
      <c r="B14" s="507" t="s">
        <v>4</v>
      </c>
      <c r="C14" s="738"/>
      <c r="D14" s="508"/>
      <c r="E14" s="739"/>
      <c r="F14" s="738"/>
      <c r="G14" s="508"/>
      <c r="H14" s="739"/>
      <c r="I14" s="738"/>
      <c r="J14" s="508"/>
      <c r="K14" s="739"/>
      <c r="L14" s="738"/>
      <c r="M14" s="508"/>
      <c r="N14" s="739"/>
      <c r="O14" s="738"/>
      <c r="P14" s="508"/>
      <c r="Q14" s="739"/>
      <c r="R14" s="738"/>
      <c r="S14" s="508"/>
      <c r="T14" s="739"/>
      <c r="U14" s="738"/>
      <c r="V14" s="508"/>
      <c r="W14" s="739"/>
      <c r="X14" s="738"/>
      <c r="Y14" s="508"/>
      <c r="Z14" s="739"/>
      <c r="AA14" s="738"/>
      <c r="AB14" s="508"/>
      <c r="AC14" s="508"/>
      <c r="AD14" s="738"/>
      <c r="AE14" s="508"/>
      <c r="AF14" s="508"/>
      <c r="AG14" s="738"/>
      <c r="AH14" s="508"/>
      <c r="AI14" s="167"/>
      <c r="AJ14" s="738"/>
      <c r="AK14" s="508"/>
      <c r="AL14" s="759"/>
      <c r="AM14" s="738"/>
      <c r="AN14" s="508"/>
      <c r="AO14" s="759"/>
      <c r="AP14" s="738"/>
      <c r="AQ14" s="508"/>
      <c r="AR14" s="759"/>
      <c r="AS14" s="738"/>
      <c r="AT14" s="508"/>
      <c r="AU14" s="759"/>
    </row>
    <row r="15" ht="23.25" customHeight="1" spans="2:47">
      <c r="B15" s="740" t="s">
        <v>54</v>
      </c>
      <c r="C15" s="741" t="s">
        <v>127</v>
      </c>
      <c r="D15" s="82" t="s">
        <v>127</v>
      </c>
      <c r="E15" s="82" t="s">
        <v>127</v>
      </c>
      <c r="F15" s="741" t="s">
        <v>127</v>
      </c>
      <c r="G15" s="82" t="s">
        <v>127</v>
      </c>
      <c r="H15" s="82" t="s">
        <v>127</v>
      </c>
      <c r="I15" s="741" t="s">
        <v>127</v>
      </c>
      <c r="J15" s="82" t="s">
        <v>127</v>
      </c>
      <c r="K15" s="82" t="s">
        <v>127</v>
      </c>
      <c r="L15" s="741" t="s">
        <v>127</v>
      </c>
      <c r="M15" s="82" t="s">
        <v>127</v>
      </c>
      <c r="N15" s="82" t="s">
        <v>127</v>
      </c>
      <c r="O15" s="741" t="s">
        <v>127</v>
      </c>
      <c r="P15" s="82" t="s">
        <v>127</v>
      </c>
      <c r="Q15" s="82" t="s">
        <v>127</v>
      </c>
      <c r="R15" s="741" t="s">
        <v>127</v>
      </c>
      <c r="S15" s="82" t="s">
        <v>127</v>
      </c>
      <c r="T15" s="82" t="s">
        <v>127</v>
      </c>
      <c r="U15" s="741" t="s">
        <v>127</v>
      </c>
      <c r="V15" s="82" t="s">
        <v>127</v>
      </c>
      <c r="W15" s="82" t="s">
        <v>127</v>
      </c>
      <c r="X15" s="741" t="s">
        <v>127</v>
      </c>
      <c r="Y15" s="82" t="s">
        <v>127</v>
      </c>
      <c r="Z15" s="82" t="s">
        <v>127</v>
      </c>
      <c r="AA15" s="741" t="s">
        <v>127</v>
      </c>
      <c r="AB15" s="82" t="s">
        <v>127</v>
      </c>
      <c r="AC15" s="82" t="s">
        <v>127</v>
      </c>
      <c r="AD15" s="741" t="s">
        <v>127</v>
      </c>
      <c r="AE15" s="82" t="s">
        <v>127</v>
      </c>
      <c r="AF15" s="82" t="s">
        <v>127</v>
      </c>
      <c r="AG15" s="741" t="s">
        <v>127</v>
      </c>
      <c r="AH15" s="82" t="s">
        <v>127</v>
      </c>
      <c r="AI15" s="82" t="s">
        <v>127</v>
      </c>
      <c r="AJ15" s="741" t="s">
        <v>127</v>
      </c>
      <c r="AK15" s="82" t="s">
        <v>127</v>
      </c>
      <c r="AL15" s="82" t="s">
        <v>127</v>
      </c>
      <c r="AM15" s="741" t="s">
        <v>127</v>
      </c>
      <c r="AN15" s="82" t="s">
        <v>127</v>
      </c>
      <c r="AO15" s="82" t="s">
        <v>127</v>
      </c>
      <c r="AP15" s="765">
        <v>13</v>
      </c>
      <c r="AQ15" s="511">
        <v>12</v>
      </c>
      <c r="AR15" s="165">
        <f>IF(ISERROR(AVERAGE(AP15:AQ15)),"-",(AVERAGE(AP15:AQ15)))</f>
        <v>12.5</v>
      </c>
      <c r="AS15" s="765">
        <v>22</v>
      </c>
      <c r="AT15" s="511">
        <v>21</v>
      </c>
      <c r="AU15" s="766">
        <f t="shared" ref="AU15:AU26" si="0">IF(ISERROR(AVERAGE(AS15:AT15)),"-",(AVERAGE(AS15:AT15)))</f>
        <v>21.5</v>
      </c>
    </row>
    <row r="16" ht="23.25" customHeight="1" spans="2:47">
      <c r="B16" s="505" t="s">
        <v>16</v>
      </c>
      <c r="C16" s="741">
        <v>24</v>
      </c>
      <c r="D16" s="82" t="s">
        <v>127</v>
      </c>
      <c r="E16" s="742">
        <f>IF(ISERROR(AVERAGE(C16:D16)),"-",(AVERAGE(C16:D16)))</f>
        <v>24</v>
      </c>
      <c r="F16" s="741">
        <v>30</v>
      </c>
      <c r="G16" s="82" t="s">
        <v>127</v>
      </c>
      <c r="H16" s="742">
        <f>IF(ISERROR(AVERAGE(F16:G16)),"-",(AVERAGE(F16:G16)))</f>
        <v>30</v>
      </c>
      <c r="I16" s="741">
        <v>35</v>
      </c>
      <c r="J16" s="82" t="s">
        <v>127</v>
      </c>
      <c r="K16" s="742">
        <f>IF(ISERROR(AVERAGE(I16:J16)),"-",(AVERAGE(I16:J16)))</f>
        <v>35</v>
      </c>
      <c r="L16" s="741">
        <v>44</v>
      </c>
      <c r="M16" s="82" t="s">
        <v>127</v>
      </c>
      <c r="N16" s="742">
        <f>IF(ISERROR(AVERAGE(L16:M16)),"-",(AVERAGE(L16:M16)))</f>
        <v>44</v>
      </c>
      <c r="O16" s="741">
        <v>62</v>
      </c>
      <c r="P16" s="159">
        <v>51</v>
      </c>
      <c r="Q16" s="750">
        <f>IF(ISERROR(AVERAGE(O16:P16)),"-",(AVERAGE(O16:P16)))</f>
        <v>56.5</v>
      </c>
      <c r="R16" s="741">
        <v>65</v>
      </c>
      <c r="S16" s="159">
        <v>57</v>
      </c>
      <c r="T16" s="742">
        <f>IF(ISERROR(AVERAGE(R16:S16)),"-",(AVERAGE(R16:S16)))</f>
        <v>61</v>
      </c>
      <c r="U16" s="741">
        <v>68</v>
      </c>
      <c r="V16" s="159">
        <v>57</v>
      </c>
      <c r="W16" s="750">
        <f>IF(ISERROR(AVERAGE(U16:V16)),"-",(AVERAGE(U16:V16)))</f>
        <v>62.5</v>
      </c>
      <c r="X16" s="741">
        <v>68</v>
      </c>
      <c r="Y16" s="159">
        <v>59</v>
      </c>
      <c r="Z16" s="750">
        <f>IF(ISERROR(AVERAGE(X16:Y16)),"-",(AVERAGE(X16:Y16)))</f>
        <v>63.5</v>
      </c>
      <c r="AA16" s="741">
        <v>62</v>
      </c>
      <c r="AB16" s="159">
        <v>54</v>
      </c>
      <c r="AC16" s="742">
        <f t="shared" ref="AC16:AC22" si="1">IF(ISERROR(AVERAGE(AA16:AB16)),"-",(AVERAGE(AA16:AB16)))</f>
        <v>58</v>
      </c>
      <c r="AD16" s="159">
        <v>68</v>
      </c>
      <c r="AE16" s="159">
        <v>55</v>
      </c>
      <c r="AF16" s="752">
        <f t="shared" ref="AF16:AF22" si="2">IF(ISERROR(AVERAGE(AD16:AE16)),"-",(AVERAGE(AD16:AE16)))</f>
        <v>61.5</v>
      </c>
      <c r="AG16" s="164">
        <v>66</v>
      </c>
      <c r="AH16" s="164">
        <v>60</v>
      </c>
      <c r="AI16" s="159">
        <f t="shared" ref="AI16:AI26" si="3">IF(ISERROR(AVERAGE(AG16:AH16)),"-",(AVERAGE(AG16:AH16)))</f>
        <v>63</v>
      </c>
      <c r="AJ16" s="760">
        <v>65</v>
      </c>
      <c r="AK16" s="164">
        <v>56</v>
      </c>
      <c r="AL16" s="165">
        <f t="shared" ref="AL16:AL22" si="4">IF(ISERROR(AVERAGE(AJ16:AK16)),"-",(AVERAGE(AJ16:AK16)))</f>
        <v>60.5</v>
      </c>
      <c r="AM16" s="760">
        <v>67</v>
      </c>
      <c r="AN16" s="164">
        <v>57</v>
      </c>
      <c r="AO16" s="165">
        <f t="shared" ref="AO16:AO24" si="5">IF(ISERROR(AVERAGE(AM16:AN16)),"-",(AVERAGE(AM16:AN16)))</f>
        <v>62</v>
      </c>
      <c r="AP16" s="760">
        <v>67</v>
      </c>
      <c r="AQ16" s="164">
        <v>53</v>
      </c>
      <c r="AR16" s="165">
        <f>IF(ISERROR(AVERAGE(AP16:AQ16)),"-",(AVERAGE(AP16:AQ16)))</f>
        <v>60</v>
      </c>
      <c r="AS16" s="760">
        <v>59</v>
      </c>
      <c r="AT16" s="164">
        <v>47</v>
      </c>
      <c r="AU16" s="766">
        <f t="shared" si="0"/>
        <v>53</v>
      </c>
    </row>
    <row r="17" ht="23.25" customHeight="1" spans="2:47">
      <c r="B17" s="505" t="s">
        <v>209</v>
      </c>
      <c r="C17" s="741" t="s">
        <v>127</v>
      </c>
      <c r="D17" s="82" t="s">
        <v>127</v>
      </c>
      <c r="E17" s="742" t="str">
        <f>IF(ISERROR(AVERAGE(C17:D17)),"-",(AVERAGE(C17:D17)))</f>
        <v>-</v>
      </c>
      <c r="F17" s="741" t="s">
        <v>127</v>
      </c>
      <c r="G17" s="82" t="s">
        <v>127</v>
      </c>
      <c r="H17" s="742" t="str">
        <f t="shared" ref="H17:H46" si="6">IF(ISERROR(AVERAGE(F17:G17)),"-",(AVERAGE(F17:G17)))</f>
        <v>-</v>
      </c>
      <c r="I17" s="741" t="s">
        <v>127</v>
      </c>
      <c r="J17" s="82" t="s">
        <v>127</v>
      </c>
      <c r="K17" s="742" t="str">
        <f t="shared" ref="K17:K52" si="7">IF(ISERROR(AVERAGE(I17:J17)),"-",(AVERAGE(I17:J17)))</f>
        <v>-</v>
      </c>
      <c r="L17" s="741" t="s">
        <v>127</v>
      </c>
      <c r="M17" s="82" t="s">
        <v>127</v>
      </c>
      <c r="N17" s="742" t="str">
        <f t="shared" ref="N17:N52" si="8">IF(ISERROR(AVERAGE(L17:M17)),"-",(AVERAGE(L17:M17)))</f>
        <v>-</v>
      </c>
      <c r="O17" s="741" t="s">
        <v>127</v>
      </c>
      <c r="P17" s="159" t="s">
        <v>127</v>
      </c>
      <c r="Q17" s="750" t="str">
        <f>IF(ISERROR(AVERAGE(O17:P17)),"-",(AVERAGE(O17:P17)))</f>
        <v>-</v>
      </c>
      <c r="R17" s="741" t="s">
        <v>127</v>
      </c>
      <c r="S17" s="159" t="s">
        <v>127</v>
      </c>
      <c r="T17" s="742" t="str">
        <f t="shared" ref="T17:T52" si="9">IF(ISERROR(AVERAGE(R17:S17)),"-",(AVERAGE(R17:S17)))</f>
        <v>-</v>
      </c>
      <c r="U17" s="741" t="s">
        <v>127</v>
      </c>
      <c r="V17" s="159" t="s">
        <v>127</v>
      </c>
      <c r="W17" s="750" t="str">
        <f t="shared" ref="W17:W46" si="10">IF(ISERROR(AVERAGE(U17:V17)),"-",(AVERAGE(U17:V17)))</f>
        <v>-</v>
      </c>
      <c r="X17" s="741" t="s">
        <v>127</v>
      </c>
      <c r="Y17" s="159">
        <v>9</v>
      </c>
      <c r="Z17" s="750">
        <f t="shared" ref="Z17:Z52" si="11">IF(ISERROR(AVERAGE(X17:Y17)),"-",(AVERAGE(X17:Y17)))</f>
        <v>9</v>
      </c>
      <c r="AA17" s="741">
        <v>9</v>
      </c>
      <c r="AB17" s="159">
        <v>11</v>
      </c>
      <c r="AC17" s="742">
        <f t="shared" si="1"/>
        <v>10</v>
      </c>
      <c r="AD17" s="159">
        <v>18</v>
      </c>
      <c r="AE17" s="159">
        <v>18</v>
      </c>
      <c r="AF17" s="752">
        <f t="shared" si="2"/>
        <v>18</v>
      </c>
      <c r="AG17" s="164">
        <v>21</v>
      </c>
      <c r="AH17" s="164">
        <v>20</v>
      </c>
      <c r="AI17" s="159">
        <f t="shared" si="3"/>
        <v>20.5</v>
      </c>
      <c r="AJ17" s="760">
        <v>22</v>
      </c>
      <c r="AK17" s="164">
        <v>17</v>
      </c>
      <c r="AL17" s="165">
        <f t="shared" si="4"/>
        <v>19.5</v>
      </c>
      <c r="AM17" s="760">
        <v>15</v>
      </c>
      <c r="AN17" s="164">
        <v>13</v>
      </c>
      <c r="AO17" s="165">
        <f t="shared" si="5"/>
        <v>14</v>
      </c>
      <c r="AP17" s="760">
        <v>10</v>
      </c>
      <c r="AQ17" s="164">
        <v>10</v>
      </c>
      <c r="AR17" s="165">
        <f t="shared" ref="AR17:AR26" si="12">IF(ISERROR(AVERAGE(AP17:AQ17)),"-",(AVERAGE(AP17:AQ17)))</f>
        <v>10</v>
      </c>
      <c r="AS17" s="760">
        <v>11</v>
      </c>
      <c r="AT17" s="164">
        <v>9</v>
      </c>
      <c r="AU17" s="766">
        <f t="shared" si="0"/>
        <v>10</v>
      </c>
    </row>
    <row r="18" ht="23.25" customHeight="1" spans="2:47">
      <c r="B18" s="505" t="s">
        <v>38</v>
      </c>
      <c r="C18" s="741" t="s">
        <v>127</v>
      </c>
      <c r="D18" s="82" t="s">
        <v>127</v>
      </c>
      <c r="E18" s="742" t="str">
        <f>IF(ISERROR(AVERAGE(C18:D18)),"-",(AVERAGE(C18:D18)))</f>
        <v>-</v>
      </c>
      <c r="F18" s="741" t="s">
        <v>127</v>
      </c>
      <c r="G18" s="82" t="s">
        <v>127</v>
      </c>
      <c r="H18" s="742" t="str">
        <f t="shared" si="6"/>
        <v>-</v>
      </c>
      <c r="I18" s="741" t="s">
        <v>127</v>
      </c>
      <c r="J18" s="82" t="s">
        <v>127</v>
      </c>
      <c r="K18" s="742" t="str">
        <f t="shared" si="7"/>
        <v>-</v>
      </c>
      <c r="L18" s="741" t="s">
        <v>127</v>
      </c>
      <c r="M18" s="82" t="s">
        <v>127</v>
      </c>
      <c r="N18" s="742" t="s">
        <v>127</v>
      </c>
      <c r="O18" s="741" t="s">
        <v>127</v>
      </c>
      <c r="P18" s="159" t="s">
        <v>127</v>
      </c>
      <c r="Q18" s="750" t="s">
        <v>127</v>
      </c>
      <c r="R18" s="741" t="s">
        <v>127</v>
      </c>
      <c r="S18" s="159" t="s">
        <v>127</v>
      </c>
      <c r="T18" s="742" t="s">
        <v>127</v>
      </c>
      <c r="U18" s="741" t="s">
        <v>127</v>
      </c>
      <c r="V18" s="159" t="s">
        <v>127</v>
      </c>
      <c r="W18" s="750" t="s">
        <v>127</v>
      </c>
      <c r="X18" s="741" t="s">
        <v>127</v>
      </c>
      <c r="Y18" s="159" t="s">
        <v>127</v>
      </c>
      <c r="Z18" s="750" t="s">
        <v>127</v>
      </c>
      <c r="AA18" s="741">
        <v>10</v>
      </c>
      <c r="AB18" s="159">
        <v>9</v>
      </c>
      <c r="AC18" s="742">
        <f t="shared" si="1"/>
        <v>9.5</v>
      </c>
      <c r="AD18" s="159">
        <v>19</v>
      </c>
      <c r="AE18" s="159">
        <v>18</v>
      </c>
      <c r="AF18" s="752">
        <f t="shared" si="2"/>
        <v>18.5</v>
      </c>
      <c r="AG18" s="164">
        <v>27</v>
      </c>
      <c r="AH18" s="164">
        <v>27</v>
      </c>
      <c r="AI18" s="159">
        <f t="shared" si="3"/>
        <v>27</v>
      </c>
      <c r="AJ18" s="760">
        <v>36</v>
      </c>
      <c r="AK18" s="164">
        <v>32</v>
      </c>
      <c r="AL18" s="165">
        <f t="shared" si="4"/>
        <v>34</v>
      </c>
      <c r="AM18" s="760">
        <v>38</v>
      </c>
      <c r="AN18" s="159">
        <v>34</v>
      </c>
      <c r="AO18" s="165">
        <f t="shared" si="5"/>
        <v>36</v>
      </c>
      <c r="AP18" s="760">
        <v>38</v>
      </c>
      <c r="AQ18" s="159">
        <v>34</v>
      </c>
      <c r="AR18" s="165">
        <f t="shared" si="12"/>
        <v>36</v>
      </c>
      <c r="AS18" s="760">
        <v>35</v>
      </c>
      <c r="AT18" s="159">
        <v>30</v>
      </c>
      <c r="AU18" s="766">
        <f t="shared" si="0"/>
        <v>32.5</v>
      </c>
    </row>
    <row r="19" ht="23.25" customHeight="1" spans="2:47">
      <c r="B19" s="505" t="s">
        <v>49</v>
      </c>
      <c r="C19" s="741" t="s">
        <v>127</v>
      </c>
      <c r="D19" s="82" t="s">
        <v>127</v>
      </c>
      <c r="E19" s="742" t="str">
        <f>IF(ISERROR(AVERAGE(C19:D19)),"-",(AVERAGE(C19:D19)))</f>
        <v>-</v>
      </c>
      <c r="F19" s="741" t="s">
        <v>127</v>
      </c>
      <c r="G19" s="82" t="s">
        <v>127</v>
      </c>
      <c r="H19" s="742" t="str">
        <f t="shared" si="6"/>
        <v>-</v>
      </c>
      <c r="I19" s="741" t="s">
        <v>127</v>
      </c>
      <c r="J19" s="82" t="s">
        <v>127</v>
      </c>
      <c r="K19" s="742" t="str">
        <f t="shared" si="7"/>
        <v>-</v>
      </c>
      <c r="L19" s="741" t="s">
        <v>127</v>
      </c>
      <c r="M19" s="82" t="s">
        <v>127</v>
      </c>
      <c r="N19" s="742" t="s">
        <v>127</v>
      </c>
      <c r="O19" s="741" t="s">
        <v>127</v>
      </c>
      <c r="P19" s="159" t="s">
        <v>127</v>
      </c>
      <c r="Q19" s="750" t="s">
        <v>127</v>
      </c>
      <c r="R19" s="741" t="s">
        <v>127</v>
      </c>
      <c r="S19" s="159" t="s">
        <v>127</v>
      </c>
      <c r="T19" s="742" t="s">
        <v>127</v>
      </c>
      <c r="U19" s="741" t="s">
        <v>127</v>
      </c>
      <c r="V19" s="159" t="s">
        <v>127</v>
      </c>
      <c r="W19" s="750" t="s">
        <v>127</v>
      </c>
      <c r="X19" s="741" t="s">
        <v>127</v>
      </c>
      <c r="Y19" s="159" t="s">
        <v>127</v>
      </c>
      <c r="Z19" s="750" t="s">
        <v>127</v>
      </c>
      <c r="AA19" s="741">
        <v>6</v>
      </c>
      <c r="AB19" s="159">
        <v>5</v>
      </c>
      <c r="AC19" s="742">
        <f t="shared" si="1"/>
        <v>5.5</v>
      </c>
      <c r="AD19" s="159">
        <v>14</v>
      </c>
      <c r="AE19" s="159">
        <v>14</v>
      </c>
      <c r="AF19" s="752">
        <f t="shared" si="2"/>
        <v>14</v>
      </c>
      <c r="AG19" s="164">
        <v>20</v>
      </c>
      <c r="AH19" s="164">
        <v>20</v>
      </c>
      <c r="AI19" s="159">
        <f t="shared" si="3"/>
        <v>20</v>
      </c>
      <c r="AJ19" s="760">
        <v>29</v>
      </c>
      <c r="AK19" s="164">
        <v>26</v>
      </c>
      <c r="AL19" s="165">
        <f t="shared" si="4"/>
        <v>27.5</v>
      </c>
      <c r="AM19" s="760">
        <v>34</v>
      </c>
      <c r="AN19" s="164">
        <v>32</v>
      </c>
      <c r="AO19" s="165">
        <f t="shared" si="5"/>
        <v>33</v>
      </c>
      <c r="AP19" s="760">
        <v>39</v>
      </c>
      <c r="AQ19" s="164">
        <v>34</v>
      </c>
      <c r="AR19" s="165">
        <f t="shared" si="12"/>
        <v>36.5</v>
      </c>
      <c r="AS19" s="760">
        <v>41</v>
      </c>
      <c r="AT19" s="164">
        <v>40</v>
      </c>
      <c r="AU19" s="766">
        <f t="shared" si="0"/>
        <v>40.5</v>
      </c>
    </row>
    <row r="20" ht="23.25" customHeight="1" spans="2:47">
      <c r="B20" s="353" t="s">
        <v>34</v>
      </c>
      <c r="C20" s="741" t="s">
        <v>127</v>
      </c>
      <c r="D20" s="82" t="s">
        <v>127</v>
      </c>
      <c r="E20" s="82" t="s">
        <v>127</v>
      </c>
      <c r="F20" s="741" t="s">
        <v>127</v>
      </c>
      <c r="G20" s="82" t="s">
        <v>127</v>
      </c>
      <c r="H20" s="82" t="s">
        <v>127</v>
      </c>
      <c r="I20" s="741" t="s">
        <v>127</v>
      </c>
      <c r="J20" s="82" t="s">
        <v>127</v>
      </c>
      <c r="K20" s="82" t="s">
        <v>127</v>
      </c>
      <c r="L20" s="741" t="s">
        <v>127</v>
      </c>
      <c r="M20" s="82" t="s">
        <v>127</v>
      </c>
      <c r="N20" s="82" t="s">
        <v>127</v>
      </c>
      <c r="O20" s="741" t="s">
        <v>127</v>
      </c>
      <c r="P20" s="159" t="s">
        <v>127</v>
      </c>
      <c r="Q20" s="750" t="s">
        <v>127</v>
      </c>
      <c r="R20" s="741" t="s">
        <v>127</v>
      </c>
      <c r="S20" s="159" t="s">
        <v>127</v>
      </c>
      <c r="T20" s="742" t="s">
        <v>127</v>
      </c>
      <c r="U20" s="741" t="s">
        <v>127</v>
      </c>
      <c r="V20" s="159" t="s">
        <v>127</v>
      </c>
      <c r="W20" s="750" t="s">
        <v>127</v>
      </c>
      <c r="X20" s="741" t="s">
        <v>127</v>
      </c>
      <c r="Y20" s="159" t="s">
        <v>127</v>
      </c>
      <c r="Z20" s="750" t="s">
        <v>127</v>
      </c>
      <c r="AA20" s="741" t="s">
        <v>127</v>
      </c>
      <c r="AB20" s="159">
        <v>8</v>
      </c>
      <c r="AC20" s="742">
        <f t="shared" si="1"/>
        <v>8</v>
      </c>
      <c r="AD20" s="159">
        <v>8</v>
      </c>
      <c r="AE20" s="159">
        <v>20</v>
      </c>
      <c r="AF20" s="752">
        <f t="shared" si="2"/>
        <v>14</v>
      </c>
      <c r="AG20" s="164">
        <v>20</v>
      </c>
      <c r="AH20" s="164">
        <v>29</v>
      </c>
      <c r="AI20" s="159">
        <f t="shared" si="3"/>
        <v>24.5</v>
      </c>
      <c r="AJ20" s="760">
        <v>29</v>
      </c>
      <c r="AK20" s="164">
        <v>41</v>
      </c>
      <c r="AL20" s="165">
        <f t="shared" si="4"/>
        <v>35</v>
      </c>
      <c r="AM20" s="760">
        <v>38</v>
      </c>
      <c r="AN20" s="164">
        <v>40</v>
      </c>
      <c r="AO20" s="165">
        <f t="shared" si="5"/>
        <v>39</v>
      </c>
      <c r="AP20" s="760">
        <v>39</v>
      </c>
      <c r="AQ20" s="164">
        <v>41</v>
      </c>
      <c r="AR20" s="165">
        <f t="shared" si="12"/>
        <v>40</v>
      </c>
      <c r="AS20" s="760">
        <v>50</v>
      </c>
      <c r="AT20" s="164">
        <v>45</v>
      </c>
      <c r="AU20" s="766">
        <f t="shared" si="0"/>
        <v>47.5</v>
      </c>
    </row>
    <row r="21" ht="23.25" customHeight="1" spans="2:47">
      <c r="B21" s="505" t="s">
        <v>25</v>
      </c>
      <c r="C21" s="741" t="s">
        <v>127</v>
      </c>
      <c r="D21" s="82" t="s">
        <v>127</v>
      </c>
      <c r="E21" s="742" t="str">
        <f>IF(ISERROR(AVERAGE(C21:D21)),"-",(AVERAGE(C21:D21)))</f>
        <v>-</v>
      </c>
      <c r="F21" s="741" t="s">
        <v>127</v>
      </c>
      <c r="G21" s="82" t="s">
        <v>127</v>
      </c>
      <c r="H21" s="742" t="str">
        <f t="shared" si="6"/>
        <v>-</v>
      </c>
      <c r="I21" s="741" t="s">
        <v>127</v>
      </c>
      <c r="J21" s="82" t="s">
        <v>127</v>
      </c>
      <c r="K21" s="742" t="str">
        <f t="shared" si="7"/>
        <v>-</v>
      </c>
      <c r="L21" s="741" t="s">
        <v>127</v>
      </c>
      <c r="M21" s="82" t="s">
        <v>127</v>
      </c>
      <c r="N21" s="742" t="str">
        <f t="shared" si="8"/>
        <v>-</v>
      </c>
      <c r="O21" s="741">
        <v>9</v>
      </c>
      <c r="P21" s="159">
        <v>9</v>
      </c>
      <c r="Q21" s="750">
        <f>IF(ISERROR(AVERAGE(O21:P21)),"-",(AVERAGE(O21:P21)))</f>
        <v>9</v>
      </c>
      <c r="R21" s="741">
        <v>19</v>
      </c>
      <c r="S21" s="159">
        <v>18</v>
      </c>
      <c r="T21" s="742">
        <f t="shared" si="9"/>
        <v>18.5</v>
      </c>
      <c r="U21" s="741">
        <v>29</v>
      </c>
      <c r="V21" s="159">
        <v>27</v>
      </c>
      <c r="W21" s="750">
        <f t="shared" si="10"/>
        <v>28</v>
      </c>
      <c r="X21" s="741">
        <v>36</v>
      </c>
      <c r="Y21" s="159">
        <v>36</v>
      </c>
      <c r="Z21" s="750">
        <f t="shared" si="11"/>
        <v>36</v>
      </c>
      <c r="AA21" s="741">
        <v>40</v>
      </c>
      <c r="AB21" s="159">
        <v>32</v>
      </c>
      <c r="AC21" s="742">
        <f t="shared" si="1"/>
        <v>36</v>
      </c>
      <c r="AD21" s="159">
        <v>46</v>
      </c>
      <c r="AE21" s="159">
        <v>41</v>
      </c>
      <c r="AF21" s="752">
        <f t="shared" si="2"/>
        <v>43.5</v>
      </c>
      <c r="AG21" s="164">
        <v>46</v>
      </c>
      <c r="AH21" s="164">
        <v>39</v>
      </c>
      <c r="AI21" s="159">
        <f t="shared" si="3"/>
        <v>42.5</v>
      </c>
      <c r="AJ21" s="760">
        <v>46</v>
      </c>
      <c r="AK21" s="164">
        <v>41</v>
      </c>
      <c r="AL21" s="165">
        <f t="shared" si="4"/>
        <v>43.5</v>
      </c>
      <c r="AM21" s="760">
        <v>49</v>
      </c>
      <c r="AN21" s="164">
        <v>44</v>
      </c>
      <c r="AO21" s="165">
        <f t="shared" si="5"/>
        <v>46.5</v>
      </c>
      <c r="AP21" s="760">
        <v>43</v>
      </c>
      <c r="AQ21" s="164">
        <v>34</v>
      </c>
      <c r="AR21" s="165">
        <f t="shared" si="12"/>
        <v>38.5</v>
      </c>
      <c r="AS21" s="760">
        <v>39</v>
      </c>
      <c r="AT21" s="164">
        <v>33</v>
      </c>
      <c r="AU21" s="766">
        <f t="shared" si="0"/>
        <v>36</v>
      </c>
    </row>
    <row r="22" ht="23.25" customHeight="1" spans="2:47">
      <c r="B22" s="505" t="s">
        <v>31</v>
      </c>
      <c r="C22" s="741" t="s">
        <v>127</v>
      </c>
      <c r="D22" s="82" t="s">
        <v>127</v>
      </c>
      <c r="E22" s="742" t="str">
        <f>IF(ISERROR(AVERAGE(C22:D22)),"-",(AVERAGE(C22:D22)))</f>
        <v>-</v>
      </c>
      <c r="F22" s="741" t="s">
        <v>127</v>
      </c>
      <c r="G22" s="82" t="s">
        <v>127</v>
      </c>
      <c r="H22" s="742" t="str">
        <f t="shared" si="6"/>
        <v>-</v>
      </c>
      <c r="I22" s="741" t="s">
        <v>127</v>
      </c>
      <c r="J22" s="82" t="s">
        <v>127</v>
      </c>
      <c r="K22" s="742" t="str">
        <f t="shared" si="7"/>
        <v>-</v>
      </c>
      <c r="L22" s="741" t="s">
        <v>127</v>
      </c>
      <c r="M22" s="82" t="s">
        <v>127</v>
      </c>
      <c r="N22" s="742" t="str">
        <f t="shared" si="8"/>
        <v>-</v>
      </c>
      <c r="O22" s="741" t="s">
        <v>127</v>
      </c>
      <c r="P22" s="159" t="s">
        <v>127</v>
      </c>
      <c r="Q22" s="750" t="str">
        <f>IF(ISERROR(AVERAGE(O22:P22)),"-",(AVERAGE(O22:P22)))</f>
        <v>-</v>
      </c>
      <c r="R22" s="741" t="s">
        <v>127</v>
      </c>
      <c r="S22" s="159" t="s">
        <v>127</v>
      </c>
      <c r="T22" s="742" t="str">
        <f t="shared" si="9"/>
        <v>-</v>
      </c>
      <c r="U22" s="741" t="s">
        <v>127</v>
      </c>
      <c r="V22" s="159" t="s">
        <v>127</v>
      </c>
      <c r="W22" s="750" t="str">
        <f t="shared" si="10"/>
        <v>-</v>
      </c>
      <c r="X22" s="741">
        <v>10</v>
      </c>
      <c r="Y22" s="159">
        <v>10</v>
      </c>
      <c r="Z22" s="750">
        <f t="shared" si="11"/>
        <v>10</v>
      </c>
      <c r="AA22" s="741">
        <v>17</v>
      </c>
      <c r="AB22" s="159">
        <v>19</v>
      </c>
      <c r="AC22" s="742">
        <f t="shared" si="1"/>
        <v>18</v>
      </c>
      <c r="AD22" s="159">
        <v>30</v>
      </c>
      <c r="AE22" s="159">
        <v>29</v>
      </c>
      <c r="AF22" s="752">
        <f t="shared" si="2"/>
        <v>29.5</v>
      </c>
      <c r="AG22" s="164">
        <v>39</v>
      </c>
      <c r="AH22" s="164">
        <v>36</v>
      </c>
      <c r="AI22" s="159">
        <f t="shared" si="3"/>
        <v>37.5</v>
      </c>
      <c r="AJ22" s="760">
        <v>47</v>
      </c>
      <c r="AK22" s="164">
        <v>38</v>
      </c>
      <c r="AL22" s="165">
        <f t="shared" si="4"/>
        <v>42.5</v>
      </c>
      <c r="AM22" s="760">
        <v>51</v>
      </c>
      <c r="AN22" s="164">
        <v>46</v>
      </c>
      <c r="AO22" s="165">
        <f t="shared" si="5"/>
        <v>48.5</v>
      </c>
      <c r="AP22" s="760">
        <v>50</v>
      </c>
      <c r="AQ22" s="164">
        <v>44</v>
      </c>
      <c r="AR22" s="165">
        <f t="shared" si="12"/>
        <v>47</v>
      </c>
      <c r="AS22" s="760">
        <v>57</v>
      </c>
      <c r="AT22" s="164">
        <v>49</v>
      </c>
      <c r="AU22" s="766">
        <f t="shared" si="0"/>
        <v>53</v>
      </c>
    </row>
    <row r="23" ht="23.25" customHeight="1" spans="2:47">
      <c r="B23" s="505" t="s">
        <v>21</v>
      </c>
      <c r="C23" s="741" t="s">
        <v>127</v>
      </c>
      <c r="D23" s="82" t="s">
        <v>127</v>
      </c>
      <c r="E23" s="742" t="s">
        <v>127</v>
      </c>
      <c r="F23" s="741" t="s">
        <v>127</v>
      </c>
      <c r="G23" s="82" t="s">
        <v>127</v>
      </c>
      <c r="H23" s="742" t="s">
        <v>127</v>
      </c>
      <c r="I23" s="741" t="s">
        <v>127</v>
      </c>
      <c r="J23" s="82" t="s">
        <v>127</v>
      </c>
      <c r="K23" s="742" t="s">
        <v>127</v>
      </c>
      <c r="L23" s="741" t="s">
        <v>127</v>
      </c>
      <c r="M23" s="82" t="s">
        <v>127</v>
      </c>
      <c r="N23" s="742" t="s">
        <v>127</v>
      </c>
      <c r="O23" s="741" t="s">
        <v>127</v>
      </c>
      <c r="P23" s="159" t="s">
        <v>127</v>
      </c>
      <c r="Q23" s="750" t="s">
        <v>127</v>
      </c>
      <c r="R23" s="741">
        <v>10</v>
      </c>
      <c r="S23" s="159">
        <v>10</v>
      </c>
      <c r="T23" s="742">
        <v>10</v>
      </c>
      <c r="U23" s="741">
        <v>20</v>
      </c>
      <c r="V23" s="159">
        <v>20</v>
      </c>
      <c r="W23" s="750">
        <v>20</v>
      </c>
      <c r="X23" s="741">
        <v>30</v>
      </c>
      <c r="Y23" s="159">
        <v>30</v>
      </c>
      <c r="Z23" s="750">
        <v>30</v>
      </c>
      <c r="AA23" s="741">
        <v>40</v>
      </c>
      <c r="AB23" s="159">
        <v>37</v>
      </c>
      <c r="AC23" s="742">
        <v>38.5</v>
      </c>
      <c r="AD23" s="159">
        <v>39</v>
      </c>
      <c r="AE23" s="159">
        <v>33</v>
      </c>
      <c r="AF23" s="752">
        <v>36</v>
      </c>
      <c r="AG23" s="164">
        <v>40</v>
      </c>
      <c r="AH23" s="164">
        <v>32</v>
      </c>
      <c r="AI23" s="159">
        <v>36</v>
      </c>
      <c r="AJ23" s="760">
        <v>39</v>
      </c>
      <c r="AK23" s="164">
        <v>24</v>
      </c>
      <c r="AL23" s="165">
        <v>36</v>
      </c>
      <c r="AM23" s="760">
        <v>40</v>
      </c>
      <c r="AN23" s="164">
        <v>37</v>
      </c>
      <c r="AO23" s="165">
        <f t="shared" si="5"/>
        <v>38.5</v>
      </c>
      <c r="AP23" s="760">
        <v>42</v>
      </c>
      <c r="AQ23" s="164">
        <v>39</v>
      </c>
      <c r="AR23" s="165">
        <f t="shared" si="12"/>
        <v>40.5</v>
      </c>
      <c r="AS23" s="760">
        <v>49</v>
      </c>
      <c r="AT23" s="164">
        <v>40</v>
      </c>
      <c r="AU23" s="766">
        <f t="shared" si="0"/>
        <v>44.5</v>
      </c>
    </row>
    <row r="24" ht="23.25" customHeight="1" spans="2:47">
      <c r="B24" s="505" t="s">
        <v>70</v>
      </c>
      <c r="C24" s="741" t="s">
        <v>127</v>
      </c>
      <c r="D24" s="82" t="s">
        <v>127</v>
      </c>
      <c r="E24" s="742" t="s">
        <v>127</v>
      </c>
      <c r="F24" s="741" t="s">
        <v>127</v>
      </c>
      <c r="G24" s="82" t="s">
        <v>127</v>
      </c>
      <c r="H24" s="742" t="s">
        <v>127</v>
      </c>
      <c r="I24" s="741" t="s">
        <v>127</v>
      </c>
      <c r="J24" s="82" t="s">
        <v>127</v>
      </c>
      <c r="K24" s="742" t="s">
        <v>127</v>
      </c>
      <c r="L24" s="741" t="s">
        <v>127</v>
      </c>
      <c r="M24" s="82" t="s">
        <v>127</v>
      </c>
      <c r="N24" s="742" t="s">
        <v>127</v>
      </c>
      <c r="O24" s="741" t="s">
        <v>127</v>
      </c>
      <c r="P24" s="159" t="s">
        <v>127</v>
      </c>
      <c r="Q24" s="750" t="s">
        <v>127</v>
      </c>
      <c r="R24" s="741" t="s">
        <v>127</v>
      </c>
      <c r="S24" s="159" t="s">
        <v>127</v>
      </c>
      <c r="T24" s="750" t="s">
        <v>127</v>
      </c>
      <c r="U24" s="741" t="s">
        <v>127</v>
      </c>
      <c r="V24" s="159" t="s">
        <v>127</v>
      </c>
      <c r="W24" s="750" t="s">
        <v>127</v>
      </c>
      <c r="X24" s="741" t="s">
        <v>127</v>
      </c>
      <c r="Y24" s="159" t="s">
        <v>127</v>
      </c>
      <c r="Z24" s="750" t="s">
        <v>127</v>
      </c>
      <c r="AA24" s="741" t="s">
        <v>127</v>
      </c>
      <c r="AB24" s="159" t="s">
        <v>127</v>
      </c>
      <c r="AC24" s="750" t="s">
        <v>127</v>
      </c>
      <c r="AD24" s="741" t="s">
        <v>127</v>
      </c>
      <c r="AE24" s="159" t="s">
        <v>127</v>
      </c>
      <c r="AF24" s="750" t="s">
        <v>127</v>
      </c>
      <c r="AG24" s="741" t="s">
        <v>127</v>
      </c>
      <c r="AH24" s="159" t="s">
        <v>127</v>
      </c>
      <c r="AI24" s="750" t="s">
        <v>127</v>
      </c>
      <c r="AJ24" s="760">
        <v>0</v>
      </c>
      <c r="AK24" s="164">
        <v>5</v>
      </c>
      <c r="AL24" s="165">
        <v>36</v>
      </c>
      <c r="AM24" s="760">
        <v>7</v>
      </c>
      <c r="AN24" s="164">
        <v>5</v>
      </c>
      <c r="AO24" s="165">
        <f t="shared" si="5"/>
        <v>6</v>
      </c>
      <c r="AP24" s="760">
        <v>7</v>
      </c>
      <c r="AQ24" s="164">
        <v>7</v>
      </c>
      <c r="AR24" s="165">
        <f t="shared" si="12"/>
        <v>7</v>
      </c>
      <c r="AS24" s="760">
        <v>10</v>
      </c>
      <c r="AT24" s="164">
        <v>10</v>
      </c>
      <c r="AU24" s="766">
        <f t="shared" si="0"/>
        <v>10</v>
      </c>
    </row>
    <row r="25" ht="23.25" customHeight="1" spans="2:47">
      <c r="B25" s="743" t="s">
        <v>46</v>
      </c>
      <c r="C25" s="744" t="s">
        <v>127</v>
      </c>
      <c r="D25" s="501" t="s">
        <v>127</v>
      </c>
      <c r="E25" s="745" t="s">
        <v>127</v>
      </c>
      <c r="F25" s="744" t="s">
        <v>127</v>
      </c>
      <c r="G25" s="501" t="s">
        <v>127</v>
      </c>
      <c r="H25" s="745" t="s">
        <v>127</v>
      </c>
      <c r="I25" s="744" t="s">
        <v>127</v>
      </c>
      <c r="J25" s="501" t="s">
        <v>127</v>
      </c>
      <c r="K25" s="745" t="s">
        <v>127</v>
      </c>
      <c r="L25" s="744" t="s">
        <v>127</v>
      </c>
      <c r="M25" s="501" t="s">
        <v>127</v>
      </c>
      <c r="N25" s="745" t="s">
        <v>127</v>
      </c>
      <c r="O25" s="744" t="s">
        <v>127</v>
      </c>
      <c r="P25" s="501" t="s">
        <v>127</v>
      </c>
      <c r="Q25" s="745" t="s">
        <v>127</v>
      </c>
      <c r="R25" s="744" t="s">
        <v>127</v>
      </c>
      <c r="S25" s="501" t="s">
        <v>127</v>
      </c>
      <c r="T25" s="745" t="s">
        <v>127</v>
      </c>
      <c r="U25" s="744" t="s">
        <v>127</v>
      </c>
      <c r="V25" s="501" t="s">
        <v>127</v>
      </c>
      <c r="W25" s="745" t="s">
        <v>127</v>
      </c>
      <c r="X25" s="744" t="s">
        <v>127</v>
      </c>
      <c r="Y25" s="501" t="s">
        <v>127</v>
      </c>
      <c r="Z25" s="745" t="s">
        <v>127</v>
      </c>
      <c r="AA25" s="744" t="s">
        <v>127</v>
      </c>
      <c r="AB25" s="501" t="s">
        <v>127</v>
      </c>
      <c r="AC25" s="745" t="s">
        <v>127</v>
      </c>
      <c r="AD25" s="744" t="s">
        <v>127</v>
      </c>
      <c r="AE25" s="501" t="s">
        <v>127</v>
      </c>
      <c r="AF25" s="745" t="s">
        <v>127</v>
      </c>
      <c r="AG25" s="744" t="s">
        <v>127</v>
      </c>
      <c r="AH25" s="501" t="s">
        <v>127</v>
      </c>
      <c r="AI25" s="745" t="s">
        <v>127</v>
      </c>
      <c r="AJ25" s="744" t="s">
        <v>127</v>
      </c>
      <c r="AK25" s="501" t="s">
        <v>127</v>
      </c>
      <c r="AL25" s="745" t="s">
        <v>127</v>
      </c>
      <c r="AM25" s="744" t="s">
        <v>127</v>
      </c>
      <c r="AN25" s="501" t="s">
        <v>127</v>
      </c>
      <c r="AO25" s="745" t="s">
        <v>127</v>
      </c>
      <c r="AP25" s="767">
        <v>8</v>
      </c>
      <c r="AQ25" s="512">
        <v>7</v>
      </c>
      <c r="AR25" s="165">
        <f t="shared" si="12"/>
        <v>7.5</v>
      </c>
      <c r="AS25" s="767">
        <v>14</v>
      </c>
      <c r="AT25" s="512">
        <v>14</v>
      </c>
      <c r="AU25" s="766">
        <f t="shared" si="0"/>
        <v>14</v>
      </c>
    </row>
    <row r="26" ht="23.25" customHeight="1" spans="2:47">
      <c r="B26" s="507" t="s">
        <v>195</v>
      </c>
      <c r="C26" s="738">
        <f>SUM(C15:C25)</f>
        <v>24</v>
      </c>
      <c r="D26" s="508">
        <f t="shared" ref="D26:AQ26" si="13">SUM(D15:D25)</f>
        <v>0</v>
      </c>
      <c r="E26" s="508">
        <f t="shared" si="13"/>
        <v>24</v>
      </c>
      <c r="F26" s="738">
        <f t="shared" si="13"/>
        <v>30</v>
      </c>
      <c r="G26" s="508">
        <f t="shared" si="13"/>
        <v>0</v>
      </c>
      <c r="H26" s="508">
        <f t="shared" si="13"/>
        <v>30</v>
      </c>
      <c r="I26" s="738">
        <f t="shared" si="13"/>
        <v>35</v>
      </c>
      <c r="J26" s="508">
        <f t="shared" si="13"/>
        <v>0</v>
      </c>
      <c r="K26" s="508">
        <f t="shared" si="13"/>
        <v>35</v>
      </c>
      <c r="L26" s="738">
        <f t="shared" si="13"/>
        <v>44</v>
      </c>
      <c r="M26" s="508">
        <f t="shared" si="13"/>
        <v>0</v>
      </c>
      <c r="N26" s="508">
        <f t="shared" si="13"/>
        <v>44</v>
      </c>
      <c r="O26" s="738">
        <f t="shared" si="13"/>
        <v>71</v>
      </c>
      <c r="P26" s="508">
        <f t="shared" si="13"/>
        <v>60</v>
      </c>
      <c r="Q26" s="508">
        <f t="shared" si="13"/>
        <v>65.5</v>
      </c>
      <c r="R26" s="738">
        <f t="shared" si="13"/>
        <v>94</v>
      </c>
      <c r="S26" s="508">
        <f t="shared" si="13"/>
        <v>85</v>
      </c>
      <c r="T26" s="508">
        <f t="shared" si="13"/>
        <v>89.5</v>
      </c>
      <c r="U26" s="738">
        <f t="shared" si="13"/>
        <v>117</v>
      </c>
      <c r="V26" s="508">
        <f t="shared" si="13"/>
        <v>104</v>
      </c>
      <c r="W26" s="508">
        <f t="shared" si="13"/>
        <v>110.5</v>
      </c>
      <c r="X26" s="738">
        <f t="shared" si="13"/>
        <v>144</v>
      </c>
      <c r="Y26" s="508">
        <f t="shared" si="13"/>
        <v>144</v>
      </c>
      <c r="Z26" s="508">
        <f t="shared" si="13"/>
        <v>148.5</v>
      </c>
      <c r="AA26" s="738">
        <f t="shared" si="13"/>
        <v>184</v>
      </c>
      <c r="AB26" s="508">
        <f t="shared" si="13"/>
        <v>175</v>
      </c>
      <c r="AC26" s="508">
        <f t="shared" si="13"/>
        <v>183.5</v>
      </c>
      <c r="AD26" s="738">
        <f t="shared" si="13"/>
        <v>242</v>
      </c>
      <c r="AE26" s="508">
        <f t="shared" si="13"/>
        <v>228</v>
      </c>
      <c r="AF26" s="508">
        <f t="shared" si="13"/>
        <v>235</v>
      </c>
      <c r="AG26" s="738">
        <f t="shared" si="13"/>
        <v>279</v>
      </c>
      <c r="AH26" s="508">
        <f t="shared" si="13"/>
        <v>263</v>
      </c>
      <c r="AI26" s="508">
        <f t="shared" si="13"/>
        <v>271</v>
      </c>
      <c r="AJ26" s="738">
        <f t="shared" si="13"/>
        <v>313</v>
      </c>
      <c r="AK26" s="508">
        <f t="shared" si="13"/>
        <v>280</v>
      </c>
      <c r="AL26" s="508">
        <f t="shared" si="13"/>
        <v>334.5</v>
      </c>
      <c r="AM26" s="738">
        <f t="shared" si="13"/>
        <v>339</v>
      </c>
      <c r="AN26" s="508">
        <f t="shared" si="13"/>
        <v>308</v>
      </c>
      <c r="AO26" s="508">
        <f t="shared" si="13"/>
        <v>323.5</v>
      </c>
      <c r="AP26" s="738">
        <f t="shared" si="13"/>
        <v>356</v>
      </c>
      <c r="AQ26" s="508">
        <f t="shared" si="13"/>
        <v>315</v>
      </c>
      <c r="AR26" s="167">
        <f t="shared" si="12"/>
        <v>335.5</v>
      </c>
      <c r="AS26" s="738">
        <f>SUM(AS15:AS25)</f>
        <v>387</v>
      </c>
      <c r="AT26" s="508">
        <f>SUM(AT15:AT25)</f>
        <v>338</v>
      </c>
      <c r="AU26" s="759">
        <f t="shared" si="0"/>
        <v>362.5</v>
      </c>
    </row>
    <row r="27" ht="23.25" customHeight="1" spans="2:47">
      <c r="B27" s="507" t="s">
        <v>3</v>
      </c>
      <c r="C27" s="738"/>
      <c r="D27" s="508"/>
      <c r="E27" s="746"/>
      <c r="F27" s="738"/>
      <c r="G27" s="508"/>
      <c r="H27" s="746"/>
      <c r="I27" s="738"/>
      <c r="J27" s="508"/>
      <c r="K27" s="746"/>
      <c r="L27" s="738"/>
      <c r="M27" s="508"/>
      <c r="N27" s="746"/>
      <c r="O27" s="738"/>
      <c r="P27" s="139"/>
      <c r="Q27" s="739"/>
      <c r="R27" s="738"/>
      <c r="S27" s="139"/>
      <c r="T27" s="746"/>
      <c r="U27" s="738"/>
      <c r="V27" s="139"/>
      <c r="W27" s="739"/>
      <c r="X27" s="738"/>
      <c r="Y27" s="139"/>
      <c r="Z27" s="739"/>
      <c r="AA27" s="738"/>
      <c r="AB27" s="139"/>
      <c r="AC27" s="753"/>
      <c r="AD27" s="738"/>
      <c r="AE27" s="139"/>
      <c r="AF27" s="754"/>
      <c r="AG27" s="738"/>
      <c r="AH27" s="139"/>
      <c r="AI27" s="167"/>
      <c r="AJ27" s="738"/>
      <c r="AK27" s="139"/>
      <c r="AL27" s="167"/>
      <c r="AM27" s="738"/>
      <c r="AN27" s="139"/>
      <c r="AO27" s="167"/>
      <c r="AP27" s="738"/>
      <c r="AQ27" s="139"/>
      <c r="AR27" s="167"/>
      <c r="AS27" s="768"/>
      <c r="AT27" s="769"/>
      <c r="AU27" s="770"/>
    </row>
    <row r="28" ht="23.25" customHeight="1" spans="2:47">
      <c r="B28" s="505" t="s">
        <v>87</v>
      </c>
      <c r="C28" s="741" t="s">
        <v>127</v>
      </c>
      <c r="D28" s="82" t="s">
        <v>127</v>
      </c>
      <c r="E28" s="742" t="str">
        <f>IF(ISERROR(AVERAGE(C28:D28)),"-",(AVERAGE(C28:D28)))</f>
        <v>-</v>
      </c>
      <c r="F28" s="741" t="s">
        <v>127</v>
      </c>
      <c r="G28" s="82" t="s">
        <v>127</v>
      </c>
      <c r="H28" s="742" t="str">
        <f t="shared" si="6"/>
        <v>-</v>
      </c>
      <c r="I28" s="741" t="s">
        <v>127</v>
      </c>
      <c r="J28" s="82" t="s">
        <v>127</v>
      </c>
      <c r="K28" s="742" t="str">
        <f t="shared" si="7"/>
        <v>-</v>
      </c>
      <c r="L28" s="741" t="s">
        <v>127</v>
      </c>
      <c r="M28" s="82" t="s">
        <v>127</v>
      </c>
      <c r="N28" s="742" t="str">
        <f t="shared" si="8"/>
        <v>-</v>
      </c>
      <c r="O28" s="741" t="s">
        <v>127</v>
      </c>
      <c r="P28" s="159" t="s">
        <v>127</v>
      </c>
      <c r="Q28" s="750" t="str">
        <f>IF(ISERROR(AVERAGE(O28:P28)),"-",(AVERAGE(O28:P28)))</f>
        <v>-</v>
      </c>
      <c r="R28" s="741" t="s">
        <v>127</v>
      </c>
      <c r="S28" s="159" t="s">
        <v>127</v>
      </c>
      <c r="T28" s="742" t="str">
        <f t="shared" si="9"/>
        <v>-</v>
      </c>
      <c r="U28" s="741" t="s">
        <v>127</v>
      </c>
      <c r="V28" s="159" t="s">
        <v>127</v>
      </c>
      <c r="W28" s="750" t="str">
        <f t="shared" si="10"/>
        <v>-</v>
      </c>
      <c r="X28" s="741" t="s">
        <v>127</v>
      </c>
      <c r="Y28" s="159" t="s">
        <v>127</v>
      </c>
      <c r="Z28" s="750" t="str">
        <f t="shared" si="11"/>
        <v>-</v>
      </c>
      <c r="AA28" s="741" t="s">
        <v>127</v>
      </c>
      <c r="AB28" s="159">
        <v>20</v>
      </c>
      <c r="AC28" s="755">
        <f>IF(ISERROR(AVERAGE(AA28:AB28)),"-",(AVERAGE(AA28:AB28)))</f>
        <v>20</v>
      </c>
      <c r="AD28" s="756">
        <v>20</v>
      </c>
      <c r="AE28" s="159">
        <v>19</v>
      </c>
      <c r="AF28" s="164">
        <f>IF(ISERROR(AVERAGE(AD28:AE28)),"-",(AVERAGE(AD28:AE28)))</f>
        <v>19.5</v>
      </c>
      <c r="AG28" s="761">
        <v>39</v>
      </c>
      <c r="AH28" s="715">
        <v>36</v>
      </c>
      <c r="AI28" s="165">
        <f>IF(ISERROR(AVERAGE(AG28:AH28)),"-",(AVERAGE(AG28:AH28)))</f>
        <v>37.5</v>
      </c>
      <c r="AJ28" s="761">
        <v>42</v>
      </c>
      <c r="AK28" s="715">
        <v>34</v>
      </c>
      <c r="AL28" s="165">
        <v>38</v>
      </c>
      <c r="AM28" s="761">
        <v>32</v>
      </c>
      <c r="AN28" s="715">
        <v>21</v>
      </c>
      <c r="AO28" s="165">
        <f>IF(ISERROR(AVERAGE(AM28:AN28)),"-",(AVERAGE(AM28:AN28)))</f>
        <v>26.5</v>
      </c>
      <c r="AP28" s="761">
        <v>11</v>
      </c>
      <c r="AQ28" s="715">
        <v>31</v>
      </c>
      <c r="AR28" s="165">
        <f>IF(ISERROR(AVERAGE(AP28:AQ28)),"-",(AVERAGE(AP28:AQ28)))</f>
        <v>21</v>
      </c>
      <c r="AS28" s="761">
        <v>22</v>
      </c>
      <c r="AT28" s="715">
        <v>22</v>
      </c>
      <c r="AU28" s="766">
        <f>IF(ISERROR(AVERAGE(AS28:AT28)),"-",(AVERAGE(AS28:AT28)))</f>
        <v>22</v>
      </c>
    </row>
    <row r="29" ht="23.25" customHeight="1" spans="2:47">
      <c r="B29" s="505" t="s">
        <v>54</v>
      </c>
      <c r="C29" s="741" t="s">
        <v>127</v>
      </c>
      <c r="D29" s="82" t="s">
        <v>127</v>
      </c>
      <c r="E29" s="742" t="str">
        <f>IF(ISERROR(AVERAGE(C29:D29)),"-",(AVERAGE(C29:D29)))</f>
        <v>-</v>
      </c>
      <c r="F29" s="741" t="s">
        <v>127</v>
      </c>
      <c r="G29" s="82" t="s">
        <v>127</v>
      </c>
      <c r="H29" s="742" t="str">
        <f t="shared" si="6"/>
        <v>-</v>
      </c>
      <c r="I29" s="741" t="s">
        <v>127</v>
      </c>
      <c r="J29" s="82" t="s">
        <v>127</v>
      </c>
      <c r="K29" s="742" t="str">
        <f t="shared" si="7"/>
        <v>-</v>
      </c>
      <c r="L29" s="741" t="s">
        <v>127</v>
      </c>
      <c r="M29" s="82" t="s">
        <v>127</v>
      </c>
      <c r="N29" s="742" t="str">
        <f t="shared" si="8"/>
        <v>-</v>
      </c>
      <c r="O29" s="741" t="s">
        <v>127</v>
      </c>
      <c r="P29" s="159" t="s">
        <v>127</v>
      </c>
      <c r="Q29" s="750" t="str">
        <f>IF(ISERROR(AVERAGE(O29:P29)),"-",(AVERAGE(O29:P29)))</f>
        <v>-</v>
      </c>
      <c r="R29" s="741">
        <v>15</v>
      </c>
      <c r="S29" s="159">
        <v>15</v>
      </c>
      <c r="T29" s="742">
        <f t="shared" si="9"/>
        <v>15</v>
      </c>
      <c r="U29" s="741">
        <v>29</v>
      </c>
      <c r="V29" s="159">
        <v>28</v>
      </c>
      <c r="W29" s="750">
        <f t="shared" si="10"/>
        <v>28.5</v>
      </c>
      <c r="X29" s="741">
        <v>44</v>
      </c>
      <c r="Y29" s="159">
        <v>31</v>
      </c>
      <c r="Z29" s="750">
        <f t="shared" si="11"/>
        <v>37.5</v>
      </c>
      <c r="AA29" s="741">
        <v>41</v>
      </c>
      <c r="AB29" s="159">
        <v>30</v>
      </c>
      <c r="AC29" s="755">
        <f>IF(ISERROR(AVERAGE(AA29:AB29)),"-",(AVERAGE(AA29:AB29)))</f>
        <v>35.5</v>
      </c>
      <c r="AD29" s="757">
        <v>35</v>
      </c>
      <c r="AE29" s="159">
        <v>33</v>
      </c>
      <c r="AF29" s="164">
        <f>IF(ISERROR(AVERAGE(AD29:AE29)),"-",(AVERAGE(AD29:AE29)))</f>
        <v>34</v>
      </c>
      <c r="AG29" s="760">
        <v>38</v>
      </c>
      <c r="AH29" s="164">
        <v>30</v>
      </c>
      <c r="AI29" s="165">
        <f>IF(ISERROR(AVERAGE(AG29:AH29)),"-",(AVERAGE(AG29:AH29)))</f>
        <v>34</v>
      </c>
      <c r="AJ29" s="760">
        <v>40</v>
      </c>
      <c r="AK29" s="164">
        <v>31</v>
      </c>
      <c r="AL29" s="165">
        <f>IF(ISERROR(AVERAGE(AJ29:AK29)),"-",(AVERAGE(AJ29:AK29)))</f>
        <v>35.5</v>
      </c>
      <c r="AM29" s="760">
        <v>42</v>
      </c>
      <c r="AN29" s="164">
        <v>33</v>
      </c>
      <c r="AO29" s="165">
        <f>IF(ISERROR(AVERAGE(AM29:AN29)),"-",(AVERAGE(AM29:AN29)))</f>
        <v>37.5</v>
      </c>
      <c r="AP29" s="760">
        <v>42</v>
      </c>
      <c r="AQ29" s="164">
        <v>32</v>
      </c>
      <c r="AR29" s="165">
        <f>IF(ISERROR(AVERAGE(AP29:AQ29)),"-",(AVERAGE(AP29:AQ29)))</f>
        <v>37</v>
      </c>
      <c r="AS29" s="760">
        <v>31</v>
      </c>
      <c r="AT29" s="164">
        <v>29</v>
      </c>
      <c r="AU29" s="766">
        <f>IF(ISERROR(AVERAGE(AS29:AT29)),"-",(AVERAGE(AS29:AT29)))</f>
        <v>30</v>
      </c>
    </row>
    <row r="30" ht="23.25" customHeight="1" spans="2:47">
      <c r="B30" s="505" t="s">
        <v>16</v>
      </c>
      <c r="C30" s="741">
        <v>40</v>
      </c>
      <c r="D30" s="82" t="s">
        <v>127</v>
      </c>
      <c r="E30" s="742">
        <f t="shared" ref="E30:E36" si="14">IF(ISERROR(AVERAGE(C30:D30)),"-",(AVERAGE(C30:D30)))</f>
        <v>40</v>
      </c>
      <c r="F30" s="741">
        <v>47</v>
      </c>
      <c r="G30" s="82" t="s">
        <v>127</v>
      </c>
      <c r="H30" s="742">
        <f t="shared" si="6"/>
        <v>47</v>
      </c>
      <c r="I30" s="741">
        <v>56</v>
      </c>
      <c r="J30" s="82" t="s">
        <v>127</v>
      </c>
      <c r="K30" s="742">
        <f t="shared" si="7"/>
        <v>56</v>
      </c>
      <c r="L30" s="741">
        <v>54</v>
      </c>
      <c r="M30" s="82" t="s">
        <v>127</v>
      </c>
      <c r="N30" s="742">
        <f t="shared" si="8"/>
        <v>54</v>
      </c>
      <c r="O30" s="741">
        <v>44</v>
      </c>
      <c r="P30" s="159">
        <v>40</v>
      </c>
      <c r="Q30" s="750">
        <f t="shared" ref="Q30:Q36" si="15">IF(ISERROR(AVERAGE(O30:P30)),"-",(AVERAGE(O30:P30)))</f>
        <v>42</v>
      </c>
      <c r="R30" s="741">
        <v>59</v>
      </c>
      <c r="S30" s="159">
        <v>45</v>
      </c>
      <c r="T30" s="742">
        <f t="shared" si="9"/>
        <v>52</v>
      </c>
      <c r="U30" s="741">
        <v>53</v>
      </c>
      <c r="V30" s="159">
        <v>38</v>
      </c>
      <c r="W30" s="750">
        <f t="shared" si="10"/>
        <v>45.5</v>
      </c>
      <c r="X30" s="741">
        <v>55</v>
      </c>
      <c r="Y30" s="159">
        <v>36</v>
      </c>
      <c r="Z30" s="750">
        <f t="shared" si="11"/>
        <v>45.5</v>
      </c>
      <c r="AA30" s="741">
        <v>50</v>
      </c>
      <c r="AB30" s="159">
        <v>39</v>
      </c>
      <c r="AC30" s="755">
        <f t="shared" ref="AC30:AC36" si="16">IF(ISERROR(AVERAGE(AA30:AB30)),"-",(AVERAGE(AA30:AB30)))</f>
        <v>44.5</v>
      </c>
      <c r="AD30" s="757">
        <v>61</v>
      </c>
      <c r="AE30" s="159">
        <v>46</v>
      </c>
      <c r="AF30" s="164">
        <f t="shared" ref="AF30:AF36" si="17">IF(ISERROR(AVERAGE(AD30:AE30)),"-",(AVERAGE(AD30:AE30)))</f>
        <v>53.5</v>
      </c>
      <c r="AG30" s="760">
        <v>55</v>
      </c>
      <c r="AH30" s="164">
        <v>41</v>
      </c>
      <c r="AI30" s="165">
        <f t="shared" ref="AI30:AI36" si="18">IF(ISERROR(AVERAGE(AG30:AH30)),"-",(AVERAGE(AG30:AH30)))</f>
        <v>48</v>
      </c>
      <c r="AJ30" s="760">
        <v>56</v>
      </c>
      <c r="AK30" s="164">
        <v>41</v>
      </c>
      <c r="AL30" s="165">
        <f t="shared" ref="AL30:AL36" si="19">IF(ISERROR(AVERAGE(AJ30:AK30)),"-",(AVERAGE(AJ30:AK30)))</f>
        <v>48.5</v>
      </c>
      <c r="AM30" s="760">
        <v>50</v>
      </c>
      <c r="AN30" s="164">
        <v>38</v>
      </c>
      <c r="AO30" s="165">
        <f t="shared" ref="AO30:AO36" si="20">IF(ISERROR(AVERAGE(AM30:AN30)),"-",(AVERAGE(AM30:AN30)))</f>
        <v>44</v>
      </c>
      <c r="AP30" s="760">
        <v>51</v>
      </c>
      <c r="AQ30" s="164">
        <v>35</v>
      </c>
      <c r="AR30" s="165">
        <f t="shared" ref="AR30:AR36" si="21">IF(ISERROR(AVERAGE(AP30:AQ30)),"-",(AVERAGE(AP30:AQ30)))</f>
        <v>43</v>
      </c>
      <c r="AS30" s="760">
        <v>45</v>
      </c>
      <c r="AT30" s="164">
        <v>31</v>
      </c>
      <c r="AU30" s="766">
        <f t="shared" ref="AU30:AU36" si="22">IF(ISERROR(AVERAGE(AS30:AT30)),"-",(AVERAGE(AS30:AT30)))</f>
        <v>38</v>
      </c>
    </row>
    <row r="31" ht="23.25" customHeight="1" spans="2:47">
      <c r="B31" s="505" t="s">
        <v>108</v>
      </c>
      <c r="C31" s="741" t="s">
        <v>127</v>
      </c>
      <c r="D31" s="82" t="s">
        <v>127</v>
      </c>
      <c r="E31" s="742" t="str">
        <f t="shared" ref="E31" si="23">IF(ISERROR(AVERAGE(C31:D31)),"-",(AVERAGE(C31:D31)))</f>
        <v>-</v>
      </c>
      <c r="F31" s="741" t="s">
        <v>127</v>
      </c>
      <c r="G31" s="82" t="s">
        <v>127</v>
      </c>
      <c r="H31" s="742" t="str">
        <f t="shared" si="6"/>
        <v>-</v>
      </c>
      <c r="I31" s="741" t="s">
        <v>127</v>
      </c>
      <c r="J31" s="82" t="s">
        <v>127</v>
      </c>
      <c r="K31" s="742" t="str">
        <f t="shared" si="7"/>
        <v>-</v>
      </c>
      <c r="L31" s="741" t="s">
        <v>127</v>
      </c>
      <c r="M31" s="82" t="s">
        <v>127</v>
      </c>
      <c r="N31" s="742" t="str">
        <f t="shared" si="8"/>
        <v>-</v>
      </c>
      <c r="O31" s="741" t="s">
        <v>127</v>
      </c>
      <c r="P31" s="82" t="s">
        <v>127</v>
      </c>
      <c r="Q31" s="742" t="str">
        <f t="shared" si="15"/>
        <v>-</v>
      </c>
      <c r="R31" s="741" t="s">
        <v>127</v>
      </c>
      <c r="S31" s="82" t="s">
        <v>127</v>
      </c>
      <c r="T31" s="742" t="str">
        <f t="shared" si="9"/>
        <v>-</v>
      </c>
      <c r="U31" s="741" t="s">
        <v>127</v>
      </c>
      <c r="V31" s="82" t="s">
        <v>127</v>
      </c>
      <c r="W31" s="742" t="str">
        <f t="shared" si="10"/>
        <v>-</v>
      </c>
      <c r="X31" s="741" t="s">
        <v>127</v>
      </c>
      <c r="Y31" s="82" t="s">
        <v>127</v>
      </c>
      <c r="Z31" s="742" t="str">
        <f t="shared" si="11"/>
        <v>-</v>
      </c>
      <c r="AA31" s="741" t="s">
        <v>127</v>
      </c>
      <c r="AB31" s="82" t="s">
        <v>127</v>
      </c>
      <c r="AC31" s="742" t="str">
        <f t="shared" si="16"/>
        <v>-</v>
      </c>
      <c r="AD31" s="741" t="s">
        <v>127</v>
      </c>
      <c r="AE31" s="82" t="s">
        <v>127</v>
      </c>
      <c r="AF31" s="742" t="str">
        <f t="shared" si="17"/>
        <v>-</v>
      </c>
      <c r="AG31" s="741" t="s">
        <v>127</v>
      </c>
      <c r="AH31" s="82" t="s">
        <v>127</v>
      </c>
      <c r="AI31" s="742" t="str">
        <f t="shared" si="18"/>
        <v>-</v>
      </c>
      <c r="AJ31" s="741" t="s">
        <v>127</v>
      </c>
      <c r="AK31" s="82" t="s">
        <v>127</v>
      </c>
      <c r="AL31" s="742" t="str">
        <f t="shared" si="19"/>
        <v>-</v>
      </c>
      <c r="AM31" s="741" t="s">
        <v>127</v>
      </c>
      <c r="AN31" s="82" t="s">
        <v>127</v>
      </c>
      <c r="AO31" s="742" t="str">
        <f t="shared" si="20"/>
        <v>-</v>
      </c>
      <c r="AP31" s="760">
        <v>11</v>
      </c>
      <c r="AQ31" s="164">
        <v>11</v>
      </c>
      <c r="AR31" s="165">
        <f t="shared" si="21"/>
        <v>11</v>
      </c>
      <c r="AS31" s="760">
        <v>25</v>
      </c>
      <c r="AT31" s="164">
        <v>21</v>
      </c>
      <c r="AU31" s="766">
        <f t="shared" si="22"/>
        <v>23</v>
      </c>
    </row>
    <row r="32" ht="23.25" customHeight="1" spans="2:47">
      <c r="B32" s="505" t="s">
        <v>58</v>
      </c>
      <c r="C32" s="741" t="s">
        <v>127</v>
      </c>
      <c r="D32" s="82" t="s">
        <v>127</v>
      </c>
      <c r="E32" s="742" t="str">
        <f t="shared" si="14"/>
        <v>-</v>
      </c>
      <c r="F32" s="741" t="s">
        <v>127</v>
      </c>
      <c r="G32" s="82" t="s">
        <v>127</v>
      </c>
      <c r="H32" s="742" t="str">
        <f t="shared" si="6"/>
        <v>-</v>
      </c>
      <c r="I32" s="741" t="s">
        <v>127</v>
      </c>
      <c r="J32" s="82" t="s">
        <v>127</v>
      </c>
      <c r="K32" s="742" t="str">
        <f t="shared" si="7"/>
        <v>-</v>
      </c>
      <c r="L32" s="741" t="s">
        <v>127</v>
      </c>
      <c r="M32" s="82" t="s">
        <v>127</v>
      </c>
      <c r="N32" s="742" t="str">
        <f t="shared" si="8"/>
        <v>-</v>
      </c>
      <c r="O32" s="741" t="s">
        <v>127</v>
      </c>
      <c r="P32" s="159" t="s">
        <v>127</v>
      </c>
      <c r="Q32" s="750" t="str">
        <f t="shared" si="15"/>
        <v>-</v>
      </c>
      <c r="R32" s="741">
        <v>10</v>
      </c>
      <c r="S32" s="159">
        <v>10</v>
      </c>
      <c r="T32" s="742">
        <f t="shared" si="9"/>
        <v>10</v>
      </c>
      <c r="U32" s="741">
        <v>20</v>
      </c>
      <c r="V32" s="159">
        <v>20</v>
      </c>
      <c r="W32" s="750">
        <f t="shared" si="10"/>
        <v>20</v>
      </c>
      <c r="X32" s="741">
        <v>28</v>
      </c>
      <c r="Y32" s="159">
        <v>25</v>
      </c>
      <c r="Z32" s="750">
        <f t="shared" si="11"/>
        <v>26.5</v>
      </c>
      <c r="AA32" s="741">
        <v>29</v>
      </c>
      <c r="AB32" s="159">
        <v>23</v>
      </c>
      <c r="AC32" s="755">
        <f t="shared" si="16"/>
        <v>26</v>
      </c>
      <c r="AD32" s="757">
        <v>29</v>
      </c>
      <c r="AE32" s="159">
        <v>23</v>
      </c>
      <c r="AF32" s="164">
        <f t="shared" si="17"/>
        <v>26</v>
      </c>
      <c r="AG32" s="760">
        <v>33</v>
      </c>
      <c r="AH32" s="164">
        <v>31</v>
      </c>
      <c r="AI32" s="165">
        <f t="shared" si="18"/>
        <v>32</v>
      </c>
      <c r="AJ32" s="760">
        <v>38</v>
      </c>
      <c r="AK32" s="164">
        <v>37</v>
      </c>
      <c r="AL32" s="165">
        <f t="shared" si="19"/>
        <v>37.5</v>
      </c>
      <c r="AM32" s="760">
        <v>39</v>
      </c>
      <c r="AN32" s="164">
        <v>36</v>
      </c>
      <c r="AO32" s="165">
        <f t="shared" si="20"/>
        <v>37.5</v>
      </c>
      <c r="AP32" s="760">
        <v>35</v>
      </c>
      <c r="AQ32" s="164">
        <v>25</v>
      </c>
      <c r="AR32" s="165">
        <f t="shared" si="21"/>
        <v>30</v>
      </c>
      <c r="AS32" s="760">
        <v>39</v>
      </c>
      <c r="AT32" s="164">
        <v>33</v>
      </c>
      <c r="AU32" s="766">
        <f t="shared" si="22"/>
        <v>36</v>
      </c>
    </row>
    <row r="33" ht="23.25" customHeight="1" spans="2:47">
      <c r="B33" s="505" t="s">
        <v>270</v>
      </c>
      <c r="C33" s="741" t="s">
        <v>127</v>
      </c>
      <c r="D33" s="82" t="s">
        <v>127</v>
      </c>
      <c r="E33" s="742" t="str">
        <f t="shared" si="14"/>
        <v>-</v>
      </c>
      <c r="F33" s="741" t="s">
        <v>127</v>
      </c>
      <c r="G33" s="82" t="s">
        <v>127</v>
      </c>
      <c r="H33" s="742" t="str">
        <f t="shared" si="6"/>
        <v>-</v>
      </c>
      <c r="I33" s="741" t="s">
        <v>127</v>
      </c>
      <c r="J33" s="82" t="s">
        <v>127</v>
      </c>
      <c r="K33" s="742" t="str">
        <f t="shared" si="7"/>
        <v>-</v>
      </c>
      <c r="L33" s="741" t="s">
        <v>127</v>
      </c>
      <c r="M33" s="82" t="s">
        <v>127</v>
      </c>
      <c r="N33" s="742" t="str">
        <f t="shared" si="8"/>
        <v>-</v>
      </c>
      <c r="O33" s="741" t="s">
        <v>127</v>
      </c>
      <c r="P33" s="159" t="s">
        <v>127</v>
      </c>
      <c r="Q33" s="750" t="str">
        <f t="shared" si="15"/>
        <v>-</v>
      </c>
      <c r="R33" s="741">
        <v>15</v>
      </c>
      <c r="S33" s="159">
        <v>13</v>
      </c>
      <c r="T33" s="742">
        <f t="shared" si="9"/>
        <v>14</v>
      </c>
      <c r="U33" s="741">
        <v>13</v>
      </c>
      <c r="V33" s="159">
        <v>13</v>
      </c>
      <c r="W33" s="750">
        <f t="shared" si="10"/>
        <v>13</v>
      </c>
      <c r="X33" s="741">
        <v>42</v>
      </c>
      <c r="Y33" s="159">
        <v>32</v>
      </c>
      <c r="Z33" s="750">
        <f t="shared" si="11"/>
        <v>37</v>
      </c>
      <c r="AA33" s="741">
        <v>43</v>
      </c>
      <c r="AB33" s="159">
        <v>31</v>
      </c>
      <c r="AC33" s="755">
        <f t="shared" si="16"/>
        <v>37</v>
      </c>
      <c r="AD33" s="757">
        <v>42</v>
      </c>
      <c r="AE33" s="159">
        <v>36</v>
      </c>
      <c r="AF33" s="164">
        <f t="shared" si="17"/>
        <v>39</v>
      </c>
      <c r="AG33" s="760">
        <v>43</v>
      </c>
      <c r="AH33" s="164">
        <v>40</v>
      </c>
      <c r="AI33" s="165">
        <f t="shared" si="18"/>
        <v>41.5</v>
      </c>
      <c r="AJ33" s="760">
        <v>41</v>
      </c>
      <c r="AK33" s="164">
        <v>31</v>
      </c>
      <c r="AL33" s="165">
        <f t="shared" si="19"/>
        <v>36</v>
      </c>
      <c r="AM33" s="760">
        <v>39</v>
      </c>
      <c r="AN33" s="164">
        <v>29</v>
      </c>
      <c r="AO33" s="165">
        <f t="shared" si="20"/>
        <v>34</v>
      </c>
      <c r="AP33" s="760">
        <v>31</v>
      </c>
      <c r="AQ33" s="164">
        <v>23</v>
      </c>
      <c r="AR33" s="165">
        <f t="shared" si="21"/>
        <v>27</v>
      </c>
      <c r="AS33" s="760">
        <v>29</v>
      </c>
      <c r="AT33" s="164">
        <v>20</v>
      </c>
      <c r="AU33" s="766">
        <f t="shared" si="22"/>
        <v>24.5</v>
      </c>
    </row>
    <row r="34" ht="23.25" customHeight="1" spans="2:47">
      <c r="B34" s="505" t="s">
        <v>38</v>
      </c>
      <c r="C34" s="741" t="s">
        <v>127</v>
      </c>
      <c r="D34" s="82" t="s">
        <v>127</v>
      </c>
      <c r="E34" s="742" t="str">
        <f t="shared" si="14"/>
        <v>-</v>
      </c>
      <c r="F34" s="741" t="s">
        <v>127</v>
      </c>
      <c r="G34" s="82" t="s">
        <v>127</v>
      </c>
      <c r="H34" s="742" t="str">
        <f t="shared" si="6"/>
        <v>-</v>
      </c>
      <c r="I34" s="741" t="s">
        <v>127</v>
      </c>
      <c r="J34" s="82" t="s">
        <v>127</v>
      </c>
      <c r="K34" s="742" t="str">
        <f t="shared" si="7"/>
        <v>-</v>
      </c>
      <c r="L34" s="741">
        <v>20</v>
      </c>
      <c r="M34" s="82" t="s">
        <v>127</v>
      </c>
      <c r="N34" s="742">
        <f t="shared" si="8"/>
        <v>20</v>
      </c>
      <c r="O34" s="741">
        <v>35</v>
      </c>
      <c r="P34" s="159">
        <v>33</v>
      </c>
      <c r="Q34" s="750">
        <f t="shared" si="15"/>
        <v>34</v>
      </c>
      <c r="R34" s="741">
        <v>59</v>
      </c>
      <c r="S34" s="159">
        <v>39</v>
      </c>
      <c r="T34" s="742">
        <f t="shared" si="9"/>
        <v>49</v>
      </c>
      <c r="U34" s="741">
        <v>59</v>
      </c>
      <c r="V34" s="159">
        <v>42</v>
      </c>
      <c r="W34" s="750">
        <f t="shared" si="10"/>
        <v>50.5</v>
      </c>
      <c r="X34" s="741">
        <v>62</v>
      </c>
      <c r="Y34" s="159">
        <v>40</v>
      </c>
      <c r="Z34" s="750">
        <f t="shared" si="11"/>
        <v>51</v>
      </c>
      <c r="AA34" s="741">
        <v>58</v>
      </c>
      <c r="AB34" s="159">
        <v>43</v>
      </c>
      <c r="AC34" s="755">
        <f t="shared" si="16"/>
        <v>50.5</v>
      </c>
      <c r="AD34" s="757">
        <v>61</v>
      </c>
      <c r="AE34" s="159">
        <v>38</v>
      </c>
      <c r="AF34" s="164">
        <f t="shared" si="17"/>
        <v>49.5</v>
      </c>
      <c r="AG34" s="760">
        <v>49</v>
      </c>
      <c r="AH34" s="164">
        <v>35</v>
      </c>
      <c r="AI34" s="165">
        <f t="shared" si="18"/>
        <v>42</v>
      </c>
      <c r="AJ34" s="760">
        <v>48</v>
      </c>
      <c r="AK34" s="164">
        <v>32</v>
      </c>
      <c r="AL34" s="165">
        <f t="shared" si="19"/>
        <v>40</v>
      </c>
      <c r="AM34" s="760">
        <v>42</v>
      </c>
      <c r="AN34" s="164">
        <v>33</v>
      </c>
      <c r="AO34" s="165">
        <f t="shared" si="20"/>
        <v>37.5</v>
      </c>
      <c r="AP34" s="760">
        <v>40</v>
      </c>
      <c r="AQ34" s="164">
        <v>27</v>
      </c>
      <c r="AR34" s="165">
        <f t="shared" si="21"/>
        <v>33.5</v>
      </c>
      <c r="AS34" s="760">
        <v>30</v>
      </c>
      <c r="AT34" s="164">
        <v>19</v>
      </c>
      <c r="AU34" s="766">
        <f t="shared" si="22"/>
        <v>24.5</v>
      </c>
    </row>
    <row r="35" customFormat="1" ht="23.25" customHeight="1" spans="2:47">
      <c r="B35" s="747" t="s">
        <v>102</v>
      </c>
      <c r="C35" s="741" t="s">
        <v>127</v>
      </c>
      <c r="D35" s="82" t="s">
        <v>127</v>
      </c>
      <c r="E35" s="742" t="str">
        <f t="shared" si="14"/>
        <v>-</v>
      </c>
      <c r="F35" s="741" t="s">
        <v>127</v>
      </c>
      <c r="G35" s="82" t="s">
        <v>127</v>
      </c>
      <c r="H35" s="742" t="str">
        <f t="shared" si="6"/>
        <v>-</v>
      </c>
      <c r="I35" s="741" t="s">
        <v>127</v>
      </c>
      <c r="J35" s="82" t="s">
        <v>127</v>
      </c>
      <c r="K35" s="742" t="str">
        <f t="shared" si="7"/>
        <v>-</v>
      </c>
      <c r="L35" s="741" t="s">
        <v>127</v>
      </c>
      <c r="M35" s="82" t="s">
        <v>127</v>
      </c>
      <c r="N35" s="742" t="str">
        <f t="shared" si="8"/>
        <v>-</v>
      </c>
      <c r="O35" s="741" t="s">
        <v>127</v>
      </c>
      <c r="P35" s="82" t="s">
        <v>127</v>
      </c>
      <c r="Q35" s="742" t="str">
        <f t="shared" si="15"/>
        <v>-</v>
      </c>
      <c r="R35" s="741" t="s">
        <v>127</v>
      </c>
      <c r="S35" s="82" t="s">
        <v>127</v>
      </c>
      <c r="T35" s="742" t="str">
        <f t="shared" si="9"/>
        <v>-</v>
      </c>
      <c r="U35" s="741" t="s">
        <v>127</v>
      </c>
      <c r="V35" s="82" t="s">
        <v>127</v>
      </c>
      <c r="W35" s="742" t="str">
        <f t="shared" si="10"/>
        <v>-</v>
      </c>
      <c r="X35" s="741" t="s">
        <v>127</v>
      </c>
      <c r="Y35" s="82" t="s">
        <v>127</v>
      </c>
      <c r="Z35" s="742" t="str">
        <f t="shared" si="11"/>
        <v>-</v>
      </c>
      <c r="AA35" s="741" t="s">
        <v>127</v>
      </c>
      <c r="AB35" s="82" t="s">
        <v>127</v>
      </c>
      <c r="AC35" s="742" t="str">
        <f t="shared" si="16"/>
        <v>-</v>
      </c>
      <c r="AD35" s="741" t="s">
        <v>127</v>
      </c>
      <c r="AE35" s="82" t="s">
        <v>127</v>
      </c>
      <c r="AF35" s="755" t="str">
        <f t="shared" si="17"/>
        <v>-</v>
      </c>
      <c r="AG35" s="760">
        <v>11</v>
      </c>
      <c r="AH35" s="164">
        <v>11</v>
      </c>
      <c r="AI35" s="165">
        <f t="shared" si="18"/>
        <v>11</v>
      </c>
      <c r="AJ35" s="760">
        <v>28</v>
      </c>
      <c r="AK35" s="164">
        <v>20</v>
      </c>
      <c r="AL35" s="165">
        <f t="shared" si="19"/>
        <v>24</v>
      </c>
      <c r="AM35" s="757">
        <v>35</v>
      </c>
      <c r="AN35" s="159">
        <v>32</v>
      </c>
      <c r="AO35" s="165">
        <f t="shared" si="20"/>
        <v>33.5</v>
      </c>
      <c r="AP35" s="757">
        <v>28</v>
      </c>
      <c r="AQ35" s="159">
        <v>19</v>
      </c>
      <c r="AR35" s="165">
        <f t="shared" si="21"/>
        <v>23.5</v>
      </c>
      <c r="AS35" s="757">
        <v>23</v>
      </c>
      <c r="AT35" s="159">
        <v>15</v>
      </c>
      <c r="AU35" s="766">
        <f t="shared" si="22"/>
        <v>19</v>
      </c>
    </row>
    <row r="36" ht="23.25" customHeight="1" spans="2:47">
      <c r="B36" s="505" t="s">
        <v>49</v>
      </c>
      <c r="C36" s="741" t="s">
        <v>127</v>
      </c>
      <c r="D36" s="82" t="s">
        <v>127</v>
      </c>
      <c r="E36" s="742" t="str">
        <f t="shared" si="14"/>
        <v>-</v>
      </c>
      <c r="F36" s="741" t="s">
        <v>127</v>
      </c>
      <c r="G36" s="82" t="s">
        <v>127</v>
      </c>
      <c r="H36" s="742" t="str">
        <f t="shared" si="6"/>
        <v>-</v>
      </c>
      <c r="I36" s="741" t="s">
        <v>127</v>
      </c>
      <c r="J36" s="82" t="s">
        <v>127</v>
      </c>
      <c r="K36" s="742" t="str">
        <f t="shared" si="7"/>
        <v>-</v>
      </c>
      <c r="L36" s="741" t="s">
        <v>127</v>
      </c>
      <c r="M36" s="82" t="s">
        <v>127</v>
      </c>
      <c r="N36" s="742" t="str">
        <f t="shared" si="8"/>
        <v>-</v>
      </c>
      <c r="O36" s="741">
        <v>20</v>
      </c>
      <c r="P36" s="159">
        <v>20</v>
      </c>
      <c r="Q36" s="750">
        <f t="shared" si="15"/>
        <v>20</v>
      </c>
      <c r="R36" s="741">
        <v>40</v>
      </c>
      <c r="S36" s="159">
        <v>39</v>
      </c>
      <c r="T36" s="742">
        <f t="shared" si="9"/>
        <v>39.5</v>
      </c>
      <c r="U36" s="741">
        <v>50</v>
      </c>
      <c r="V36" s="159">
        <v>39</v>
      </c>
      <c r="W36" s="750">
        <f t="shared" si="10"/>
        <v>44.5</v>
      </c>
      <c r="X36" s="741">
        <v>57</v>
      </c>
      <c r="Y36" s="159">
        <v>51</v>
      </c>
      <c r="Z36" s="750">
        <f t="shared" si="11"/>
        <v>54</v>
      </c>
      <c r="AA36" s="741">
        <v>52</v>
      </c>
      <c r="AB36" s="159">
        <v>35</v>
      </c>
      <c r="AC36" s="755">
        <f t="shared" si="16"/>
        <v>43.5</v>
      </c>
      <c r="AD36" s="757">
        <v>54</v>
      </c>
      <c r="AE36" s="159">
        <v>51</v>
      </c>
      <c r="AF36" s="164">
        <f t="shared" si="17"/>
        <v>52.5</v>
      </c>
      <c r="AG36" s="760">
        <v>55</v>
      </c>
      <c r="AH36" s="164">
        <v>50</v>
      </c>
      <c r="AI36" s="165">
        <f t="shared" si="18"/>
        <v>52.5</v>
      </c>
      <c r="AJ36" s="760">
        <v>23</v>
      </c>
      <c r="AK36" s="164">
        <v>23</v>
      </c>
      <c r="AL36" s="165">
        <f t="shared" si="19"/>
        <v>23</v>
      </c>
      <c r="AM36" s="760">
        <v>54</v>
      </c>
      <c r="AN36" s="164">
        <v>49</v>
      </c>
      <c r="AO36" s="165">
        <f t="shared" si="20"/>
        <v>51.5</v>
      </c>
      <c r="AP36" s="760">
        <v>38</v>
      </c>
      <c r="AQ36" s="164">
        <v>24</v>
      </c>
      <c r="AR36" s="165">
        <f t="shared" si="21"/>
        <v>31</v>
      </c>
      <c r="AS36" s="760">
        <v>45</v>
      </c>
      <c r="AT36" s="164">
        <v>41</v>
      </c>
      <c r="AU36" s="766">
        <f t="shared" si="22"/>
        <v>43</v>
      </c>
    </row>
    <row r="37" ht="23.25" customHeight="1" spans="2:47">
      <c r="B37" s="505" t="s">
        <v>34</v>
      </c>
      <c r="C37" s="741" t="s">
        <v>127</v>
      </c>
      <c r="D37" s="82" t="s">
        <v>127</v>
      </c>
      <c r="E37" s="742" t="str">
        <f t="shared" ref="E37:E42" si="24">IF(ISERROR(AVERAGE(C37:D37)),"-",(AVERAGE(C37:D37)))</f>
        <v>-</v>
      </c>
      <c r="F37" s="741" t="s">
        <v>127</v>
      </c>
      <c r="G37" s="82" t="s">
        <v>127</v>
      </c>
      <c r="H37" s="742" t="str">
        <f t="shared" ref="H37:H42" si="25">IF(ISERROR(AVERAGE(F37:G37)),"-",(AVERAGE(F37:G37)))</f>
        <v>-</v>
      </c>
      <c r="I37" s="741">
        <v>15</v>
      </c>
      <c r="J37" s="82" t="s">
        <v>127</v>
      </c>
      <c r="K37" s="742">
        <f t="shared" ref="K37:K42" si="26">IF(ISERROR(AVERAGE(I37:J37)),"-",(AVERAGE(I37:J37)))</f>
        <v>15</v>
      </c>
      <c r="L37" s="741">
        <v>32</v>
      </c>
      <c r="M37" s="82" t="s">
        <v>127</v>
      </c>
      <c r="N37" s="742">
        <f t="shared" ref="N37:N42" si="27">IF(ISERROR(AVERAGE(L37:M37)),"-",(AVERAGE(L37:M37)))</f>
        <v>32</v>
      </c>
      <c r="O37" s="741">
        <v>48</v>
      </c>
      <c r="P37" s="159">
        <v>36</v>
      </c>
      <c r="Q37" s="750">
        <f t="shared" ref="Q37:Q42" si="28">IF(ISERROR(AVERAGE(O37:P37)),"-",(AVERAGE(O37:P37)))</f>
        <v>42</v>
      </c>
      <c r="R37" s="741">
        <v>60</v>
      </c>
      <c r="S37" s="159">
        <v>42</v>
      </c>
      <c r="T37" s="742">
        <f t="shared" ref="T37:T42" si="29">IF(ISERROR(AVERAGE(R37:S37)),"-",(AVERAGE(R37:S37)))</f>
        <v>51</v>
      </c>
      <c r="U37" s="741">
        <v>59</v>
      </c>
      <c r="V37" s="159">
        <v>43</v>
      </c>
      <c r="W37" s="750">
        <f t="shared" ref="W37:W42" si="30">IF(ISERROR(AVERAGE(U37:V37)),"-",(AVERAGE(U37:V37)))</f>
        <v>51</v>
      </c>
      <c r="X37" s="741">
        <v>62</v>
      </c>
      <c r="Y37" s="159">
        <v>38</v>
      </c>
      <c r="Z37" s="750">
        <f t="shared" ref="Z37:Z42" si="31">IF(ISERROR(AVERAGE(X37:Y37)),"-",(AVERAGE(X37:Y37)))</f>
        <v>50</v>
      </c>
      <c r="AA37" s="741">
        <v>55</v>
      </c>
      <c r="AB37" s="159">
        <v>37</v>
      </c>
      <c r="AC37" s="755">
        <f t="shared" ref="AC37:AC42" si="32">IF(ISERROR(AVERAGE(AA37:AB37)),"-",(AVERAGE(AA37:AB37)))</f>
        <v>46</v>
      </c>
      <c r="AD37" s="757">
        <v>62</v>
      </c>
      <c r="AE37" s="159">
        <v>42</v>
      </c>
      <c r="AF37" s="164">
        <f t="shared" ref="AF37:AF42" si="33">IF(ISERROR(AVERAGE(AD37:AE37)),"-",(AVERAGE(AD37:AE37)))</f>
        <v>52</v>
      </c>
      <c r="AG37" s="760">
        <v>62</v>
      </c>
      <c r="AH37" s="164">
        <v>45</v>
      </c>
      <c r="AI37" s="165">
        <f t="shared" ref="AI37:AI42" si="34">IF(ISERROR(AVERAGE(AG37:AH37)),"-",(AVERAGE(AG37:AH37)))</f>
        <v>53.5</v>
      </c>
      <c r="AJ37" s="760">
        <v>54</v>
      </c>
      <c r="AK37" s="164">
        <v>45</v>
      </c>
      <c r="AL37" s="165">
        <f t="shared" ref="AL37:AL42" si="35">IF(ISERROR(AVERAGE(AJ37:AK37)),"-",(AVERAGE(AJ37:AK37)))</f>
        <v>49.5</v>
      </c>
      <c r="AM37" s="757">
        <v>61</v>
      </c>
      <c r="AN37" s="159">
        <v>41</v>
      </c>
      <c r="AO37" s="165">
        <f t="shared" ref="AO37:AO42" si="36">IF(ISERROR(AVERAGE(AM37:AN37)),"-",(AVERAGE(AM37:AN37)))</f>
        <v>51</v>
      </c>
      <c r="AP37" s="757">
        <v>51</v>
      </c>
      <c r="AQ37" s="159">
        <v>42</v>
      </c>
      <c r="AR37" s="165">
        <f t="shared" ref="AR37:AR42" si="37">IF(ISERROR(AVERAGE(AP37:AQ37)),"-",(AVERAGE(AP37:AQ37)))</f>
        <v>46.5</v>
      </c>
      <c r="AS37" s="757">
        <v>59</v>
      </c>
      <c r="AT37" s="159">
        <v>45</v>
      </c>
      <c r="AU37" s="766">
        <f t="shared" ref="AU37:AU42" si="38">IF(ISERROR(AVERAGE(AS37:AT37)),"-",(AVERAGE(AS37:AT37)))</f>
        <v>52</v>
      </c>
    </row>
    <row r="38" ht="23.25" customHeight="1" spans="2:47">
      <c r="B38" s="505" t="s">
        <v>112</v>
      </c>
      <c r="C38" s="741" t="s">
        <v>127</v>
      </c>
      <c r="D38" s="82" t="s">
        <v>127</v>
      </c>
      <c r="E38" s="742" t="str">
        <f t="shared" ref="E38" si="39">IF(ISERROR(AVERAGE(C38:D38)),"-",(AVERAGE(C38:D38)))</f>
        <v>-</v>
      </c>
      <c r="F38" s="741" t="s">
        <v>127</v>
      </c>
      <c r="G38" s="82" t="s">
        <v>127</v>
      </c>
      <c r="H38" s="742" t="str">
        <f t="shared" si="25"/>
        <v>-</v>
      </c>
      <c r="I38" s="741" t="s">
        <v>127</v>
      </c>
      <c r="J38" s="82" t="s">
        <v>127</v>
      </c>
      <c r="K38" s="742" t="str">
        <f t="shared" si="26"/>
        <v>-</v>
      </c>
      <c r="L38" s="741" t="s">
        <v>127</v>
      </c>
      <c r="M38" s="82" t="s">
        <v>127</v>
      </c>
      <c r="N38" s="742" t="str">
        <f t="shared" si="27"/>
        <v>-</v>
      </c>
      <c r="O38" s="741" t="s">
        <v>127</v>
      </c>
      <c r="P38" s="82" t="s">
        <v>127</v>
      </c>
      <c r="Q38" s="742" t="str">
        <f t="shared" si="28"/>
        <v>-</v>
      </c>
      <c r="R38" s="741" t="s">
        <v>127</v>
      </c>
      <c r="S38" s="82" t="s">
        <v>127</v>
      </c>
      <c r="T38" s="742" t="str">
        <f t="shared" si="29"/>
        <v>-</v>
      </c>
      <c r="U38" s="741" t="s">
        <v>127</v>
      </c>
      <c r="V38" s="82" t="s">
        <v>127</v>
      </c>
      <c r="W38" s="742" t="str">
        <f t="shared" si="30"/>
        <v>-</v>
      </c>
      <c r="X38" s="741" t="s">
        <v>127</v>
      </c>
      <c r="Y38" s="82" t="s">
        <v>127</v>
      </c>
      <c r="Z38" s="742" t="str">
        <f t="shared" si="31"/>
        <v>-</v>
      </c>
      <c r="AA38" s="741" t="s">
        <v>127</v>
      </c>
      <c r="AB38" s="82" t="s">
        <v>127</v>
      </c>
      <c r="AC38" s="742" t="str">
        <f t="shared" si="32"/>
        <v>-</v>
      </c>
      <c r="AD38" s="741" t="s">
        <v>127</v>
      </c>
      <c r="AE38" s="82" t="s">
        <v>127</v>
      </c>
      <c r="AF38" s="742" t="str">
        <f t="shared" si="33"/>
        <v>-</v>
      </c>
      <c r="AG38" s="741" t="s">
        <v>127</v>
      </c>
      <c r="AH38" s="82" t="s">
        <v>127</v>
      </c>
      <c r="AI38" s="742" t="str">
        <f t="shared" si="34"/>
        <v>-</v>
      </c>
      <c r="AJ38" s="741" t="s">
        <v>127</v>
      </c>
      <c r="AK38" s="82" t="s">
        <v>127</v>
      </c>
      <c r="AL38" s="742" t="str">
        <f t="shared" si="35"/>
        <v>-</v>
      </c>
      <c r="AM38" s="741" t="s">
        <v>127</v>
      </c>
      <c r="AN38" s="82" t="s">
        <v>127</v>
      </c>
      <c r="AO38" s="742" t="str">
        <f t="shared" si="36"/>
        <v>-</v>
      </c>
      <c r="AP38" s="757">
        <v>64</v>
      </c>
      <c r="AQ38" s="159">
        <v>43</v>
      </c>
      <c r="AR38" s="165">
        <f t="shared" si="37"/>
        <v>53.5</v>
      </c>
      <c r="AS38" s="757">
        <v>45</v>
      </c>
      <c r="AT38" s="159">
        <v>41</v>
      </c>
      <c r="AU38" s="766">
        <f t="shared" si="38"/>
        <v>43</v>
      </c>
    </row>
    <row r="39" ht="23.25" customHeight="1" spans="2:47">
      <c r="B39" s="505" t="s">
        <v>73</v>
      </c>
      <c r="C39" s="741" t="s">
        <v>127</v>
      </c>
      <c r="D39" s="82" t="s">
        <v>127</v>
      </c>
      <c r="E39" s="742" t="str">
        <f t="shared" si="24"/>
        <v>-</v>
      </c>
      <c r="F39" s="741" t="s">
        <v>127</v>
      </c>
      <c r="G39" s="82" t="s">
        <v>127</v>
      </c>
      <c r="H39" s="742" t="str">
        <f t="shared" si="25"/>
        <v>-</v>
      </c>
      <c r="I39" s="741" t="s">
        <v>127</v>
      </c>
      <c r="J39" s="82" t="s">
        <v>127</v>
      </c>
      <c r="K39" s="742" t="str">
        <f t="shared" si="26"/>
        <v>-</v>
      </c>
      <c r="L39" s="741" t="s">
        <v>127</v>
      </c>
      <c r="M39" s="82" t="s">
        <v>127</v>
      </c>
      <c r="N39" s="742" t="str">
        <f t="shared" si="27"/>
        <v>-</v>
      </c>
      <c r="O39" s="741" t="s">
        <v>127</v>
      </c>
      <c r="P39" s="159" t="s">
        <v>127</v>
      </c>
      <c r="Q39" s="750" t="str">
        <f t="shared" si="28"/>
        <v>-</v>
      </c>
      <c r="R39" s="741" t="s">
        <v>127</v>
      </c>
      <c r="S39" s="159" t="s">
        <v>127</v>
      </c>
      <c r="T39" s="742" t="str">
        <f t="shared" si="29"/>
        <v>-</v>
      </c>
      <c r="U39" s="741">
        <v>15</v>
      </c>
      <c r="V39" s="159">
        <v>14</v>
      </c>
      <c r="W39" s="750">
        <f t="shared" si="30"/>
        <v>14.5</v>
      </c>
      <c r="X39" s="741">
        <v>25</v>
      </c>
      <c r="Y39" s="159">
        <v>22</v>
      </c>
      <c r="Z39" s="750">
        <f t="shared" si="31"/>
        <v>23.5</v>
      </c>
      <c r="AA39" s="741">
        <v>35</v>
      </c>
      <c r="AB39" s="159">
        <v>25</v>
      </c>
      <c r="AC39" s="755">
        <f t="shared" si="32"/>
        <v>30</v>
      </c>
      <c r="AD39" s="757">
        <v>36</v>
      </c>
      <c r="AE39" s="159">
        <v>30</v>
      </c>
      <c r="AF39" s="164">
        <f t="shared" si="33"/>
        <v>33</v>
      </c>
      <c r="AG39" s="760">
        <v>44</v>
      </c>
      <c r="AH39" s="164">
        <v>36</v>
      </c>
      <c r="AI39" s="165">
        <f t="shared" si="34"/>
        <v>40</v>
      </c>
      <c r="AJ39" s="760">
        <v>67</v>
      </c>
      <c r="AK39" s="164">
        <v>45</v>
      </c>
      <c r="AL39" s="165">
        <f t="shared" si="35"/>
        <v>56</v>
      </c>
      <c r="AM39" s="757">
        <v>52</v>
      </c>
      <c r="AN39" s="159">
        <v>42</v>
      </c>
      <c r="AO39" s="165">
        <f t="shared" si="36"/>
        <v>47</v>
      </c>
      <c r="AP39" s="757">
        <v>18</v>
      </c>
      <c r="AQ39" s="159">
        <v>18</v>
      </c>
      <c r="AR39" s="165">
        <f t="shared" si="37"/>
        <v>18</v>
      </c>
      <c r="AS39" s="757">
        <v>33</v>
      </c>
      <c r="AT39" s="159">
        <v>16</v>
      </c>
      <c r="AU39" s="766">
        <f t="shared" si="38"/>
        <v>24.5</v>
      </c>
    </row>
    <row r="40" ht="23.25" customHeight="1" spans="2:47">
      <c r="B40" s="353" t="s">
        <v>92</v>
      </c>
      <c r="C40" s="741" t="s">
        <v>127</v>
      </c>
      <c r="D40" s="82" t="s">
        <v>127</v>
      </c>
      <c r="E40" s="82" t="s">
        <v>127</v>
      </c>
      <c r="F40" s="741" t="s">
        <v>127</v>
      </c>
      <c r="G40" s="82" t="s">
        <v>127</v>
      </c>
      <c r="H40" s="82" t="s">
        <v>127</v>
      </c>
      <c r="I40" s="741" t="s">
        <v>127</v>
      </c>
      <c r="J40" s="82" t="s">
        <v>127</v>
      </c>
      <c r="K40" s="82" t="s">
        <v>127</v>
      </c>
      <c r="L40" s="741" t="s">
        <v>127</v>
      </c>
      <c r="M40" s="82" t="s">
        <v>127</v>
      </c>
      <c r="N40" s="82" t="s">
        <v>127</v>
      </c>
      <c r="O40" s="741" t="s">
        <v>127</v>
      </c>
      <c r="P40" s="159" t="s">
        <v>127</v>
      </c>
      <c r="Q40" s="750" t="s">
        <v>127</v>
      </c>
      <c r="R40" s="741" t="s">
        <v>127</v>
      </c>
      <c r="S40" s="159" t="s">
        <v>127</v>
      </c>
      <c r="T40" s="742" t="s">
        <v>127</v>
      </c>
      <c r="U40" s="741" t="s">
        <v>127</v>
      </c>
      <c r="V40" s="159" t="s">
        <v>127</v>
      </c>
      <c r="W40" s="750" t="s">
        <v>127</v>
      </c>
      <c r="X40" s="741" t="s">
        <v>127</v>
      </c>
      <c r="Y40" s="159" t="s">
        <v>127</v>
      </c>
      <c r="Z40" s="750" t="s">
        <v>127</v>
      </c>
      <c r="AA40" s="741" t="s">
        <v>127</v>
      </c>
      <c r="AB40" s="159">
        <v>11</v>
      </c>
      <c r="AC40" s="755">
        <f t="shared" si="32"/>
        <v>11</v>
      </c>
      <c r="AD40" s="757">
        <v>11</v>
      </c>
      <c r="AE40" s="159">
        <v>8</v>
      </c>
      <c r="AF40" s="164">
        <f t="shared" si="33"/>
        <v>9.5</v>
      </c>
      <c r="AG40" s="760">
        <v>16</v>
      </c>
      <c r="AH40" s="164">
        <v>13</v>
      </c>
      <c r="AI40" s="165">
        <f t="shared" si="34"/>
        <v>14.5</v>
      </c>
      <c r="AJ40" s="760">
        <v>49</v>
      </c>
      <c r="AK40" s="164">
        <v>41</v>
      </c>
      <c r="AL40" s="165">
        <f t="shared" si="35"/>
        <v>45</v>
      </c>
      <c r="AM40" s="757">
        <v>22</v>
      </c>
      <c r="AN40" s="159">
        <v>22</v>
      </c>
      <c r="AO40" s="165">
        <f t="shared" si="36"/>
        <v>22</v>
      </c>
      <c r="AP40" s="757">
        <v>41</v>
      </c>
      <c r="AQ40" s="159">
        <v>36</v>
      </c>
      <c r="AR40" s="165">
        <f t="shared" si="37"/>
        <v>38.5</v>
      </c>
      <c r="AS40" s="757">
        <v>22</v>
      </c>
      <c r="AT40" s="159">
        <v>20</v>
      </c>
      <c r="AU40" s="766">
        <f t="shared" si="38"/>
        <v>21</v>
      </c>
    </row>
    <row r="41" ht="23.25" customHeight="1" spans="2:47">
      <c r="B41" s="505" t="s">
        <v>25</v>
      </c>
      <c r="C41" s="741">
        <v>31</v>
      </c>
      <c r="D41" s="82" t="s">
        <v>127</v>
      </c>
      <c r="E41" s="742">
        <f t="shared" si="24"/>
        <v>31</v>
      </c>
      <c r="F41" s="741">
        <v>37</v>
      </c>
      <c r="G41" s="82" t="s">
        <v>127</v>
      </c>
      <c r="H41" s="742">
        <f t="shared" si="25"/>
        <v>37</v>
      </c>
      <c r="I41" s="741">
        <v>49</v>
      </c>
      <c r="J41" s="82" t="s">
        <v>127</v>
      </c>
      <c r="K41" s="742">
        <f t="shared" si="26"/>
        <v>49</v>
      </c>
      <c r="L41" s="741">
        <v>56</v>
      </c>
      <c r="M41" s="82" t="s">
        <v>127</v>
      </c>
      <c r="N41" s="742">
        <f t="shared" si="27"/>
        <v>56</v>
      </c>
      <c r="O41" s="741">
        <v>38</v>
      </c>
      <c r="P41" s="159">
        <v>33</v>
      </c>
      <c r="Q41" s="750">
        <f t="shared" si="28"/>
        <v>35.5</v>
      </c>
      <c r="R41" s="741">
        <v>52</v>
      </c>
      <c r="S41" s="159">
        <v>41</v>
      </c>
      <c r="T41" s="742">
        <f t="shared" si="29"/>
        <v>46.5</v>
      </c>
      <c r="U41" s="741">
        <v>51</v>
      </c>
      <c r="V41" s="159">
        <v>36</v>
      </c>
      <c r="W41" s="750">
        <f t="shared" si="30"/>
        <v>43.5</v>
      </c>
      <c r="X41" s="741">
        <v>46</v>
      </c>
      <c r="Y41" s="159">
        <v>31</v>
      </c>
      <c r="Z41" s="750">
        <f t="shared" si="31"/>
        <v>38.5</v>
      </c>
      <c r="AA41" s="741">
        <v>41</v>
      </c>
      <c r="AB41" s="159">
        <v>22</v>
      </c>
      <c r="AC41" s="755">
        <f t="shared" si="32"/>
        <v>31.5</v>
      </c>
      <c r="AD41" s="757">
        <v>34</v>
      </c>
      <c r="AE41" s="159">
        <v>22</v>
      </c>
      <c r="AF41" s="164">
        <f t="shared" si="33"/>
        <v>28</v>
      </c>
      <c r="AG41" s="760">
        <v>33</v>
      </c>
      <c r="AH41" s="164">
        <v>22</v>
      </c>
      <c r="AI41" s="165">
        <f t="shared" si="34"/>
        <v>27.5</v>
      </c>
      <c r="AJ41" s="760">
        <v>21</v>
      </c>
      <c r="AK41" s="164">
        <v>14</v>
      </c>
      <c r="AL41" s="165">
        <f t="shared" si="35"/>
        <v>17.5</v>
      </c>
      <c r="AM41" s="757">
        <v>30</v>
      </c>
      <c r="AN41" s="159">
        <v>23</v>
      </c>
      <c r="AO41" s="165">
        <f t="shared" si="36"/>
        <v>26.5</v>
      </c>
      <c r="AP41" s="757">
        <v>22</v>
      </c>
      <c r="AQ41" s="159">
        <v>20</v>
      </c>
      <c r="AR41" s="165">
        <f t="shared" si="37"/>
        <v>21</v>
      </c>
      <c r="AS41" s="757">
        <v>28</v>
      </c>
      <c r="AT41" s="159">
        <v>19</v>
      </c>
      <c r="AU41" s="766">
        <f t="shared" si="38"/>
        <v>23.5</v>
      </c>
    </row>
    <row r="42" customFormat="1" ht="23.25" customHeight="1" spans="2:47">
      <c r="B42" s="747" t="s">
        <v>98</v>
      </c>
      <c r="C42" s="741" t="s">
        <v>127</v>
      </c>
      <c r="D42" s="82" t="s">
        <v>127</v>
      </c>
      <c r="E42" s="742" t="str">
        <f t="shared" si="24"/>
        <v>-</v>
      </c>
      <c r="F42" s="741" t="s">
        <v>127</v>
      </c>
      <c r="G42" s="82" t="s">
        <v>127</v>
      </c>
      <c r="H42" s="742" t="str">
        <f t="shared" si="25"/>
        <v>-</v>
      </c>
      <c r="I42" s="741" t="s">
        <v>127</v>
      </c>
      <c r="J42" s="82" t="s">
        <v>127</v>
      </c>
      <c r="K42" s="742" t="str">
        <f t="shared" si="26"/>
        <v>-</v>
      </c>
      <c r="L42" s="741" t="s">
        <v>127</v>
      </c>
      <c r="M42" s="82" t="s">
        <v>127</v>
      </c>
      <c r="N42" s="742" t="str">
        <f t="shared" si="27"/>
        <v>-</v>
      </c>
      <c r="O42" s="741" t="s">
        <v>127</v>
      </c>
      <c r="P42" s="82" t="s">
        <v>127</v>
      </c>
      <c r="Q42" s="742" t="str">
        <f t="shared" si="28"/>
        <v>-</v>
      </c>
      <c r="R42" s="741" t="s">
        <v>127</v>
      </c>
      <c r="S42" s="82" t="s">
        <v>127</v>
      </c>
      <c r="T42" s="742" t="str">
        <f t="shared" si="29"/>
        <v>-</v>
      </c>
      <c r="U42" s="741" t="s">
        <v>127</v>
      </c>
      <c r="V42" s="82" t="s">
        <v>127</v>
      </c>
      <c r="W42" s="742" t="str">
        <f t="shared" si="30"/>
        <v>-</v>
      </c>
      <c r="X42" s="741" t="s">
        <v>127</v>
      </c>
      <c r="Y42" s="82" t="s">
        <v>127</v>
      </c>
      <c r="Z42" s="742" t="str">
        <f t="shared" si="31"/>
        <v>-</v>
      </c>
      <c r="AA42" s="741" t="s">
        <v>127</v>
      </c>
      <c r="AB42" s="82" t="s">
        <v>127</v>
      </c>
      <c r="AC42" s="742" t="str">
        <f t="shared" si="32"/>
        <v>-</v>
      </c>
      <c r="AD42" s="741" t="s">
        <v>127</v>
      </c>
      <c r="AE42" s="82" t="s">
        <v>127</v>
      </c>
      <c r="AF42" s="755" t="str">
        <f t="shared" si="33"/>
        <v>-</v>
      </c>
      <c r="AG42" s="760">
        <v>15</v>
      </c>
      <c r="AH42" s="164">
        <v>15</v>
      </c>
      <c r="AI42" s="165">
        <f t="shared" si="34"/>
        <v>15</v>
      </c>
      <c r="AJ42" s="760">
        <v>33</v>
      </c>
      <c r="AK42" s="164">
        <v>23</v>
      </c>
      <c r="AL42" s="165">
        <f t="shared" si="35"/>
        <v>28</v>
      </c>
      <c r="AM42" s="757">
        <v>44</v>
      </c>
      <c r="AN42" s="159">
        <v>34</v>
      </c>
      <c r="AO42" s="165">
        <f t="shared" si="36"/>
        <v>39</v>
      </c>
      <c r="AP42" s="757">
        <v>37</v>
      </c>
      <c r="AQ42" s="159">
        <v>31</v>
      </c>
      <c r="AR42" s="165">
        <f t="shared" si="37"/>
        <v>34</v>
      </c>
      <c r="AS42" s="757">
        <v>41</v>
      </c>
      <c r="AT42" s="159">
        <v>27</v>
      </c>
      <c r="AU42" s="766">
        <f t="shared" si="38"/>
        <v>34</v>
      </c>
    </row>
    <row r="43" ht="23.25" customHeight="1" spans="2:47">
      <c r="B43" s="505" t="s">
        <v>31</v>
      </c>
      <c r="C43" s="741" t="s">
        <v>127</v>
      </c>
      <c r="D43" s="82" t="s">
        <v>127</v>
      </c>
      <c r="E43" s="742" t="str">
        <f t="shared" ref="E43:E52" si="40">IF(ISERROR(AVERAGE(C43:D43)),"-",(AVERAGE(C43:D43)))</f>
        <v>-</v>
      </c>
      <c r="F43" s="741">
        <v>15</v>
      </c>
      <c r="G43" s="82" t="s">
        <v>127</v>
      </c>
      <c r="H43" s="742">
        <f t="shared" ref="H43:H52" si="41">IF(ISERROR(AVERAGE(F43:G43)),"-",(AVERAGE(F43:G43)))</f>
        <v>15</v>
      </c>
      <c r="I43" s="741">
        <v>29</v>
      </c>
      <c r="J43" s="82" t="s">
        <v>127</v>
      </c>
      <c r="K43" s="742">
        <f t="shared" ref="K43:K52" si="42">IF(ISERROR(AVERAGE(I43:J43)),"-",(AVERAGE(I43:J43)))</f>
        <v>29</v>
      </c>
      <c r="L43" s="741">
        <v>44</v>
      </c>
      <c r="M43" s="82" t="s">
        <v>127</v>
      </c>
      <c r="N43" s="742">
        <f t="shared" ref="N43:N52" si="43">IF(ISERROR(AVERAGE(L43:M43)),"-",(AVERAGE(L43:M43)))</f>
        <v>44</v>
      </c>
      <c r="O43" s="741">
        <v>46</v>
      </c>
      <c r="P43" s="159">
        <v>43</v>
      </c>
      <c r="Q43" s="750">
        <f t="shared" ref="Q43:Q52" si="44">IF(ISERROR(AVERAGE(O43:P43)),"-",(AVERAGE(O43:P43)))</f>
        <v>44.5</v>
      </c>
      <c r="R43" s="741">
        <v>47</v>
      </c>
      <c r="S43" s="159">
        <v>36</v>
      </c>
      <c r="T43" s="742">
        <f t="shared" ref="T43:T52" si="45">IF(ISERROR(AVERAGE(R43:S43)),"-",(AVERAGE(R43:S43)))</f>
        <v>41.5</v>
      </c>
      <c r="U43" s="741">
        <v>52</v>
      </c>
      <c r="V43" s="159">
        <v>39</v>
      </c>
      <c r="W43" s="750">
        <f t="shared" ref="W43:W52" si="46">IF(ISERROR(AVERAGE(U43:V43)),"-",(AVERAGE(U43:V43)))</f>
        <v>45.5</v>
      </c>
      <c r="X43" s="741">
        <v>47</v>
      </c>
      <c r="Y43" s="159">
        <v>40</v>
      </c>
      <c r="Z43" s="750">
        <f t="shared" ref="Z43:Z52" si="47">IF(ISERROR(AVERAGE(X43:Y43)),"-",(AVERAGE(X43:Y43)))</f>
        <v>43.5</v>
      </c>
      <c r="AA43" s="741">
        <v>46</v>
      </c>
      <c r="AB43" s="159">
        <v>22</v>
      </c>
      <c r="AC43" s="755">
        <f t="shared" ref="AC43:AC52" si="48">IF(ISERROR(AVERAGE(AA43:AB43)),"-",(AVERAGE(AA43:AB43)))</f>
        <v>34</v>
      </c>
      <c r="AD43" s="757">
        <v>38</v>
      </c>
      <c r="AE43" s="159">
        <v>33</v>
      </c>
      <c r="AF43" s="164">
        <f t="shared" ref="AF43:AF52" si="49">IF(ISERROR(AVERAGE(AD43:AE43)),"-",(AVERAGE(AD43:AE43)))</f>
        <v>35.5</v>
      </c>
      <c r="AG43" s="760">
        <v>39</v>
      </c>
      <c r="AH43" s="164">
        <v>31</v>
      </c>
      <c r="AI43" s="165">
        <f t="shared" ref="AI43:AI52" si="50">IF(ISERROR(AVERAGE(AG43:AH43)),"-",(AVERAGE(AG43:AH43)))</f>
        <v>35</v>
      </c>
      <c r="AJ43" s="760">
        <v>34</v>
      </c>
      <c r="AK43" s="164">
        <v>22</v>
      </c>
      <c r="AL43" s="165">
        <f t="shared" ref="AL43:AL52" si="51">IF(ISERROR(AVERAGE(AJ43:AK43)),"-",(AVERAGE(AJ43:AK43)))</f>
        <v>28</v>
      </c>
      <c r="AM43" s="757">
        <v>51</v>
      </c>
      <c r="AN43" s="159">
        <v>49</v>
      </c>
      <c r="AO43" s="165">
        <f t="shared" ref="AO43:AO52" si="52">IF(ISERROR(AVERAGE(AM43:AN43)),"-",(AVERAGE(AM43:AN43)))</f>
        <v>50</v>
      </c>
      <c r="AP43" s="757">
        <v>31</v>
      </c>
      <c r="AQ43" s="159">
        <v>26</v>
      </c>
      <c r="AR43" s="165">
        <f t="shared" ref="AR43:AR52" si="53">IF(ISERROR(AVERAGE(AP43:AQ43)),"-",(AVERAGE(AP43:AQ43)))</f>
        <v>28.5</v>
      </c>
      <c r="AS43" s="757">
        <v>48</v>
      </c>
      <c r="AT43" s="159">
        <v>45</v>
      </c>
      <c r="AU43" s="766">
        <f t="shared" ref="AU43:AU52" si="54">IF(ISERROR(AVERAGE(AS43:AT43)),"-",(AVERAGE(AS43:AT43)))</f>
        <v>46.5</v>
      </c>
    </row>
    <row r="44" ht="23.25" customHeight="1" spans="2:47">
      <c r="B44" s="505" t="s">
        <v>21</v>
      </c>
      <c r="C44" s="741">
        <v>46</v>
      </c>
      <c r="D44" s="82" t="s">
        <v>127</v>
      </c>
      <c r="E44" s="742">
        <f t="shared" si="40"/>
        <v>46</v>
      </c>
      <c r="F44" s="741">
        <v>51</v>
      </c>
      <c r="G44" s="82" t="s">
        <v>127</v>
      </c>
      <c r="H44" s="742">
        <f t="shared" si="41"/>
        <v>51</v>
      </c>
      <c r="I44" s="741">
        <v>48</v>
      </c>
      <c r="J44" s="82" t="s">
        <v>127</v>
      </c>
      <c r="K44" s="742">
        <f t="shared" si="42"/>
        <v>48</v>
      </c>
      <c r="L44" s="741">
        <v>55</v>
      </c>
      <c r="M44" s="82" t="s">
        <v>127</v>
      </c>
      <c r="N44" s="742">
        <f t="shared" si="43"/>
        <v>55</v>
      </c>
      <c r="O44" s="741">
        <v>53</v>
      </c>
      <c r="P44" s="159">
        <v>51</v>
      </c>
      <c r="Q44" s="750">
        <f t="shared" si="44"/>
        <v>52</v>
      </c>
      <c r="R44" s="741">
        <v>58</v>
      </c>
      <c r="S44" s="159">
        <v>54</v>
      </c>
      <c r="T44" s="742">
        <f t="shared" si="45"/>
        <v>56</v>
      </c>
      <c r="U44" s="741">
        <v>53</v>
      </c>
      <c r="V44" s="159">
        <v>51</v>
      </c>
      <c r="W44" s="750">
        <f t="shared" si="46"/>
        <v>52</v>
      </c>
      <c r="X44" s="741">
        <v>52</v>
      </c>
      <c r="Y44" s="159">
        <v>52</v>
      </c>
      <c r="Z44" s="750">
        <f t="shared" si="47"/>
        <v>52</v>
      </c>
      <c r="AA44" s="741">
        <v>41</v>
      </c>
      <c r="AB44" s="159">
        <v>38</v>
      </c>
      <c r="AC44" s="755">
        <f t="shared" si="48"/>
        <v>39.5</v>
      </c>
      <c r="AD44" s="757">
        <v>47</v>
      </c>
      <c r="AE44" s="159">
        <v>45</v>
      </c>
      <c r="AF44" s="164">
        <f t="shared" si="49"/>
        <v>46</v>
      </c>
      <c r="AG44" s="760">
        <v>42</v>
      </c>
      <c r="AH44" s="164">
        <v>38</v>
      </c>
      <c r="AI44" s="165">
        <f t="shared" si="50"/>
        <v>40</v>
      </c>
      <c r="AJ44" s="760">
        <v>30</v>
      </c>
      <c r="AK44" s="164">
        <v>29</v>
      </c>
      <c r="AL44" s="165">
        <f t="shared" si="51"/>
        <v>29.5</v>
      </c>
      <c r="AM44" s="757">
        <v>50</v>
      </c>
      <c r="AN44" s="159">
        <v>43</v>
      </c>
      <c r="AO44" s="165">
        <f t="shared" si="52"/>
        <v>46.5</v>
      </c>
      <c r="AP44" s="757">
        <v>45</v>
      </c>
      <c r="AQ44" s="159">
        <v>33</v>
      </c>
      <c r="AR44" s="165">
        <f t="shared" si="53"/>
        <v>39</v>
      </c>
      <c r="AS44" s="757">
        <v>38</v>
      </c>
      <c r="AT44" s="159">
        <v>29</v>
      </c>
      <c r="AU44" s="766">
        <f t="shared" si="54"/>
        <v>33.5</v>
      </c>
    </row>
    <row r="45" ht="23.25" customHeight="1" spans="2:47">
      <c r="B45" s="505" t="s">
        <v>42</v>
      </c>
      <c r="C45" s="741" t="s">
        <v>127</v>
      </c>
      <c r="D45" s="82" t="s">
        <v>127</v>
      </c>
      <c r="E45" s="742" t="str">
        <f t="shared" si="40"/>
        <v>-</v>
      </c>
      <c r="F45" s="741" t="s">
        <v>127</v>
      </c>
      <c r="G45" s="82" t="s">
        <v>127</v>
      </c>
      <c r="H45" s="742" t="str">
        <f t="shared" si="41"/>
        <v>-</v>
      </c>
      <c r="I45" s="741" t="s">
        <v>127</v>
      </c>
      <c r="J45" s="82" t="s">
        <v>127</v>
      </c>
      <c r="K45" s="742" t="str">
        <f t="shared" si="42"/>
        <v>-</v>
      </c>
      <c r="L45" s="741">
        <v>20</v>
      </c>
      <c r="M45" s="82" t="s">
        <v>127</v>
      </c>
      <c r="N45" s="742">
        <f t="shared" si="43"/>
        <v>20</v>
      </c>
      <c r="O45" s="741">
        <v>40</v>
      </c>
      <c r="P45" s="159">
        <v>39</v>
      </c>
      <c r="Q45" s="750">
        <f t="shared" si="44"/>
        <v>39.5</v>
      </c>
      <c r="R45" s="741">
        <v>53</v>
      </c>
      <c r="S45" s="159">
        <v>40</v>
      </c>
      <c r="T45" s="742">
        <f t="shared" si="45"/>
        <v>46.5</v>
      </c>
      <c r="U45" s="741">
        <v>58</v>
      </c>
      <c r="V45" s="159">
        <v>39</v>
      </c>
      <c r="W45" s="750">
        <f t="shared" si="46"/>
        <v>48.5</v>
      </c>
      <c r="X45" s="741">
        <v>56</v>
      </c>
      <c r="Y45" s="159">
        <v>42</v>
      </c>
      <c r="Z45" s="750">
        <f t="shared" si="47"/>
        <v>49</v>
      </c>
      <c r="AA45" s="741">
        <v>58</v>
      </c>
      <c r="AB45" s="159">
        <v>39</v>
      </c>
      <c r="AC45" s="755">
        <f t="shared" si="48"/>
        <v>48.5</v>
      </c>
      <c r="AD45" s="757">
        <v>60</v>
      </c>
      <c r="AE45" s="159">
        <v>48</v>
      </c>
      <c r="AF45" s="164">
        <f t="shared" si="49"/>
        <v>54</v>
      </c>
      <c r="AG45" s="760">
        <v>56</v>
      </c>
      <c r="AH45" s="164">
        <v>35</v>
      </c>
      <c r="AI45" s="165">
        <f t="shared" si="50"/>
        <v>45.5</v>
      </c>
      <c r="AJ45" s="760">
        <v>44</v>
      </c>
      <c r="AK45" s="164">
        <v>33</v>
      </c>
      <c r="AL45" s="165">
        <f t="shared" si="51"/>
        <v>38.5</v>
      </c>
      <c r="AM45" s="757">
        <v>61</v>
      </c>
      <c r="AN45" s="159">
        <v>54</v>
      </c>
      <c r="AO45" s="165">
        <f t="shared" si="52"/>
        <v>57.5</v>
      </c>
      <c r="AP45" s="757">
        <v>54</v>
      </c>
      <c r="AQ45" s="159">
        <v>43</v>
      </c>
      <c r="AR45" s="165">
        <f t="shared" si="53"/>
        <v>48.5</v>
      </c>
      <c r="AS45" s="757">
        <v>46</v>
      </c>
      <c r="AT45" s="159">
        <v>33</v>
      </c>
      <c r="AU45" s="766">
        <f t="shared" si="54"/>
        <v>39.5</v>
      </c>
    </row>
    <row r="46" ht="23.25" customHeight="1" spans="2:47">
      <c r="B46" s="505" t="s">
        <v>66</v>
      </c>
      <c r="C46" s="741" t="s">
        <v>127</v>
      </c>
      <c r="D46" s="82" t="s">
        <v>127</v>
      </c>
      <c r="E46" s="742" t="str">
        <f t="shared" si="40"/>
        <v>-</v>
      </c>
      <c r="F46" s="741" t="s">
        <v>127</v>
      </c>
      <c r="G46" s="82" t="s">
        <v>127</v>
      </c>
      <c r="H46" s="742" t="str">
        <f t="shared" si="41"/>
        <v>-</v>
      </c>
      <c r="I46" s="741" t="s">
        <v>127</v>
      </c>
      <c r="J46" s="82" t="s">
        <v>127</v>
      </c>
      <c r="K46" s="742" t="str">
        <f t="shared" si="42"/>
        <v>-</v>
      </c>
      <c r="L46" s="741" t="s">
        <v>127</v>
      </c>
      <c r="M46" s="82" t="s">
        <v>127</v>
      </c>
      <c r="N46" s="742" t="str">
        <f t="shared" si="43"/>
        <v>-</v>
      </c>
      <c r="O46" s="741" t="s">
        <v>127</v>
      </c>
      <c r="P46" s="159" t="s">
        <v>127</v>
      </c>
      <c r="Q46" s="750" t="str">
        <f t="shared" si="44"/>
        <v>-</v>
      </c>
      <c r="R46" s="741">
        <v>20</v>
      </c>
      <c r="S46" s="159">
        <v>20</v>
      </c>
      <c r="T46" s="742">
        <f t="shared" si="45"/>
        <v>20</v>
      </c>
      <c r="U46" s="741">
        <v>35</v>
      </c>
      <c r="V46" s="159">
        <v>28</v>
      </c>
      <c r="W46" s="750">
        <f t="shared" si="46"/>
        <v>31.5</v>
      </c>
      <c r="X46" s="741">
        <v>40</v>
      </c>
      <c r="Y46" s="159">
        <v>23</v>
      </c>
      <c r="Z46" s="750">
        <f t="shared" si="47"/>
        <v>31.5</v>
      </c>
      <c r="AA46" s="741">
        <v>32</v>
      </c>
      <c r="AB46" s="159">
        <v>21</v>
      </c>
      <c r="AC46" s="755">
        <f t="shared" si="48"/>
        <v>26.5</v>
      </c>
      <c r="AD46" s="757">
        <v>30</v>
      </c>
      <c r="AE46" s="159">
        <v>21</v>
      </c>
      <c r="AF46" s="164">
        <f t="shared" si="49"/>
        <v>25.5</v>
      </c>
      <c r="AG46" s="760">
        <v>34</v>
      </c>
      <c r="AH46" s="164">
        <v>17</v>
      </c>
      <c r="AI46" s="165">
        <f t="shared" si="50"/>
        <v>25.5</v>
      </c>
      <c r="AJ46" s="760">
        <v>48</v>
      </c>
      <c r="AK46" s="164">
        <v>39</v>
      </c>
      <c r="AL46" s="165">
        <f t="shared" si="51"/>
        <v>43.5</v>
      </c>
      <c r="AM46" s="757">
        <v>36</v>
      </c>
      <c r="AN46" s="159">
        <v>27</v>
      </c>
      <c r="AO46" s="165">
        <f t="shared" si="52"/>
        <v>31.5</v>
      </c>
      <c r="AP46" s="757">
        <v>46</v>
      </c>
      <c r="AQ46" s="159">
        <v>40</v>
      </c>
      <c r="AR46" s="165">
        <f t="shared" si="53"/>
        <v>43</v>
      </c>
      <c r="AS46" s="757">
        <v>13</v>
      </c>
      <c r="AT46" s="159">
        <v>10</v>
      </c>
      <c r="AU46" s="766">
        <f t="shared" si="54"/>
        <v>11.5</v>
      </c>
    </row>
    <row r="47" customFormat="1" ht="23.25" customHeight="1" spans="2:47">
      <c r="B47" s="747" t="s">
        <v>95</v>
      </c>
      <c r="C47" s="741" t="s">
        <v>127</v>
      </c>
      <c r="D47" s="82" t="s">
        <v>127</v>
      </c>
      <c r="E47" s="742" t="str">
        <f t="shared" si="40"/>
        <v>-</v>
      </c>
      <c r="F47" s="741" t="s">
        <v>127</v>
      </c>
      <c r="G47" s="82" t="s">
        <v>127</v>
      </c>
      <c r="H47" s="742" t="str">
        <f t="shared" si="41"/>
        <v>-</v>
      </c>
      <c r="I47" s="741" t="s">
        <v>127</v>
      </c>
      <c r="J47" s="82" t="s">
        <v>127</v>
      </c>
      <c r="K47" s="742" t="str">
        <f t="shared" si="42"/>
        <v>-</v>
      </c>
      <c r="L47" s="741" t="s">
        <v>127</v>
      </c>
      <c r="M47" s="82" t="s">
        <v>127</v>
      </c>
      <c r="N47" s="742" t="str">
        <f t="shared" si="43"/>
        <v>-</v>
      </c>
      <c r="O47" s="741" t="s">
        <v>127</v>
      </c>
      <c r="P47" s="82" t="s">
        <v>127</v>
      </c>
      <c r="Q47" s="742" t="str">
        <f t="shared" si="44"/>
        <v>-</v>
      </c>
      <c r="R47" s="741" t="s">
        <v>127</v>
      </c>
      <c r="S47" s="82" t="s">
        <v>127</v>
      </c>
      <c r="T47" s="742" t="str">
        <f t="shared" si="45"/>
        <v>-</v>
      </c>
      <c r="U47" s="741" t="s">
        <v>127</v>
      </c>
      <c r="V47" s="82" t="s">
        <v>127</v>
      </c>
      <c r="W47" s="742" t="str">
        <f t="shared" si="46"/>
        <v>-</v>
      </c>
      <c r="X47" s="741" t="s">
        <v>127</v>
      </c>
      <c r="Y47" s="82" t="s">
        <v>127</v>
      </c>
      <c r="Z47" s="742" t="str">
        <f t="shared" si="47"/>
        <v>-</v>
      </c>
      <c r="AA47" s="741" t="s">
        <v>127</v>
      </c>
      <c r="AB47" s="82" t="s">
        <v>127</v>
      </c>
      <c r="AC47" s="742" t="str">
        <f t="shared" si="48"/>
        <v>-</v>
      </c>
      <c r="AD47" s="741" t="s">
        <v>127</v>
      </c>
      <c r="AE47" s="82" t="s">
        <v>127</v>
      </c>
      <c r="AF47" s="755" t="str">
        <f t="shared" si="49"/>
        <v>-</v>
      </c>
      <c r="AG47" s="760">
        <v>13</v>
      </c>
      <c r="AH47" s="164">
        <v>13</v>
      </c>
      <c r="AI47" s="165">
        <f t="shared" si="50"/>
        <v>13</v>
      </c>
      <c r="AJ47" s="760">
        <v>51</v>
      </c>
      <c r="AK47" s="164">
        <v>40</v>
      </c>
      <c r="AL47" s="165">
        <f t="shared" si="51"/>
        <v>45.5</v>
      </c>
      <c r="AM47" s="757">
        <v>43</v>
      </c>
      <c r="AN47" s="159">
        <v>34</v>
      </c>
      <c r="AO47" s="165">
        <f t="shared" si="52"/>
        <v>38.5</v>
      </c>
      <c r="AP47" s="757">
        <v>46</v>
      </c>
      <c r="AQ47" s="159">
        <v>32</v>
      </c>
      <c r="AR47" s="165">
        <f t="shared" si="53"/>
        <v>39</v>
      </c>
      <c r="AS47" s="757">
        <v>49</v>
      </c>
      <c r="AT47" s="159">
        <v>27</v>
      </c>
      <c r="AU47" s="766">
        <f t="shared" si="54"/>
        <v>38</v>
      </c>
    </row>
    <row r="48" ht="23.25" customHeight="1" spans="2:47">
      <c r="B48" s="505" t="s">
        <v>70</v>
      </c>
      <c r="C48" s="741" t="s">
        <v>127</v>
      </c>
      <c r="D48" s="82" t="s">
        <v>127</v>
      </c>
      <c r="E48" s="742" t="str">
        <f t="shared" si="40"/>
        <v>-</v>
      </c>
      <c r="F48" s="741" t="s">
        <v>127</v>
      </c>
      <c r="G48" s="82" t="s">
        <v>127</v>
      </c>
      <c r="H48" s="742" t="str">
        <f t="shared" si="41"/>
        <v>-</v>
      </c>
      <c r="I48" s="741" t="s">
        <v>127</v>
      </c>
      <c r="J48" s="82" t="s">
        <v>127</v>
      </c>
      <c r="K48" s="742" t="str">
        <f t="shared" si="42"/>
        <v>-</v>
      </c>
      <c r="L48" s="741" t="s">
        <v>127</v>
      </c>
      <c r="M48" s="82" t="s">
        <v>127</v>
      </c>
      <c r="N48" s="742" t="str">
        <f t="shared" si="43"/>
        <v>-</v>
      </c>
      <c r="O48" s="741" t="s">
        <v>127</v>
      </c>
      <c r="P48" s="159" t="s">
        <v>127</v>
      </c>
      <c r="Q48" s="750" t="str">
        <f t="shared" si="44"/>
        <v>-</v>
      </c>
      <c r="R48" s="741">
        <v>15</v>
      </c>
      <c r="S48" s="159">
        <v>15</v>
      </c>
      <c r="T48" s="742">
        <f t="shared" si="45"/>
        <v>15</v>
      </c>
      <c r="U48" s="741">
        <v>35</v>
      </c>
      <c r="V48" s="159">
        <v>34</v>
      </c>
      <c r="W48" s="750">
        <f t="shared" si="46"/>
        <v>34.5</v>
      </c>
      <c r="X48" s="741">
        <v>52</v>
      </c>
      <c r="Y48" s="159">
        <v>35</v>
      </c>
      <c r="Z48" s="750">
        <f t="shared" si="47"/>
        <v>43.5</v>
      </c>
      <c r="AA48" s="741">
        <v>46</v>
      </c>
      <c r="AB48" s="159">
        <v>35</v>
      </c>
      <c r="AC48" s="755">
        <f t="shared" si="48"/>
        <v>40.5</v>
      </c>
      <c r="AD48" s="757">
        <v>46</v>
      </c>
      <c r="AE48" s="159">
        <v>29</v>
      </c>
      <c r="AF48" s="164">
        <f t="shared" si="49"/>
        <v>37.5</v>
      </c>
      <c r="AG48" s="760">
        <v>33</v>
      </c>
      <c r="AH48" s="164">
        <v>25</v>
      </c>
      <c r="AI48" s="165">
        <f t="shared" si="50"/>
        <v>29</v>
      </c>
      <c r="AJ48" s="760">
        <v>62</v>
      </c>
      <c r="AK48" s="164">
        <v>45</v>
      </c>
      <c r="AL48" s="165">
        <f t="shared" si="51"/>
        <v>53.5</v>
      </c>
      <c r="AM48" s="757">
        <v>29</v>
      </c>
      <c r="AN48" s="159">
        <v>20</v>
      </c>
      <c r="AO48" s="165">
        <f t="shared" si="52"/>
        <v>24.5</v>
      </c>
      <c r="AP48" s="757">
        <v>58</v>
      </c>
      <c r="AQ48" s="159">
        <v>41</v>
      </c>
      <c r="AR48" s="165">
        <f t="shared" si="53"/>
        <v>49.5</v>
      </c>
      <c r="AS48" s="757">
        <v>25</v>
      </c>
      <c r="AT48" s="159">
        <v>19</v>
      </c>
      <c r="AU48" s="766">
        <f t="shared" si="54"/>
        <v>22</v>
      </c>
    </row>
    <row r="49" ht="23.25" customHeight="1" spans="2:47">
      <c r="B49" s="505" t="s">
        <v>81</v>
      </c>
      <c r="C49" s="741" t="s">
        <v>127</v>
      </c>
      <c r="D49" s="82" t="s">
        <v>127</v>
      </c>
      <c r="E49" s="742" t="str">
        <f t="shared" si="40"/>
        <v>-</v>
      </c>
      <c r="F49" s="741" t="s">
        <v>127</v>
      </c>
      <c r="G49" s="82" t="s">
        <v>127</v>
      </c>
      <c r="H49" s="742" t="str">
        <f t="shared" si="41"/>
        <v>-</v>
      </c>
      <c r="I49" s="741" t="s">
        <v>127</v>
      </c>
      <c r="J49" s="82" t="s">
        <v>127</v>
      </c>
      <c r="K49" s="742" t="str">
        <f t="shared" si="42"/>
        <v>-</v>
      </c>
      <c r="L49" s="741" t="s">
        <v>127</v>
      </c>
      <c r="M49" s="82" t="s">
        <v>127</v>
      </c>
      <c r="N49" s="742" t="str">
        <f t="shared" si="43"/>
        <v>-</v>
      </c>
      <c r="O49" s="741" t="s">
        <v>127</v>
      </c>
      <c r="P49" s="159" t="s">
        <v>127</v>
      </c>
      <c r="Q49" s="750" t="str">
        <f t="shared" si="44"/>
        <v>-</v>
      </c>
      <c r="R49" s="741" t="s">
        <v>127</v>
      </c>
      <c r="S49" s="159" t="s">
        <v>127</v>
      </c>
      <c r="T49" s="742" t="str">
        <f t="shared" si="45"/>
        <v>-</v>
      </c>
      <c r="U49" s="741" t="s">
        <v>127</v>
      </c>
      <c r="V49" s="159" t="s">
        <v>127</v>
      </c>
      <c r="W49" s="750" t="str">
        <f t="shared" si="46"/>
        <v>-</v>
      </c>
      <c r="X49" s="741">
        <v>11</v>
      </c>
      <c r="Y49" s="159">
        <v>11</v>
      </c>
      <c r="Z49" s="750">
        <f t="shared" si="47"/>
        <v>11</v>
      </c>
      <c r="AA49" s="741">
        <v>25</v>
      </c>
      <c r="AB49" s="159">
        <v>25</v>
      </c>
      <c r="AC49" s="755">
        <f t="shared" si="48"/>
        <v>25</v>
      </c>
      <c r="AD49" s="757">
        <v>39</v>
      </c>
      <c r="AE49" s="159">
        <v>33</v>
      </c>
      <c r="AF49" s="164">
        <f t="shared" si="49"/>
        <v>36</v>
      </c>
      <c r="AG49" s="760">
        <v>35</v>
      </c>
      <c r="AH49" s="164">
        <v>21</v>
      </c>
      <c r="AI49" s="165">
        <f t="shared" si="50"/>
        <v>28</v>
      </c>
      <c r="AJ49" s="760">
        <v>31</v>
      </c>
      <c r="AK49" s="164">
        <v>24</v>
      </c>
      <c r="AL49" s="165">
        <f t="shared" si="51"/>
        <v>27.5</v>
      </c>
      <c r="AM49" s="757">
        <v>35</v>
      </c>
      <c r="AN49" s="159">
        <v>28</v>
      </c>
      <c r="AO49" s="165">
        <f t="shared" si="52"/>
        <v>31.5</v>
      </c>
      <c r="AP49" s="757">
        <v>28</v>
      </c>
      <c r="AQ49" s="159">
        <v>14</v>
      </c>
      <c r="AR49" s="165">
        <f t="shared" si="53"/>
        <v>21</v>
      </c>
      <c r="AS49" s="757">
        <v>37</v>
      </c>
      <c r="AT49" s="159">
        <v>30</v>
      </c>
      <c r="AU49" s="766">
        <f t="shared" si="54"/>
        <v>33.5</v>
      </c>
    </row>
    <row r="50" ht="23.25" customHeight="1" spans="2:47">
      <c r="B50" s="505" t="s">
        <v>46</v>
      </c>
      <c r="C50" s="741" t="s">
        <v>127</v>
      </c>
      <c r="D50" s="82" t="s">
        <v>127</v>
      </c>
      <c r="E50" s="742" t="str">
        <f t="shared" si="40"/>
        <v>-</v>
      </c>
      <c r="F50" s="741" t="s">
        <v>127</v>
      </c>
      <c r="G50" s="82" t="s">
        <v>127</v>
      </c>
      <c r="H50" s="742" t="str">
        <f t="shared" si="41"/>
        <v>-</v>
      </c>
      <c r="I50" s="741" t="s">
        <v>127</v>
      </c>
      <c r="J50" s="82" t="s">
        <v>127</v>
      </c>
      <c r="K50" s="742" t="str">
        <f t="shared" si="42"/>
        <v>-</v>
      </c>
      <c r="L50" s="741">
        <v>14</v>
      </c>
      <c r="M50" s="82" t="s">
        <v>127</v>
      </c>
      <c r="N50" s="742">
        <f t="shared" si="43"/>
        <v>14</v>
      </c>
      <c r="O50" s="741">
        <v>30</v>
      </c>
      <c r="P50" s="159">
        <v>29</v>
      </c>
      <c r="Q50" s="750">
        <f t="shared" si="44"/>
        <v>29.5</v>
      </c>
      <c r="R50" s="741">
        <v>47</v>
      </c>
      <c r="S50" s="159">
        <v>36</v>
      </c>
      <c r="T50" s="742">
        <f t="shared" si="45"/>
        <v>41.5</v>
      </c>
      <c r="U50" s="741">
        <v>54</v>
      </c>
      <c r="V50" s="159">
        <v>41</v>
      </c>
      <c r="W50" s="750">
        <f t="shared" si="46"/>
        <v>47.5</v>
      </c>
      <c r="X50" s="741">
        <v>55</v>
      </c>
      <c r="Y50" s="159">
        <v>39</v>
      </c>
      <c r="Z50" s="750">
        <f t="shared" si="47"/>
        <v>47</v>
      </c>
      <c r="AA50" s="741">
        <v>48</v>
      </c>
      <c r="AB50" s="159">
        <v>35</v>
      </c>
      <c r="AC50" s="755">
        <f t="shared" si="48"/>
        <v>41.5</v>
      </c>
      <c r="AD50" s="757">
        <v>44</v>
      </c>
      <c r="AE50" s="159">
        <v>31</v>
      </c>
      <c r="AF50" s="164">
        <f t="shared" si="49"/>
        <v>37.5</v>
      </c>
      <c r="AG50" s="760">
        <v>49</v>
      </c>
      <c r="AH50" s="164">
        <v>37</v>
      </c>
      <c r="AI50" s="165">
        <f t="shared" si="50"/>
        <v>43</v>
      </c>
      <c r="AJ50" s="760">
        <v>27</v>
      </c>
      <c r="AK50" s="164">
        <v>27</v>
      </c>
      <c r="AL50" s="165">
        <f t="shared" si="51"/>
        <v>27</v>
      </c>
      <c r="AM50" s="757">
        <v>54</v>
      </c>
      <c r="AN50" s="159">
        <v>40</v>
      </c>
      <c r="AO50" s="165">
        <f t="shared" si="52"/>
        <v>47</v>
      </c>
      <c r="AP50" s="757">
        <v>47</v>
      </c>
      <c r="AQ50" s="159">
        <v>36</v>
      </c>
      <c r="AR50" s="165">
        <f t="shared" si="53"/>
        <v>41.5</v>
      </c>
      <c r="AS50" s="757">
        <v>42</v>
      </c>
      <c r="AT50" s="159">
        <v>27</v>
      </c>
      <c r="AU50" s="766">
        <f t="shared" si="54"/>
        <v>34.5</v>
      </c>
    </row>
    <row r="51" ht="23.25" customHeight="1" spans="2:47">
      <c r="B51" s="507" t="s">
        <v>197</v>
      </c>
      <c r="C51" s="738">
        <f>SUM(C28:C50)</f>
        <v>117</v>
      </c>
      <c r="D51" s="508">
        <f>SUM(D28:D50)</f>
        <v>0</v>
      </c>
      <c r="E51" s="746">
        <f t="shared" si="40"/>
        <v>58.5</v>
      </c>
      <c r="F51" s="738">
        <f>SUM(F28:F50)</f>
        <v>150</v>
      </c>
      <c r="G51" s="508">
        <f>SUM(G28:G50)</f>
        <v>0</v>
      </c>
      <c r="H51" s="746">
        <f t="shared" si="41"/>
        <v>75</v>
      </c>
      <c r="I51" s="738">
        <f>SUM(I28:I50)</f>
        <v>197</v>
      </c>
      <c r="J51" s="508">
        <f>SUM(J28:J50)</f>
        <v>0</v>
      </c>
      <c r="K51" s="746">
        <f t="shared" si="42"/>
        <v>98.5</v>
      </c>
      <c r="L51" s="738">
        <f>SUM(L28:L50)</f>
        <v>295</v>
      </c>
      <c r="M51" s="508">
        <f>SUM(M28:M50)</f>
        <v>0</v>
      </c>
      <c r="N51" s="746">
        <f t="shared" si="43"/>
        <v>147.5</v>
      </c>
      <c r="O51" s="738">
        <f>SUM(O28:O50)</f>
        <v>354</v>
      </c>
      <c r="P51" s="508">
        <f>SUM(P28:P50)</f>
        <v>324</v>
      </c>
      <c r="Q51" s="739">
        <f t="shared" si="44"/>
        <v>339</v>
      </c>
      <c r="R51" s="738">
        <f>SUM(R28:R50)</f>
        <v>550</v>
      </c>
      <c r="S51" s="508">
        <f>SUM(S28:S50)</f>
        <v>445</v>
      </c>
      <c r="T51" s="746">
        <f t="shared" si="45"/>
        <v>497.5</v>
      </c>
      <c r="U51" s="738">
        <f>SUM(U28:U50)</f>
        <v>636</v>
      </c>
      <c r="V51" s="508">
        <f>SUM(V28:V50)</f>
        <v>505</v>
      </c>
      <c r="W51" s="739">
        <f t="shared" si="46"/>
        <v>570.5</v>
      </c>
      <c r="X51" s="738">
        <f>SUM(X28:X50)</f>
        <v>734</v>
      </c>
      <c r="Y51" s="508">
        <f>SUM(Y28:Y50)</f>
        <v>548</v>
      </c>
      <c r="Z51" s="739">
        <f t="shared" si="47"/>
        <v>641</v>
      </c>
      <c r="AA51" s="738">
        <f>SUM(AA28:AA50)</f>
        <v>700</v>
      </c>
      <c r="AB51" s="508">
        <f>SUM(AB28:AB50)</f>
        <v>531</v>
      </c>
      <c r="AC51" s="753">
        <f t="shared" si="48"/>
        <v>615.5</v>
      </c>
      <c r="AD51" s="738">
        <f>SUM(AD28:AD50)</f>
        <v>749</v>
      </c>
      <c r="AE51" s="508">
        <f>SUM(AE28:AE50)</f>
        <v>588</v>
      </c>
      <c r="AF51" s="508">
        <f t="shared" si="49"/>
        <v>668.5</v>
      </c>
      <c r="AG51" s="738">
        <f>SUM(AG28:AG50)</f>
        <v>794</v>
      </c>
      <c r="AH51" s="508">
        <f>SUM(AH28:AH50)</f>
        <v>622</v>
      </c>
      <c r="AI51" s="167">
        <f t="shared" si="50"/>
        <v>708</v>
      </c>
      <c r="AJ51" s="738">
        <f>SUM(AJ28:AJ50)</f>
        <v>867</v>
      </c>
      <c r="AK51" s="508">
        <f>SUM(AK28:AK50)</f>
        <v>676</v>
      </c>
      <c r="AL51" s="167">
        <f t="shared" si="51"/>
        <v>771.5</v>
      </c>
      <c r="AM51" s="738">
        <f>SUM(AM28:AM50)</f>
        <v>901</v>
      </c>
      <c r="AN51" s="508">
        <f>SUM(AN28:AN50)</f>
        <v>728</v>
      </c>
      <c r="AO51" s="759">
        <f t="shared" si="52"/>
        <v>814.5</v>
      </c>
      <c r="AP51" s="738">
        <f>SUM(AP28:AP50)</f>
        <v>875</v>
      </c>
      <c r="AQ51" s="508">
        <f>SUM(AQ28:AQ50)</f>
        <v>682</v>
      </c>
      <c r="AR51" s="759">
        <f t="shared" si="53"/>
        <v>778.5</v>
      </c>
      <c r="AS51" s="738">
        <f>SUM(AS28:AS50)</f>
        <v>815</v>
      </c>
      <c r="AT51" s="508">
        <f>SUM(AT28:AT50)</f>
        <v>619</v>
      </c>
      <c r="AU51" s="759">
        <f t="shared" si="54"/>
        <v>717</v>
      </c>
    </row>
    <row r="52" ht="23.25" customHeight="1" spans="2:47">
      <c r="B52" s="359" t="s">
        <v>198</v>
      </c>
      <c r="C52" s="748">
        <f>C26+C51</f>
        <v>141</v>
      </c>
      <c r="D52" s="85">
        <f>D26+D51</f>
        <v>0</v>
      </c>
      <c r="E52" s="749">
        <f t="shared" si="40"/>
        <v>70.5</v>
      </c>
      <c r="F52" s="748">
        <f>F26+F51</f>
        <v>180</v>
      </c>
      <c r="G52" s="85">
        <f>G26+G51</f>
        <v>0</v>
      </c>
      <c r="H52" s="749">
        <f t="shared" si="41"/>
        <v>90</v>
      </c>
      <c r="I52" s="748">
        <f>I26+I51</f>
        <v>232</v>
      </c>
      <c r="J52" s="85">
        <f>J26+J51</f>
        <v>0</v>
      </c>
      <c r="K52" s="749">
        <f t="shared" si="42"/>
        <v>116</v>
      </c>
      <c r="L52" s="748">
        <f>L26+L51</f>
        <v>339</v>
      </c>
      <c r="M52" s="85">
        <f>M26+M51</f>
        <v>0</v>
      </c>
      <c r="N52" s="749">
        <f t="shared" si="43"/>
        <v>169.5</v>
      </c>
      <c r="O52" s="748">
        <f>O26+O51</f>
        <v>425</v>
      </c>
      <c r="P52" s="85">
        <f>P26+P51</f>
        <v>384</v>
      </c>
      <c r="Q52" s="751">
        <f t="shared" si="44"/>
        <v>404.5</v>
      </c>
      <c r="R52" s="748">
        <f>R26+R51</f>
        <v>644</v>
      </c>
      <c r="S52" s="85">
        <f>S26+S51</f>
        <v>530</v>
      </c>
      <c r="T52" s="749">
        <f t="shared" si="45"/>
        <v>587</v>
      </c>
      <c r="U52" s="748">
        <f>U26+U51</f>
        <v>753</v>
      </c>
      <c r="V52" s="85">
        <f>V26+V51</f>
        <v>609</v>
      </c>
      <c r="W52" s="751">
        <f t="shared" si="46"/>
        <v>681</v>
      </c>
      <c r="X52" s="748">
        <f>X26+X51</f>
        <v>878</v>
      </c>
      <c r="Y52" s="85">
        <f>Y26+Y51</f>
        <v>692</v>
      </c>
      <c r="Z52" s="751">
        <f t="shared" si="47"/>
        <v>785</v>
      </c>
      <c r="AA52" s="748">
        <f>AA26+AA51</f>
        <v>884</v>
      </c>
      <c r="AB52" s="85">
        <f>AB26+AB51</f>
        <v>706</v>
      </c>
      <c r="AC52" s="758">
        <f t="shared" si="48"/>
        <v>795</v>
      </c>
      <c r="AD52" s="748">
        <f>AD26+AD51</f>
        <v>991</v>
      </c>
      <c r="AE52" s="85">
        <f>AE26+AE51</f>
        <v>816</v>
      </c>
      <c r="AF52" s="85">
        <f t="shared" si="49"/>
        <v>903.5</v>
      </c>
      <c r="AG52" s="762">
        <f>AG26+AG51</f>
        <v>1073</v>
      </c>
      <c r="AH52" s="85">
        <f>AH26+AH51</f>
        <v>885</v>
      </c>
      <c r="AI52" s="168">
        <f t="shared" si="50"/>
        <v>979</v>
      </c>
      <c r="AJ52" s="762">
        <f>AJ26+AJ51</f>
        <v>1180</v>
      </c>
      <c r="AK52" s="85">
        <f>AK26+AK51</f>
        <v>956</v>
      </c>
      <c r="AL52" s="763">
        <f t="shared" si="51"/>
        <v>1068</v>
      </c>
      <c r="AM52" s="762">
        <f>AM26+AM51</f>
        <v>1240</v>
      </c>
      <c r="AN52" s="764">
        <f t="shared" ref="AN52:AT52" si="55">AN26+AN51</f>
        <v>1036</v>
      </c>
      <c r="AO52" s="771">
        <f t="shared" si="52"/>
        <v>1138</v>
      </c>
      <c r="AP52" s="762">
        <f t="shared" si="55"/>
        <v>1231</v>
      </c>
      <c r="AQ52" s="764">
        <f t="shared" si="55"/>
        <v>997</v>
      </c>
      <c r="AR52" s="771">
        <f t="shared" si="53"/>
        <v>1114</v>
      </c>
      <c r="AS52" s="762">
        <f t="shared" si="55"/>
        <v>1202</v>
      </c>
      <c r="AT52" s="764">
        <f t="shared" si="55"/>
        <v>957</v>
      </c>
      <c r="AU52" s="771">
        <f t="shared" si="54"/>
        <v>1079.5</v>
      </c>
    </row>
    <row r="53" ht="23.25" customHeight="1" spans="2:47">
      <c r="B53" s="35" t="s">
        <v>131</v>
      </c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531"/>
      <c r="AH53" s="227"/>
      <c r="AI53" s="227"/>
      <c r="AJ53" s="227"/>
      <c r="AK53" s="227"/>
      <c r="AL53" s="227"/>
      <c r="AM53" s="30"/>
      <c r="AN53" s="129"/>
      <c r="AO53" s="129"/>
      <c r="AP53" s="129"/>
      <c r="AQ53" s="129"/>
      <c r="AR53" s="129"/>
      <c r="AS53" s="129"/>
      <c r="AT53" s="129"/>
      <c r="AU53" s="129"/>
    </row>
    <row r="54" ht="23.25" customHeight="1" spans="2:47">
      <c r="B54" s="67" t="s">
        <v>271</v>
      </c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531"/>
      <c r="AH54" s="227"/>
      <c r="AI54" s="227"/>
      <c r="AJ54" s="227"/>
      <c r="AK54" s="227"/>
      <c r="AL54" s="227"/>
      <c r="AM54" s="30"/>
      <c r="AN54" s="129"/>
      <c r="AO54" s="129"/>
      <c r="AP54" s="129"/>
      <c r="AQ54" s="129"/>
      <c r="AR54" s="129"/>
      <c r="AS54" s="129"/>
      <c r="AT54" s="129"/>
      <c r="AU54" s="129"/>
    </row>
    <row r="55" ht="23.25" customHeight="1" spans="2:47">
      <c r="B55" s="470" t="s">
        <v>221</v>
      </c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531"/>
      <c r="AH55" s="227"/>
      <c r="AI55" s="227"/>
      <c r="AJ55" s="227"/>
      <c r="AK55" s="227"/>
      <c r="AL55" s="227"/>
      <c r="AM55" s="30"/>
      <c r="AN55" s="129"/>
      <c r="AO55" s="129"/>
      <c r="AP55" s="129"/>
      <c r="AQ55" s="129"/>
      <c r="AR55" s="129"/>
      <c r="AS55" s="129"/>
      <c r="AT55" s="129"/>
      <c r="AU55" s="129"/>
    </row>
    <row r="56" ht="23.25" customHeight="1" spans="2:47">
      <c r="B56" s="67" t="s">
        <v>222</v>
      </c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531"/>
      <c r="AH56" s="227"/>
      <c r="AI56" s="227"/>
      <c r="AJ56" s="227"/>
      <c r="AK56" s="227"/>
      <c r="AL56" s="227"/>
      <c r="AM56" s="30"/>
      <c r="AN56" s="129"/>
      <c r="AO56" s="129"/>
      <c r="AP56" s="129"/>
      <c r="AQ56" s="129"/>
      <c r="AR56" s="129"/>
      <c r="AS56" s="129"/>
      <c r="AT56" s="129"/>
      <c r="AU56" s="129"/>
    </row>
    <row r="57" ht="23.25" customHeight="1" spans="2:47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531"/>
      <c r="AH57" s="227"/>
      <c r="AI57" s="227"/>
      <c r="AJ57" s="227"/>
      <c r="AK57" s="227"/>
      <c r="AL57" s="227"/>
      <c r="AM57" s="30"/>
      <c r="AN57" s="129"/>
      <c r="AO57" s="129"/>
      <c r="AP57" s="129"/>
      <c r="AQ57" s="129"/>
      <c r="AR57" s="129"/>
      <c r="AS57" s="129"/>
      <c r="AT57" s="129"/>
      <c r="AU57" s="129"/>
    </row>
    <row r="58" ht="23.25" customHeight="1" spans="2:47">
      <c r="B58" s="227"/>
      <c r="C58" s="227"/>
      <c r="D58" s="227"/>
      <c r="E58" s="227"/>
      <c r="F58" s="227"/>
      <c r="G58" s="227"/>
      <c r="H58" s="227"/>
      <c r="I58" s="227"/>
      <c r="J58" s="227"/>
      <c r="K58" s="227"/>
      <c r="L58" s="227"/>
      <c r="M58" s="227"/>
      <c r="N58" s="227"/>
      <c r="O58" s="227"/>
      <c r="P58" s="227"/>
      <c r="Q58" s="227"/>
      <c r="R58" s="227"/>
      <c r="S58" s="227"/>
      <c r="T58" s="227"/>
      <c r="U58" s="227"/>
      <c r="V58" s="227"/>
      <c r="W58" s="227"/>
      <c r="X58" s="227"/>
      <c r="Y58" s="227"/>
      <c r="Z58" s="227"/>
      <c r="AA58" s="227"/>
      <c r="AB58" s="227"/>
      <c r="AC58" s="227"/>
      <c r="AD58" s="227"/>
      <c r="AE58" s="227"/>
      <c r="AF58" s="227"/>
      <c r="AG58" s="227"/>
      <c r="AH58" s="227"/>
      <c r="AI58" s="227"/>
      <c r="AJ58" s="227"/>
      <c r="AK58" s="227"/>
      <c r="AL58" s="227"/>
      <c r="AM58" s="30"/>
      <c r="AN58" s="129"/>
      <c r="AO58" s="129"/>
      <c r="AP58" s="129"/>
      <c r="AQ58" s="129"/>
      <c r="AR58" s="129"/>
      <c r="AS58" s="129"/>
      <c r="AT58" s="129"/>
      <c r="AU58" s="129"/>
    </row>
    <row r="59" ht="23.25" customHeight="1" spans="2:47">
      <c r="B59" s="39"/>
      <c r="C59" s="48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30"/>
      <c r="AN59" s="129"/>
      <c r="AO59" s="129"/>
      <c r="AP59" s="129"/>
      <c r="AQ59" s="129"/>
      <c r="AR59" s="129"/>
      <c r="AS59" s="129"/>
      <c r="AT59" s="129"/>
      <c r="AU59" s="129"/>
    </row>
    <row r="60" ht="23.25" customHeight="1" spans="2:47">
      <c r="B60" s="35"/>
      <c r="C60" s="150"/>
      <c r="D60" s="150"/>
      <c r="E60" s="150"/>
      <c r="F60" s="150"/>
      <c r="G60" s="150"/>
      <c r="H60" s="150"/>
      <c r="I60" s="150"/>
      <c r="J60" s="150"/>
      <c r="K60" s="150"/>
      <c r="L60" s="150"/>
      <c r="M60" s="150"/>
      <c r="N60" s="150"/>
      <c r="O60" s="150"/>
      <c r="P60" s="150"/>
      <c r="Q60" s="150"/>
      <c r="R60" s="150"/>
      <c r="S60" s="150"/>
      <c r="T60" s="150"/>
      <c r="U60" s="150"/>
      <c r="V60" s="150"/>
      <c r="W60" s="150"/>
      <c r="X60" s="150"/>
      <c r="Y60" s="150"/>
      <c r="Z60" s="150"/>
      <c r="AA60" s="150"/>
      <c r="AB60" s="150"/>
      <c r="AC60" s="150"/>
      <c r="AD60" s="150"/>
      <c r="AE60" s="150"/>
      <c r="AF60" s="150"/>
      <c r="AG60" s="150"/>
      <c r="AH60" s="150"/>
      <c r="AI60" s="150"/>
      <c r="AJ60" s="150"/>
      <c r="AK60" s="150"/>
      <c r="AL60" s="150"/>
      <c r="AM60" s="30"/>
      <c r="AN60" s="129"/>
      <c r="AO60" s="129"/>
      <c r="AP60" s="129"/>
      <c r="AQ60" s="129"/>
      <c r="AR60" s="129"/>
      <c r="AS60" s="129"/>
      <c r="AT60" s="129"/>
      <c r="AU60" s="129"/>
    </row>
    <row r="61" ht="23.25" customHeight="1" spans="2:47">
      <c r="B61" s="39"/>
      <c r="C61" s="150"/>
      <c r="D61" s="150"/>
      <c r="E61" s="150"/>
      <c r="F61" s="150"/>
      <c r="G61" s="150"/>
      <c r="H61" s="150"/>
      <c r="I61" s="150"/>
      <c r="J61" s="150"/>
      <c r="K61" s="150"/>
      <c r="L61" s="150"/>
      <c r="M61" s="150"/>
      <c r="N61" s="150"/>
      <c r="O61" s="150"/>
      <c r="P61" s="150"/>
      <c r="Q61" s="150"/>
      <c r="R61" s="150"/>
      <c r="S61" s="150"/>
      <c r="T61" s="150"/>
      <c r="U61" s="150"/>
      <c r="V61" s="150"/>
      <c r="W61" s="150"/>
      <c r="X61" s="150"/>
      <c r="Y61" s="150"/>
      <c r="Z61" s="150"/>
      <c r="AA61" s="150"/>
      <c r="AB61" s="150"/>
      <c r="AC61" s="150"/>
      <c r="AD61" s="150"/>
      <c r="AE61" s="150"/>
      <c r="AF61" s="150"/>
      <c r="AG61" s="150"/>
      <c r="AH61" s="150"/>
      <c r="AI61" s="150"/>
      <c r="AJ61" s="150"/>
      <c r="AK61" s="150"/>
      <c r="AL61" s="150"/>
      <c r="AM61" s="30"/>
      <c r="AN61" s="129"/>
      <c r="AO61" s="129"/>
      <c r="AP61" s="129"/>
      <c r="AQ61" s="129"/>
      <c r="AR61" s="129"/>
      <c r="AS61" s="129"/>
      <c r="AT61" s="129"/>
      <c r="AU61" s="129"/>
    </row>
    <row r="62" ht="23.25" customHeight="1" spans="2:47"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129"/>
      <c r="AO62" s="129"/>
      <c r="AP62" s="129"/>
      <c r="AQ62" s="129"/>
      <c r="AR62" s="129"/>
      <c r="AS62" s="129"/>
      <c r="AT62" s="129"/>
      <c r="AU62" s="129"/>
    </row>
    <row r="63" ht="23.25" customHeight="1" spans="2:47"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129"/>
      <c r="AO63" s="129"/>
      <c r="AP63" s="129"/>
      <c r="AQ63" s="129"/>
      <c r="AR63" s="129"/>
      <c r="AS63" s="129"/>
      <c r="AT63" s="129"/>
      <c r="AU63" s="129"/>
    </row>
    <row r="64" ht="23.25" customHeight="1" spans="2:47"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129"/>
      <c r="AO64" s="129"/>
      <c r="AP64" s="129"/>
      <c r="AQ64" s="129"/>
      <c r="AR64" s="129"/>
      <c r="AS64" s="129"/>
      <c r="AT64" s="129"/>
      <c r="AU64" s="129"/>
    </row>
    <row r="65" ht="23.25" customHeight="1" spans="2:47"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129"/>
      <c r="AO65" s="129"/>
      <c r="AP65" s="129"/>
      <c r="AQ65" s="129"/>
      <c r="AR65" s="129"/>
      <c r="AS65" s="129"/>
      <c r="AT65" s="129"/>
      <c r="AU65" s="129"/>
    </row>
    <row r="66" ht="23.25" customHeight="1" spans="2:47"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129"/>
      <c r="AO66" s="129"/>
      <c r="AP66" s="129"/>
      <c r="AQ66" s="129"/>
      <c r="AR66" s="129"/>
      <c r="AS66" s="129"/>
      <c r="AT66" s="129"/>
      <c r="AU66" s="129"/>
    </row>
    <row r="67" ht="23.25" customHeight="1" spans="2:47"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129"/>
      <c r="AO67" s="129"/>
      <c r="AP67" s="129"/>
      <c r="AQ67" s="129"/>
      <c r="AR67" s="129"/>
      <c r="AS67" s="129"/>
      <c r="AT67" s="129"/>
      <c r="AU67" s="129"/>
    </row>
    <row r="68" ht="23.25" customHeight="1" spans="2:39"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</row>
    <row r="69" ht="23.25" customHeight="1" spans="2:39"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</row>
    <row r="70" ht="23.25" customHeight="1" spans="2:39"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</row>
    <row r="71" ht="23.25" customHeight="1" spans="2:39"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</row>
    <row r="72" ht="23.25" customHeight="1" spans="2:39"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  <c r="AM72" s="65"/>
    </row>
    <row r="73" ht="23.25" customHeight="1" spans="2:39"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</row>
    <row r="74" ht="23.25" customHeight="1" spans="2:39"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</row>
    <row r="75" ht="23.25" customHeight="1" spans="2:39"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</row>
    <row r="76" ht="23.25" customHeight="1" spans="2:39"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M76" s="65"/>
    </row>
    <row r="77" ht="23.25" customHeight="1" spans="2:39"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</row>
    <row r="78" ht="23.25" customHeight="1" spans="2:39"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</row>
    <row r="79" ht="23.25" customHeight="1" spans="2:39"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</row>
    <row r="80" ht="23.25" customHeight="1" spans="2:39"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65"/>
      <c r="AM80" s="65"/>
    </row>
    <row r="81" ht="23.25" customHeight="1" spans="2:39"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</row>
    <row r="82" ht="23.25" customHeight="1" spans="2:39"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</row>
    <row r="83" ht="23.25" customHeight="1" spans="2:39"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</row>
    <row r="84" ht="23.25" customHeight="1" spans="2:39"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</row>
    <row r="85" ht="23.25" customHeight="1" spans="2:39"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</row>
    <row r="86" ht="23.25" customHeight="1" spans="2:39"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</row>
    <row r="87" ht="23.25" customHeight="1" spans="2:39"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  <c r="AM87" s="65"/>
    </row>
    <row r="88" ht="23.25" customHeight="1" spans="2:39"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  <c r="AM88" s="65"/>
    </row>
    <row r="89" ht="23.25" customHeight="1" spans="2:39"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  <c r="AM89" s="65"/>
    </row>
    <row r="90" ht="23.25" customHeight="1" spans="2:39"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  <c r="AM90" s="65"/>
    </row>
    <row r="91" ht="23.25" customHeight="1" spans="2:39"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65"/>
      <c r="AM91" s="65"/>
    </row>
    <row r="92" ht="23.25" customHeight="1" spans="2:39"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65"/>
      <c r="AL92" s="65"/>
      <c r="AM92" s="65"/>
    </row>
    <row r="93" ht="23.25" customHeight="1" spans="2:39"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K93" s="65"/>
      <c r="AL93" s="65"/>
      <c r="AM93" s="65"/>
    </row>
    <row r="94" ht="23.25" customHeight="1" spans="2:39"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65"/>
      <c r="AL94" s="65"/>
      <c r="AM94" s="65"/>
    </row>
    <row r="95" ht="23.25" customHeight="1" spans="2:39"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AJ95" s="65"/>
      <c r="AK95" s="65"/>
      <c r="AL95" s="65"/>
      <c r="AM95" s="65"/>
    </row>
    <row r="96" ht="23.25" customHeight="1" spans="2:39"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65"/>
      <c r="AH96" s="65"/>
      <c r="AI96" s="65"/>
      <c r="AJ96" s="65"/>
      <c r="AK96" s="65"/>
      <c r="AL96" s="65"/>
      <c r="AM96" s="65"/>
    </row>
    <row r="97" ht="23.25" customHeight="1" spans="2:39"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5"/>
      <c r="AL97" s="65"/>
      <c r="AM97" s="65"/>
    </row>
    <row r="98" ht="23.25" customHeight="1" spans="2:39"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5"/>
      <c r="AG98" s="65"/>
      <c r="AH98" s="65"/>
      <c r="AI98" s="65"/>
      <c r="AJ98" s="65"/>
      <c r="AK98" s="65"/>
      <c r="AL98" s="65"/>
      <c r="AM98" s="65"/>
    </row>
    <row r="99" ht="23.25" customHeight="1" spans="2:39"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5"/>
      <c r="AL99" s="65"/>
      <c r="AM99" s="65"/>
    </row>
    <row r="100" ht="23.25" customHeight="1" spans="2:39"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5"/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  <c r="AF100" s="65"/>
      <c r="AG100" s="65"/>
      <c r="AH100" s="65"/>
      <c r="AI100" s="65"/>
      <c r="AJ100" s="65"/>
      <c r="AK100" s="65"/>
      <c r="AL100" s="65"/>
      <c r="AM100" s="65"/>
    </row>
    <row r="101" ht="23.25" customHeight="1" spans="2:39"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T101" s="65"/>
      <c r="U101" s="65"/>
      <c r="V101" s="65"/>
      <c r="W101" s="65"/>
      <c r="X101" s="65"/>
      <c r="Y101" s="65"/>
      <c r="Z101" s="65"/>
      <c r="AA101" s="65"/>
      <c r="AB101" s="65"/>
      <c r="AC101" s="65"/>
      <c r="AD101" s="65"/>
      <c r="AE101" s="65"/>
      <c r="AF101" s="65"/>
      <c r="AG101" s="65"/>
      <c r="AH101" s="65"/>
      <c r="AI101" s="65"/>
      <c r="AJ101" s="65"/>
      <c r="AK101" s="65"/>
      <c r="AL101" s="65"/>
      <c r="AM101" s="65"/>
    </row>
    <row r="102" ht="23.25" customHeight="1"/>
    <row r="103" ht="23.25" customHeight="1"/>
    <row r="104" ht="23.25" customHeight="1"/>
    <row r="105" ht="23.25" customHeight="1"/>
    <row r="106" ht="23.25" customHeight="1"/>
    <row r="107" ht="23.25" customHeight="1"/>
    <row r="108" ht="23.25" customHeight="1"/>
    <row r="109" ht="23.25" customHeight="1"/>
    <row r="110" ht="23.25" customHeight="1"/>
    <row r="111" ht="23.25" customHeight="1"/>
    <row r="112" ht="23.25" customHeight="1"/>
    <row r="113" ht="23.25" customHeight="1"/>
    <row r="114" ht="23.25" customHeight="1"/>
    <row r="115" ht="23.25" customHeight="1"/>
    <row r="116" ht="23.25" customHeight="1"/>
    <row r="117" ht="23.25" customHeight="1"/>
    <row r="118" ht="23.25" customHeight="1"/>
    <row r="119" ht="23.25" customHeight="1"/>
    <row r="120" ht="23.25" customHeight="1"/>
    <row r="121" ht="23.25" customHeight="1"/>
    <row r="122" ht="23.25" customHeight="1"/>
    <row r="123" ht="23.25" customHeight="1"/>
    <row r="124" ht="23.25" customHeight="1"/>
    <row r="125" ht="23.25" customHeight="1"/>
    <row r="126" ht="23.25" customHeight="1"/>
    <row r="127" ht="23.25" customHeight="1"/>
    <row r="128" ht="23.25" customHeight="1"/>
    <row r="129" ht="23.25" customHeight="1"/>
    <row r="130" ht="23.25" customHeight="1"/>
    <row r="131" ht="23.25" customHeight="1"/>
    <row r="132" ht="23.25" customHeight="1"/>
    <row r="133" ht="23.25" customHeight="1"/>
    <row r="134" ht="23.25" customHeight="1"/>
    <row r="135" ht="23.25" customHeight="1"/>
    <row r="136" ht="23.25" customHeight="1"/>
    <row r="137" ht="23.25" customHeight="1"/>
    <row r="138" ht="23.25" customHeight="1"/>
    <row r="139" ht="23.25" customHeight="1"/>
    <row r="140" ht="23.25" customHeight="1"/>
    <row r="141" ht="23.25" customHeight="1"/>
    <row r="142" ht="23.25" customHeight="1"/>
    <row r="143" ht="23.25" customHeight="1"/>
    <row r="144" ht="23.25" customHeight="1"/>
    <row r="145" ht="23.25" customHeight="1"/>
    <row r="146" ht="23.25" customHeight="1"/>
    <row r="147" ht="23.25" customHeight="1"/>
    <row r="148" ht="23.25" customHeight="1"/>
    <row r="149" ht="23.25" customHeight="1"/>
    <row r="150" ht="23.25" customHeight="1"/>
    <row r="151" ht="23.25" customHeight="1"/>
    <row r="152" ht="23.25" customHeight="1"/>
    <row r="153" ht="23.25" customHeight="1"/>
    <row r="154" ht="23.25" customHeight="1"/>
    <row r="155" ht="23.25" customHeight="1"/>
    <row r="156" ht="23.25" customHeight="1"/>
    <row r="157" ht="23.25" customHeight="1"/>
    <row r="158" ht="23.25" customHeight="1"/>
    <row r="159" ht="23.25" customHeight="1"/>
    <row r="160" ht="23.25" customHeight="1"/>
    <row r="161" ht="23.25" customHeight="1"/>
    <row r="162" ht="23.25" customHeight="1"/>
    <row r="163" ht="23.25" customHeight="1"/>
    <row r="164" ht="23.25" customHeight="1"/>
    <row r="165" ht="23.25" customHeight="1"/>
    <row r="166" ht="23.25" customHeight="1"/>
    <row r="167" ht="23.25" customHeight="1"/>
    <row r="168" ht="23.25" customHeight="1"/>
    <row r="169" ht="23.25" customHeight="1"/>
    <row r="170" ht="23.25" customHeight="1"/>
    <row r="171" ht="23.25" customHeight="1"/>
    <row r="172" ht="23.25" customHeight="1"/>
    <row r="173" ht="23.25" customHeight="1"/>
    <row r="174" ht="23.25" customHeight="1"/>
    <row r="175" ht="23.25" customHeight="1"/>
    <row r="176" ht="23.25" customHeight="1"/>
    <row r="177" ht="23.25" customHeight="1"/>
    <row r="178" ht="23.25" customHeight="1"/>
    <row r="179" ht="23.25" customHeight="1"/>
    <row r="180" ht="23.25" customHeight="1"/>
    <row r="181" ht="23.25" customHeight="1"/>
    <row r="182" ht="23.25" customHeight="1"/>
    <row r="183" ht="23.25" customHeight="1"/>
    <row r="184" ht="23.25" customHeight="1"/>
    <row r="185" ht="23.25" customHeight="1"/>
    <row r="186" ht="23.25" customHeight="1"/>
    <row r="187" ht="23.25" customHeight="1"/>
    <row r="188" ht="23.25" customHeight="1"/>
    <row r="189" ht="23.25" customHeight="1"/>
    <row r="190" ht="23.25" customHeight="1"/>
    <row r="191" ht="23.25" customHeight="1"/>
    <row r="192" ht="23.25" customHeight="1"/>
    <row r="193" ht="23.25" customHeight="1"/>
    <row r="194" ht="23.25" customHeight="1"/>
    <row r="195" ht="23.25" customHeight="1"/>
    <row r="196" ht="23.25" customHeight="1"/>
    <row r="197" ht="23.25" customHeight="1"/>
    <row r="198" ht="23.25" customHeight="1"/>
    <row r="199" ht="23.25" customHeight="1"/>
    <row r="200" ht="23.25" customHeight="1"/>
    <row r="201" ht="23.25" customHeight="1"/>
    <row r="202" ht="23.25" customHeight="1"/>
    <row r="203" ht="23.25" customHeight="1"/>
    <row r="204" ht="23.25" customHeight="1"/>
    <row r="205" ht="23.25" customHeight="1"/>
    <row r="206" ht="23.25" customHeight="1"/>
    <row r="207" ht="23.25" customHeight="1"/>
    <row r="208" ht="23.25" customHeight="1"/>
    <row r="209" ht="23.25" customHeight="1"/>
    <row r="210" ht="23.25" customHeight="1"/>
    <row r="211" ht="23.25" customHeight="1"/>
    <row r="212" ht="23.25" customHeight="1"/>
    <row r="213" ht="23.25" customHeight="1"/>
    <row r="214" ht="23.25" customHeight="1"/>
    <row r="215" ht="23.25" customHeight="1"/>
    <row r="216" ht="23.25" customHeight="1"/>
    <row r="217" ht="23.25" customHeight="1"/>
    <row r="218" ht="23.25" customHeight="1"/>
    <row r="219" ht="23.25" customHeight="1"/>
    <row r="220" ht="23.25" customHeight="1"/>
    <row r="221" ht="23.25" customHeight="1"/>
    <row r="222" ht="23.25" customHeight="1"/>
    <row r="223" ht="23.25" customHeight="1"/>
    <row r="224" ht="23.25" customHeight="1"/>
    <row r="225" ht="23.25" customHeight="1"/>
    <row r="226" ht="23.25" customHeight="1"/>
    <row r="227" ht="23.25" customHeight="1"/>
    <row r="228" ht="23.25" customHeight="1"/>
    <row r="229" ht="23.25" customHeight="1"/>
    <row r="230" ht="23.25" customHeight="1"/>
    <row r="231" ht="23.25" customHeight="1"/>
    <row r="232" ht="23.25" customHeight="1"/>
    <row r="233" ht="23.25" customHeight="1"/>
    <row r="234" ht="23.25" customHeight="1"/>
    <row r="235" ht="23.25" customHeight="1"/>
    <row r="236" ht="23.25" customHeight="1"/>
    <row r="237" ht="23.25" customHeight="1"/>
  </sheetData>
  <pageMargins left="0.708661417322835" right="0.708661417322835" top="0.748031496062992" bottom="0.748031496062992" header="0.31496062992126" footer="0.31496062992126"/>
  <pageSetup paperSize="9" scale="50" orientation="landscape"/>
  <headerFooter/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T236"/>
  <sheetViews>
    <sheetView showGridLines="0" zoomScale="85" zoomScaleNormal="85" workbookViewId="0">
      <selection activeCell="B13" sqref="B13"/>
    </sheetView>
  </sheetViews>
  <sheetFormatPr defaultColWidth="0" defaultRowHeight="15"/>
  <cols>
    <col min="1" max="1" width="2.71428571428571" customWidth="1"/>
    <col min="2" max="2" width="48.7142857142857" customWidth="1"/>
    <col min="3" max="17" width="13.7142857142857" customWidth="1"/>
    <col min="18" max="18" width="14.7142857142857" customWidth="1"/>
    <col min="19" max="19" width="9.14285714285714" customWidth="1"/>
    <col min="20" max="20" width="8.57142857142857" customWidth="1"/>
    <col min="21" max="16384" width="9.14285714285714" hidden="1"/>
  </cols>
  <sheetData>
    <row r="1" spans="1:20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97"/>
    </row>
    <row r="3" spans="1:20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97"/>
    </row>
    <row r="4" customHeight="1" spans="1:20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97"/>
    </row>
    <row r="5" spans="1:20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19"/>
    </row>
    <row r="10" spans="12:12">
      <c r="L10" s="730"/>
    </row>
    <row r="11" ht="23.25" customHeight="1"/>
    <row r="12" s="65" customFormat="1" ht="23.25" customHeight="1" spans="1:18">
      <c r="A12" s="129"/>
      <c r="B12" s="331" t="s">
        <v>272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</row>
    <row r="13" s="65" customFormat="1" ht="50.1" customHeight="1" spans="1:20">
      <c r="A13" s="129"/>
      <c r="B13" s="71" t="s">
        <v>224</v>
      </c>
      <c r="C13" s="352" t="s">
        <v>273</v>
      </c>
      <c r="D13" s="352" t="s">
        <v>274</v>
      </c>
      <c r="E13" s="352" t="s">
        <v>275</v>
      </c>
      <c r="F13" s="352" t="s">
        <v>276</v>
      </c>
      <c r="G13" s="352" t="s">
        <v>277</v>
      </c>
      <c r="H13" s="352" t="s">
        <v>278</v>
      </c>
      <c r="I13" s="352" t="s">
        <v>279</v>
      </c>
      <c r="J13" s="352" t="s">
        <v>280</v>
      </c>
      <c r="K13" s="352" t="s">
        <v>281</v>
      </c>
      <c r="L13" s="402" t="s">
        <v>282</v>
      </c>
      <c r="M13" s="402" t="s">
        <v>283</v>
      </c>
      <c r="N13" s="402" t="s">
        <v>284</v>
      </c>
      <c r="O13" s="402" t="s">
        <v>285</v>
      </c>
      <c r="P13" s="402" t="s">
        <v>286</v>
      </c>
      <c r="Q13" s="402" t="s">
        <v>287</v>
      </c>
      <c r="R13" s="430" t="s">
        <v>123</v>
      </c>
      <c r="T13" s="731"/>
    </row>
    <row r="14" s="65" customFormat="1" ht="23.25" customHeight="1" spans="1:18">
      <c r="A14" s="129"/>
      <c r="B14" s="507" t="s">
        <v>4</v>
      </c>
      <c r="C14" s="503"/>
      <c r="D14" s="503"/>
      <c r="E14" s="503"/>
      <c r="F14" s="503"/>
      <c r="G14" s="503"/>
      <c r="H14" s="503"/>
      <c r="I14" s="503"/>
      <c r="J14" s="503"/>
      <c r="K14" s="503"/>
      <c r="L14" s="712"/>
      <c r="M14" s="712"/>
      <c r="N14" s="712"/>
      <c r="O14" s="712"/>
      <c r="P14" s="712"/>
      <c r="Q14" s="712"/>
      <c r="R14" s="703"/>
    </row>
    <row r="15" s="65" customFormat="1" ht="23.25" customHeight="1" spans="1:18">
      <c r="A15" s="129"/>
      <c r="B15" s="504" t="s">
        <v>54</v>
      </c>
      <c r="C15" s="82" t="s">
        <v>127</v>
      </c>
      <c r="D15" s="82" t="s">
        <v>127</v>
      </c>
      <c r="E15" s="82" t="s">
        <v>127</v>
      </c>
      <c r="F15" s="82" t="s">
        <v>127</v>
      </c>
      <c r="G15" s="82" t="s">
        <v>127</v>
      </c>
      <c r="H15" s="82" t="s">
        <v>127</v>
      </c>
      <c r="I15" s="82" t="s">
        <v>127</v>
      </c>
      <c r="J15" s="82" t="s">
        <v>127</v>
      </c>
      <c r="K15" s="82" t="s">
        <v>127</v>
      </c>
      <c r="L15" s="82" t="s">
        <v>127</v>
      </c>
      <c r="M15" s="82" t="s">
        <v>127</v>
      </c>
      <c r="N15" s="82" t="s">
        <v>127</v>
      </c>
      <c r="O15" s="82" t="s">
        <v>127</v>
      </c>
      <c r="P15" s="164">
        <v>12</v>
      </c>
      <c r="Q15" s="164">
        <v>12</v>
      </c>
      <c r="R15" s="732" t="s">
        <v>127</v>
      </c>
    </row>
    <row r="16" s="65" customFormat="1" ht="23.25" customHeight="1" spans="1:18">
      <c r="A16" s="129"/>
      <c r="B16" s="505" t="s">
        <v>16</v>
      </c>
      <c r="C16" s="82">
        <v>8</v>
      </c>
      <c r="D16" s="82">
        <v>8</v>
      </c>
      <c r="E16" s="82">
        <v>12</v>
      </c>
      <c r="F16" s="82">
        <v>15</v>
      </c>
      <c r="G16" s="82">
        <v>23</v>
      </c>
      <c r="H16" s="82">
        <v>15</v>
      </c>
      <c r="I16" s="82">
        <v>15</v>
      </c>
      <c r="J16" s="82">
        <v>15</v>
      </c>
      <c r="K16" s="159">
        <v>15</v>
      </c>
      <c r="L16" s="159">
        <v>15</v>
      </c>
      <c r="M16" s="164">
        <v>15</v>
      </c>
      <c r="N16" s="164">
        <v>15</v>
      </c>
      <c r="O16" s="164">
        <v>15</v>
      </c>
      <c r="P16" s="164">
        <v>15</v>
      </c>
      <c r="Q16" s="164">
        <v>12</v>
      </c>
      <c r="R16" s="732">
        <f>IF(ISERROR(Q16/Q16-1),"-",(Q16/C16-1))</f>
        <v>0.5</v>
      </c>
    </row>
    <row r="17" s="65" customFormat="1" ht="23.25" customHeight="1" spans="1:18">
      <c r="A17" s="129"/>
      <c r="B17" s="505" t="s">
        <v>78</v>
      </c>
      <c r="C17" s="82" t="s">
        <v>127</v>
      </c>
      <c r="D17" s="82" t="s">
        <v>127</v>
      </c>
      <c r="E17" s="82" t="s">
        <v>127</v>
      </c>
      <c r="F17" s="82" t="s">
        <v>127</v>
      </c>
      <c r="G17" s="82" t="s">
        <v>127</v>
      </c>
      <c r="H17" s="82" t="s">
        <v>127</v>
      </c>
      <c r="I17" s="82" t="s">
        <v>127</v>
      </c>
      <c r="J17" s="82">
        <v>9</v>
      </c>
      <c r="K17" s="159">
        <v>4</v>
      </c>
      <c r="L17" s="159">
        <v>8</v>
      </c>
      <c r="M17" s="164">
        <v>8</v>
      </c>
      <c r="N17" s="164">
        <v>3</v>
      </c>
      <c r="O17" s="164">
        <v>3</v>
      </c>
      <c r="P17" s="164">
        <v>5</v>
      </c>
      <c r="Q17" s="164">
        <v>5</v>
      </c>
      <c r="R17" s="732" t="s">
        <v>127</v>
      </c>
    </row>
    <row r="18" s="65" customFormat="1" ht="23.25" customHeight="1" spans="1:18">
      <c r="A18" s="129"/>
      <c r="B18" s="505" t="s">
        <v>38</v>
      </c>
      <c r="C18" s="82" t="s">
        <v>127</v>
      </c>
      <c r="D18" s="82" t="s">
        <v>127</v>
      </c>
      <c r="E18" s="82" t="s">
        <v>127</v>
      </c>
      <c r="F18" s="82" t="s">
        <v>127</v>
      </c>
      <c r="G18" s="82" t="s">
        <v>127</v>
      </c>
      <c r="H18" s="82" t="s">
        <v>127</v>
      </c>
      <c r="I18" s="82" t="s">
        <v>127</v>
      </c>
      <c r="J18" s="82" t="s">
        <v>127</v>
      </c>
      <c r="K18" s="159">
        <v>10</v>
      </c>
      <c r="L18" s="159">
        <v>10</v>
      </c>
      <c r="M18" s="164">
        <v>9</v>
      </c>
      <c r="N18" s="164">
        <v>10</v>
      </c>
      <c r="O18" s="164">
        <v>10</v>
      </c>
      <c r="P18" s="164">
        <v>10</v>
      </c>
      <c r="Q18" s="164">
        <v>10</v>
      </c>
      <c r="R18" s="732" t="s">
        <v>127</v>
      </c>
    </row>
    <row r="19" s="65" customFormat="1" ht="23.25" customHeight="1" spans="1:18">
      <c r="A19" s="129"/>
      <c r="B19" s="505" t="s">
        <v>49</v>
      </c>
      <c r="C19" s="82" t="s">
        <v>127</v>
      </c>
      <c r="D19" s="82" t="s">
        <v>127</v>
      </c>
      <c r="E19" s="82" t="s">
        <v>127</v>
      </c>
      <c r="F19" s="82" t="s">
        <v>127</v>
      </c>
      <c r="G19" s="82" t="s">
        <v>127</v>
      </c>
      <c r="H19" s="82" t="s">
        <v>127</v>
      </c>
      <c r="I19" s="82" t="s">
        <v>127</v>
      </c>
      <c r="J19" s="82" t="s">
        <v>127</v>
      </c>
      <c r="K19" s="159">
        <v>8</v>
      </c>
      <c r="L19" s="159">
        <v>8</v>
      </c>
      <c r="M19" s="164">
        <v>8</v>
      </c>
      <c r="N19" s="164">
        <v>11</v>
      </c>
      <c r="O19" s="164">
        <v>11</v>
      </c>
      <c r="P19" s="164">
        <v>12</v>
      </c>
      <c r="Q19" s="164">
        <v>11</v>
      </c>
      <c r="R19" s="732" t="s">
        <v>127</v>
      </c>
    </row>
    <row r="20" s="65" customFormat="1" ht="23.25" customHeight="1" spans="1:18">
      <c r="A20" s="129"/>
      <c r="B20" s="353" t="s">
        <v>34</v>
      </c>
      <c r="C20" s="82" t="s">
        <v>127</v>
      </c>
      <c r="D20" s="82" t="s">
        <v>127</v>
      </c>
      <c r="E20" s="82" t="s">
        <v>127</v>
      </c>
      <c r="F20" s="82" t="s">
        <v>127</v>
      </c>
      <c r="G20" s="82" t="s">
        <v>127</v>
      </c>
      <c r="H20" s="82" t="s">
        <v>127</v>
      </c>
      <c r="I20" s="82" t="s">
        <v>127</v>
      </c>
      <c r="J20" s="82" t="s">
        <v>127</v>
      </c>
      <c r="K20" s="159">
        <v>10</v>
      </c>
      <c r="L20" s="159">
        <v>12</v>
      </c>
      <c r="M20" s="164">
        <v>10</v>
      </c>
      <c r="N20" s="164">
        <v>12</v>
      </c>
      <c r="O20" s="164">
        <v>0</v>
      </c>
      <c r="P20" s="164">
        <v>13</v>
      </c>
      <c r="Q20" s="164">
        <v>12</v>
      </c>
      <c r="R20" s="732" t="s">
        <v>127</v>
      </c>
    </row>
    <row r="21" s="65" customFormat="1" ht="23.25" customHeight="1" spans="1:18">
      <c r="A21" s="129"/>
      <c r="B21" s="505" t="s">
        <v>25</v>
      </c>
      <c r="C21" s="82" t="s">
        <v>127</v>
      </c>
      <c r="D21" s="82" t="s">
        <v>127</v>
      </c>
      <c r="E21" s="82" t="s">
        <v>127</v>
      </c>
      <c r="F21" s="82" t="s">
        <v>127</v>
      </c>
      <c r="G21" s="82">
        <v>10</v>
      </c>
      <c r="H21" s="82">
        <v>20</v>
      </c>
      <c r="I21" s="82">
        <v>10</v>
      </c>
      <c r="J21" s="82">
        <v>10</v>
      </c>
      <c r="K21" s="159">
        <v>10</v>
      </c>
      <c r="L21" s="159">
        <v>15</v>
      </c>
      <c r="M21" s="164">
        <v>15</v>
      </c>
      <c r="N21" s="164">
        <v>15</v>
      </c>
      <c r="O21" s="164">
        <v>15</v>
      </c>
      <c r="P21" s="164">
        <v>5</v>
      </c>
      <c r="Q21" s="164">
        <v>10</v>
      </c>
      <c r="R21" s="732" t="s">
        <v>127</v>
      </c>
    </row>
    <row r="22" s="65" customFormat="1" ht="23.25" customHeight="1" spans="1:18">
      <c r="A22" s="129"/>
      <c r="B22" s="505" t="s">
        <v>31</v>
      </c>
      <c r="C22" s="82" t="s">
        <v>127</v>
      </c>
      <c r="D22" s="82" t="s">
        <v>127</v>
      </c>
      <c r="E22" s="82" t="s">
        <v>127</v>
      </c>
      <c r="F22" s="82" t="s">
        <v>127</v>
      </c>
      <c r="G22" s="82" t="s">
        <v>127</v>
      </c>
      <c r="H22" s="82" t="s">
        <v>127</v>
      </c>
      <c r="I22" s="82" t="s">
        <v>127</v>
      </c>
      <c r="J22" s="82">
        <v>10</v>
      </c>
      <c r="K22" s="159">
        <v>10</v>
      </c>
      <c r="L22" s="159">
        <v>12</v>
      </c>
      <c r="M22" s="164">
        <v>12</v>
      </c>
      <c r="N22" s="164">
        <v>12</v>
      </c>
      <c r="O22" s="164">
        <v>12</v>
      </c>
      <c r="P22" s="164">
        <v>15</v>
      </c>
      <c r="Q22" s="164">
        <v>15</v>
      </c>
      <c r="R22" s="732" t="s">
        <v>127</v>
      </c>
    </row>
    <row r="23" s="65" customFormat="1" ht="23.25" customHeight="1" spans="1:18">
      <c r="A23" s="30"/>
      <c r="B23" s="505" t="s">
        <v>21</v>
      </c>
      <c r="C23" s="82" t="s">
        <v>127</v>
      </c>
      <c r="D23" s="82" t="s">
        <v>127</v>
      </c>
      <c r="E23" s="82" t="s">
        <v>127</v>
      </c>
      <c r="F23" s="82" t="s">
        <v>127</v>
      </c>
      <c r="G23" s="82" t="s">
        <v>127</v>
      </c>
      <c r="H23" s="82">
        <v>10</v>
      </c>
      <c r="I23" s="82">
        <v>10</v>
      </c>
      <c r="J23" s="82">
        <v>10</v>
      </c>
      <c r="K23" s="159">
        <v>10</v>
      </c>
      <c r="L23" s="159">
        <v>10</v>
      </c>
      <c r="M23" s="164">
        <v>10</v>
      </c>
      <c r="N23" s="164">
        <v>10</v>
      </c>
      <c r="O23" s="164">
        <v>10</v>
      </c>
      <c r="P23" s="164">
        <v>10</v>
      </c>
      <c r="Q23" s="164">
        <v>10</v>
      </c>
      <c r="R23" s="732" t="s">
        <v>127</v>
      </c>
    </row>
    <row r="24" s="65" customFormat="1" ht="23.25" customHeight="1" spans="1:18">
      <c r="A24" s="30"/>
      <c r="B24" s="505" t="s">
        <v>288</v>
      </c>
      <c r="C24" s="82" t="s">
        <v>127</v>
      </c>
      <c r="D24" s="82" t="s">
        <v>127</v>
      </c>
      <c r="E24" s="82" t="s">
        <v>127</v>
      </c>
      <c r="F24" s="82" t="s">
        <v>127</v>
      </c>
      <c r="G24" s="82" t="s">
        <v>127</v>
      </c>
      <c r="H24" s="82" t="s">
        <v>127</v>
      </c>
      <c r="I24" s="82" t="s">
        <v>127</v>
      </c>
      <c r="J24" s="82" t="s">
        <v>127</v>
      </c>
      <c r="K24" s="82" t="s">
        <v>127</v>
      </c>
      <c r="L24" s="82" t="s">
        <v>127</v>
      </c>
      <c r="M24" s="82" t="s">
        <v>127</v>
      </c>
      <c r="N24" s="82">
        <v>5</v>
      </c>
      <c r="O24" s="82">
        <v>5</v>
      </c>
      <c r="P24" s="82">
        <v>7</v>
      </c>
      <c r="Q24" s="82">
        <v>9</v>
      </c>
      <c r="R24" s="732" t="s">
        <v>127</v>
      </c>
    </row>
    <row r="25" s="65" customFormat="1" ht="23.25" customHeight="1" spans="1:18">
      <c r="A25" s="30"/>
      <c r="B25" s="506" t="s">
        <v>46</v>
      </c>
      <c r="C25" s="501" t="s">
        <v>127</v>
      </c>
      <c r="D25" s="501" t="s">
        <v>127</v>
      </c>
      <c r="E25" s="501" t="s">
        <v>127</v>
      </c>
      <c r="F25" s="501" t="s">
        <v>127</v>
      </c>
      <c r="G25" s="501" t="s">
        <v>127</v>
      </c>
      <c r="H25" s="501" t="s">
        <v>127</v>
      </c>
      <c r="I25" s="501" t="s">
        <v>127</v>
      </c>
      <c r="J25" s="501" t="s">
        <v>127</v>
      </c>
      <c r="K25" s="501" t="s">
        <v>127</v>
      </c>
      <c r="L25" s="501" t="s">
        <v>127</v>
      </c>
      <c r="M25" s="501" t="s">
        <v>127</v>
      </c>
      <c r="N25" s="501" t="s">
        <v>127</v>
      </c>
      <c r="O25" s="501" t="s">
        <v>127</v>
      </c>
      <c r="P25" s="501">
        <v>10</v>
      </c>
      <c r="Q25" s="501">
        <v>10</v>
      </c>
      <c r="R25" s="732" t="s">
        <v>127</v>
      </c>
    </row>
    <row r="26" s="65" customFormat="1" ht="23.25" customHeight="1" spans="1:18">
      <c r="A26" s="30"/>
      <c r="B26" s="502" t="s">
        <v>195</v>
      </c>
      <c r="C26" s="728">
        <f>SUM(C16:C24)</f>
        <v>8</v>
      </c>
      <c r="D26" s="728">
        <f t="shared" ref="D26:O26" si="0">SUM(D16:D24)</f>
        <v>8</v>
      </c>
      <c r="E26" s="728">
        <f t="shared" si="0"/>
        <v>12</v>
      </c>
      <c r="F26" s="728">
        <f t="shared" si="0"/>
        <v>15</v>
      </c>
      <c r="G26" s="728">
        <f t="shared" si="0"/>
        <v>33</v>
      </c>
      <c r="H26" s="728">
        <f t="shared" si="0"/>
        <v>45</v>
      </c>
      <c r="I26" s="728">
        <f t="shared" si="0"/>
        <v>35</v>
      </c>
      <c r="J26" s="728">
        <f t="shared" si="0"/>
        <v>54</v>
      </c>
      <c r="K26" s="728">
        <f t="shared" si="0"/>
        <v>77</v>
      </c>
      <c r="L26" s="728">
        <f t="shared" si="0"/>
        <v>90</v>
      </c>
      <c r="M26" s="728">
        <f t="shared" si="0"/>
        <v>87</v>
      </c>
      <c r="N26" s="728">
        <f t="shared" si="0"/>
        <v>93</v>
      </c>
      <c r="O26" s="728">
        <f t="shared" si="0"/>
        <v>81</v>
      </c>
      <c r="P26" s="728">
        <f>SUM(P15:P25)</f>
        <v>114</v>
      </c>
      <c r="Q26" s="728">
        <f>SUM(Q15:Q25)</f>
        <v>116</v>
      </c>
      <c r="R26" s="733">
        <f>IF(ISERROR(Q26/Q26-1),"-",(Q26/C26-1))</f>
        <v>13.5</v>
      </c>
    </row>
    <row r="27" s="65" customFormat="1" ht="23.25" customHeight="1" spans="1:18">
      <c r="A27" s="30"/>
      <c r="B27" s="507" t="s">
        <v>3</v>
      </c>
      <c r="C27" s="509"/>
      <c r="D27" s="509"/>
      <c r="E27" s="509"/>
      <c r="F27" s="509"/>
      <c r="G27" s="509"/>
      <c r="H27" s="509"/>
      <c r="I27" s="509"/>
      <c r="J27" s="509"/>
      <c r="K27" s="702"/>
      <c r="L27" s="702"/>
      <c r="M27" s="702"/>
      <c r="N27" s="702"/>
      <c r="O27" s="702"/>
      <c r="P27" s="702"/>
      <c r="Q27" s="702"/>
      <c r="R27" s="734" t="str">
        <f>IF(ISERROR(Q27/Q27-1),"-",(Q27/C27-1))</f>
        <v>-</v>
      </c>
    </row>
    <row r="28" s="65" customFormat="1" ht="23.25" customHeight="1" spans="1:18">
      <c r="A28" s="30"/>
      <c r="B28" s="505" t="s">
        <v>87</v>
      </c>
      <c r="C28" s="82" t="s">
        <v>127</v>
      </c>
      <c r="D28" s="82" t="s">
        <v>127</v>
      </c>
      <c r="E28" s="82" t="s">
        <v>127</v>
      </c>
      <c r="F28" s="82" t="s">
        <v>127</v>
      </c>
      <c r="G28" s="82" t="s">
        <v>127</v>
      </c>
      <c r="H28" s="82" t="s">
        <v>127</v>
      </c>
      <c r="I28" s="82" t="s">
        <v>127</v>
      </c>
      <c r="J28" s="82" t="s">
        <v>127</v>
      </c>
      <c r="K28" s="159">
        <v>20</v>
      </c>
      <c r="L28" s="159">
        <v>0</v>
      </c>
      <c r="M28" s="164">
        <v>20</v>
      </c>
      <c r="N28" s="164">
        <v>20</v>
      </c>
      <c r="O28" s="164">
        <v>0</v>
      </c>
      <c r="P28" s="164">
        <v>22</v>
      </c>
      <c r="Q28" s="164">
        <v>22</v>
      </c>
      <c r="R28" s="705" t="s">
        <v>127</v>
      </c>
    </row>
    <row r="29" s="65" customFormat="1" ht="23.25" customHeight="1" spans="1:18">
      <c r="A29" s="30"/>
      <c r="B29" s="505" t="s">
        <v>54</v>
      </c>
      <c r="C29" s="82" t="s">
        <v>127</v>
      </c>
      <c r="D29" s="82" t="s">
        <v>127</v>
      </c>
      <c r="E29" s="82" t="s">
        <v>127</v>
      </c>
      <c r="F29" s="82" t="s">
        <v>127</v>
      </c>
      <c r="G29" s="82" t="s">
        <v>127</v>
      </c>
      <c r="H29" s="82">
        <v>20</v>
      </c>
      <c r="I29" s="82">
        <v>20</v>
      </c>
      <c r="J29" s="82">
        <v>15</v>
      </c>
      <c r="K29" s="159">
        <v>15</v>
      </c>
      <c r="L29" s="159">
        <v>15</v>
      </c>
      <c r="M29" s="164">
        <v>15</v>
      </c>
      <c r="N29" s="164">
        <v>15</v>
      </c>
      <c r="O29" s="164">
        <v>15</v>
      </c>
      <c r="P29" s="164">
        <v>15</v>
      </c>
      <c r="Q29" s="164">
        <v>15</v>
      </c>
      <c r="R29" s="705" t="s">
        <v>127</v>
      </c>
    </row>
    <row r="30" s="65" customFormat="1" ht="23.25" customHeight="1" spans="1:18">
      <c r="A30" s="30"/>
      <c r="B30" s="505" t="s">
        <v>16</v>
      </c>
      <c r="C30" s="82">
        <v>20</v>
      </c>
      <c r="D30" s="82">
        <v>20</v>
      </c>
      <c r="E30" s="82">
        <v>20</v>
      </c>
      <c r="F30" s="82">
        <v>20</v>
      </c>
      <c r="G30" s="82">
        <v>20</v>
      </c>
      <c r="H30" s="82">
        <v>20</v>
      </c>
      <c r="I30" s="82">
        <v>20</v>
      </c>
      <c r="J30" s="82">
        <v>20</v>
      </c>
      <c r="K30" s="159">
        <v>20</v>
      </c>
      <c r="L30" s="159">
        <v>20</v>
      </c>
      <c r="M30" s="164">
        <v>20</v>
      </c>
      <c r="N30" s="164">
        <v>20</v>
      </c>
      <c r="O30" s="164">
        <v>20</v>
      </c>
      <c r="P30" s="164">
        <v>20</v>
      </c>
      <c r="Q30" s="164">
        <v>17</v>
      </c>
      <c r="R30" s="705">
        <f>IF(ISERROR(Q30/Q30-1),"-",(Q30/C30-1))</f>
        <v>-0.15</v>
      </c>
    </row>
    <row r="31" s="65" customFormat="1" ht="23.25" customHeight="1" spans="1:18">
      <c r="A31" s="30"/>
      <c r="B31" s="505" t="s">
        <v>108</v>
      </c>
      <c r="C31" s="82" t="s">
        <v>127</v>
      </c>
      <c r="D31" s="82" t="s">
        <v>127</v>
      </c>
      <c r="E31" s="82" t="s">
        <v>127</v>
      </c>
      <c r="F31" s="82" t="s">
        <v>127</v>
      </c>
      <c r="G31" s="82" t="s">
        <v>127</v>
      </c>
      <c r="H31" s="82" t="s">
        <v>127</v>
      </c>
      <c r="I31" s="82" t="s">
        <v>127</v>
      </c>
      <c r="J31" s="82" t="s">
        <v>127</v>
      </c>
      <c r="K31" s="82" t="s">
        <v>127</v>
      </c>
      <c r="L31" s="82" t="s">
        <v>127</v>
      </c>
      <c r="M31" s="82" t="s">
        <v>127</v>
      </c>
      <c r="N31" s="82" t="s">
        <v>127</v>
      </c>
      <c r="O31" s="82" t="s">
        <v>127</v>
      </c>
      <c r="P31" s="164">
        <v>12</v>
      </c>
      <c r="Q31" s="164">
        <v>12</v>
      </c>
      <c r="R31" s="705" t="s">
        <v>127</v>
      </c>
    </row>
    <row r="32" s="65" customFormat="1" ht="23.25" customHeight="1" spans="1:18">
      <c r="A32" s="30"/>
      <c r="B32" s="505" t="s">
        <v>58</v>
      </c>
      <c r="C32" s="82" t="s">
        <v>127</v>
      </c>
      <c r="D32" s="82" t="s">
        <v>127</v>
      </c>
      <c r="E32" s="82" t="s">
        <v>127</v>
      </c>
      <c r="F32" s="82" t="s">
        <v>127</v>
      </c>
      <c r="G32" s="82" t="s">
        <v>127</v>
      </c>
      <c r="H32" s="82">
        <v>10</v>
      </c>
      <c r="I32" s="82">
        <v>10</v>
      </c>
      <c r="J32" s="82">
        <v>12</v>
      </c>
      <c r="K32" s="159">
        <v>12</v>
      </c>
      <c r="L32" s="159">
        <v>12</v>
      </c>
      <c r="M32" s="164">
        <v>15</v>
      </c>
      <c r="N32" s="164">
        <v>15</v>
      </c>
      <c r="O32" s="164">
        <v>15</v>
      </c>
      <c r="P32" s="164">
        <v>15</v>
      </c>
      <c r="Q32" s="164">
        <v>15</v>
      </c>
      <c r="R32" s="705" t="s">
        <v>127</v>
      </c>
    </row>
    <row r="33" s="65" customFormat="1" ht="23.25" customHeight="1" spans="1:18">
      <c r="A33" s="30"/>
      <c r="B33" s="505" t="s">
        <v>270</v>
      </c>
      <c r="C33" s="82" t="s">
        <v>127</v>
      </c>
      <c r="D33" s="82" t="s">
        <v>127</v>
      </c>
      <c r="E33" s="82" t="s">
        <v>127</v>
      </c>
      <c r="F33" s="82" t="s">
        <v>127</v>
      </c>
      <c r="G33" s="82" t="s">
        <v>127</v>
      </c>
      <c r="H33" s="82">
        <v>15</v>
      </c>
      <c r="I33" s="82">
        <v>15</v>
      </c>
      <c r="J33" s="82">
        <v>15</v>
      </c>
      <c r="K33" s="159">
        <v>15</v>
      </c>
      <c r="L33" s="159">
        <v>15</v>
      </c>
      <c r="M33" s="164">
        <v>15</v>
      </c>
      <c r="N33" s="164">
        <v>15</v>
      </c>
      <c r="O33" s="164">
        <v>15</v>
      </c>
      <c r="P33" s="164">
        <v>14</v>
      </c>
      <c r="Q33" s="164">
        <v>13</v>
      </c>
      <c r="R33" s="705" t="s">
        <v>127</v>
      </c>
    </row>
    <row r="34" s="65" customFormat="1" ht="23.25" customHeight="1" spans="1:18">
      <c r="A34" s="30"/>
      <c r="B34" s="505" t="s">
        <v>38</v>
      </c>
      <c r="C34" s="82" t="s">
        <v>127</v>
      </c>
      <c r="D34" s="82" t="s">
        <v>127</v>
      </c>
      <c r="E34" s="82" t="s">
        <v>127</v>
      </c>
      <c r="F34" s="82">
        <v>20</v>
      </c>
      <c r="G34" s="82">
        <v>16</v>
      </c>
      <c r="H34" s="82">
        <v>20</v>
      </c>
      <c r="I34" s="82">
        <v>20</v>
      </c>
      <c r="J34" s="82">
        <v>21</v>
      </c>
      <c r="K34" s="159">
        <v>22</v>
      </c>
      <c r="L34" s="159">
        <v>20</v>
      </c>
      <c r="M34" s="164">
        <v>15</v>
      </c>
      <c r="N34" s="164">
        <v>18</v>
      </c>
      <c r="O34" s="164">
        <v>20</v>
      </c>
      <c r="P34" s="164">
        <v>15</v>
      </c>
      <c r="Q34" s="164">
        <v>18</v>
      </c>
      <c r="R34" s="705" t="s">
        <v>127</v>
      </c>
    </row>
    <row r="35" s="65" customFormat="1" ht="23.25" customHeight="1" spans="1:18">
      <c r="A35" s="30"/>
      <c r="B35" s="708" t="s">
        <v>102</v>
      </c>
      <c r="C35" s="82" t="s">
        <v>127</v>
      </c>
      <c r="D35" s="82" t="s">
        <v>127</v>
      </c>
      <c r="E35" s="82" t="s">
        <v>127</v>
      </c>
      <c r="F35" s="82" t="s">
        <v>127</v>
      </c>
      <c r="G35" s="82" t="s">
        <v>127</v>
      </c>
      <c r="H35" s="82" t="s">
        <v>127</v>
      </c>
      <c r="I35" s="82" t="s">
        <v>127</v>
      </c>
      <c r="J35" s="82" t="s">
        <v>127</v>
      </c>
      <c r="K35" s="82" t="s">
        <v>127</v>
      </c>
      <c r="L35" s="82" t="s">
        <v>127</v>
      </c>
      <c r="M35" s="164">
        <v>11</v>
      </c>
      <c r="N35" s="164">
        <v>12</v>
      </c>
      <c r="O35" s="164">
        <v>14</v>
      </c>
      <c r="P35" s="164">
        <v>12</v>
      </c>
      <c r="Q35" s="164">
        <v>13</v>
      </c>
      <c r="R35" s="705" t="s">
        <v>127</v>
      </c>
    </row>
    <row r="36" s="65" customFormat="1" ht="23.25" customHeight="1" spans="1:18">
      <c r="A36" s="30"/>
      <c r="B36" s="505" t="s">
        <v>49</v>
      </c>
      <c r="C36" s="82" t="s">
        <v>127</v>
      </c>
      <c r="D36" s="82" t="s">
        <v>127</v>
      </c>
      <c r="E36" s="82" t="s">
        <v>127</v>
      </c>
      <c r="F36" s="82" t="s">
        <v>127</v>
      </c>
      <c r="G36" s="82">
        <v>20</v>
      </c>
      <c r="H36" s="82">
        <v>20</v>
      </c>
      <c r="I36" s="82">
        <v>20</v>
      </c>
      <c r="J36" s="82">
        <v>20</v>
      </c>
      <c r="K36" s="159">
        <v>20</v>
      </c>
      <c r="L36" s="159">
        <v>20</v>
      </c>
      <c r="M36" s="164">
        <v>20</v>
      </c>
      <c r="N36" s="164">
        <v>20</v>
      </c>
      <c r="O36" s="164">
        <v>20</v>
      </c>
      <c r="P36" s="164">
        <v>20</v>
      </c>
      <c r="Q36" s="164">
        <v>20</v>
      </c>
      <c r="R36" s="705" t="s">
        <v>127</v>
      </c>
    </row>
    <row r="37" s="65" customFormat="1" ht="23.25" customHeight="1" spans="1:18">
      <c r="A37" s="30"/>
      <c r="B37" s="505" t="s">
        <v>34</v>
      </c>
      <c r="C37" s="82" t="s">
        <v>127</v>
      </c>
      <c r="D37" s="82" t="s">
        <v>127</v>
      </c>
      <c r="E37" s="82">
        <v>15</v>
      </c>
      <c r="F37" s="82">
        <v>18</v>
      </c>
      <c r="G37" s="82">
        <v>18</v>
      </c>
      <c r="H37" s="82">
        <v>18</v>
      </c>
      <c r="I37" s="82">
        <v>18</v>
      </c>
      <c r="J37" s="82">
        <v>21</v>
      </c>
      <c r="K37" s="159">
        <v>18</v>
      </c>
      <c r="L37" s="159">
        <v>25</v>
      </c>
      <c r="M37" s="164">
        <v>21</v>
      </c>
      <c r="N37" s="164">
        <v>27</v>
      </c>
      <c r="O37" s="164">
        <v>27</v>
      </c>
      <c r="P37" s="164">
        <v>29</v>
      </c>
      <c r="Q37" s="164">
        <v>26</v>
      </c>
      <c r="R37" s="705" t="s">
        <v>127</v>
      </c>
    </row>
    <row r="38" s="65" customFormat="1" ht="23.25" customHeight="1" spans="1:18">
      <c r="A38" s="30"/>
      <c r="B38" s="505" t="s">
        <v>112</v>
      </c>
      <c r="C38" s="82" t="s">
        <v>127</v>
      </c>
      <c r="D38" s="82" t="s">
        <v>127</v>
      </c>
      <c r="E38" s="82" t="s">
        <v>127</v>
      </c>
      <c r="F38" s="82" t="s">
        <v>127</v>
      </c>
      <c r="G38" s="82" t="s">
        <v>127</v>
      </c>
      <c r="H38" s="82" t="s">
        <v>127</v>
      </c>
      <c r="I38" s="82" t="s">
        <v>127</v>
      </c>
      <c r="J38" s="82" t="s">
        <v>127</v>
      </c>
      <c r="K38" s="82" t="s">
        <v>127</v>
      </c>
      <c r="L38" s="82" t="s">
        <v>127</v>
      </c>
      <c r="M38" s="82" t="s">
        <v>127</v>
      </c>
      <c r="N38" s="82" t="s">
        <v>127</v>
      </c>
      <c r="O38" s="82" t="s">
        <v>127</v>
      </c>
      <c r="P38" s="164">
        <v>18</v>
      </c>
      <c r="Q38" s="164">
        <v>24</v>
      </c>
      <c r="R38" s="705" t="s">
        <v>127</v>
      </c>
    </row>
    <row r="39" s="65" customFormat="1" ht="23.25" customHeight="1" spans="1:18">
      <c r="A39" s="30"/>
      <c r="B39" s="505" t="s">
        <v>73</v>
      </c>
      <c r="C39" s="82" t="s">
        <v>127</v>
      </c>
      <c r="D39" s="82" t="s">
        <v>127</v>
      </c>
      <c r="E39" s="82" t="s">
        <v>127</v>
      </c>
      <c r="F39" s="82" t="s">
        <v>127</v>
      </c>
      <c r="G39" s="82" t="s">
        <v>127</v>
      </c>
      <c r="H39" s="82" t="s">
        <v>127</v>
      </c>
      <c r="I39" s="82">
        <v>15</v>
      </c>
      <c r="J39" s="82">
        <v>15</v>
      </c>
      <c r="K39" s="159">
        <v>15</v>
      </c>
      <c r="L39" s="159">
        <v>20</v>
      </c>
      <c r="M39" s="164">
        <v>20</v>
      </c>
      <c r="N39" s="164">
        <v>20</v>
      </c>
      <c r="O39" s="164">
        <v>20</v>
      </c>
      <c r="P39" s="164">
        <v>20</v>
      </c>
      <c r="Q39" s="164">
        <v>20</v>
      </c>
      <c r="R39" s="705" t="s">
        <v>127</v>
      </c>
    </row>
    <row r="40" s="65" customFormat="1" ht="23.25" customHeight="1" spans="1:18">
      <c r="A40" s="30"/>
      <c r="B40" s="353" t="s">
        <v>92</v>
      </c>
      <c r="C40" s="82" t="s">
        <v>127</v>
      </c>
      <c r="D40" s="82" t="s">
        <v>127</v>
      </c>
      <c r="E40" s="82" t="s">
        <v>127</v>
      </c>
      <c r="F40" s="82" t="s">
        <v>127</v>
      </c>
      <c r="G40" s="82" t="s">
        <v>127</v>
      </c>
      <c r="H40" s="82" t="s">
        <v>127</v>
      </c>
      <c r="I40" s="82" t="s">
        <v>127</v>
      </c>
      <c r="J40" s="82" t="s">
        <v>127</v>
      </c>
      <c r="K40" s="159">
        <v>11</v>
      </c>
      <c r="L40" s="159">
        <v>0</v>
      </c>
      <c r="M40" s="164">
        <v>11</v>
      </c>
      <c r="N40" s="164">
        <v>10</v>
      </c>
      <c r="O40" s="164">
        <v>10</v>
      </c>
      <c r="P40" s="164">
        <v>10</v>
      </c>
      <c r="Q40" s="164">
        <v>10</v>
      </c>
      <c r="R40" s="705" t="s">
        <v>127</v>
      </c>
    </row>
    <row r="41" s="65" customFormat="1" ht="23.25" customHeight="1" spans="1:18">
      <c r="A41" s="30"/>
      <c r="B41" s="505" t="s">
        <v>25</v>
      </c>
      <c r="C41" s="82">
        <v>12</v>
      </c>
      <c r="D41" s="82">
        <v>20</v>
      </c>
      <c r="E41" s="82">
        <v>20</v>
      </c>
      <c r="F41" s="82">
        <v>20</v>
      </c>
      <c r="G41" s="82">
        <v>20</v>
      </c>
      <c r="H41" s="82">
        <v>15</v>
      </c>
      <c r="I41" s="82">
        <v>20</v>
      </c>
      <c r="J41" s="82">
        <v>20</v>
      </c>
      <c r="K41" s="159">
        <v>20</v>
      </c>
      <c r="L41" s="159">
        <v>20</v>
      </c>
      <c r="M41" s="164">
        <v>18</v>
      </c>
      <c r="N41" s="164">
        <v>20</v>
      </c>
      <c r="O41" s="164">
        <v>19</v>
      </c>
      <c r="P41" s="164">
        <v>13</v>
      </c>
      <c r="Q41" s="164">
        <v>12</v>
      </c>
      <c r="R41" s="705">
        <f>IF(ISERROR(Q41/Q41-1),"-",(Q41/C41-1))</f>
        <v>0</v>
      </c>
    </row>
    <row r="42" s="65" customFormat="1" ht="23.25" customHeight="1" spans="1:18">
      <c r="A42" s="30"/>
      <c r="B42" s="708" t="s">
        <v>98</v>
      </c>
      <c r="C42" s="82" t="s">
        <v>127</v>
      </c>
      <c r="D42" s="82" t="s">
        <v>127</v>
      </c>
      <c r="E42" s="82" t="s">
        <v>127</v>
      </c>
      <c r="F42" s="82" t="s">
        <v>127</v>
      </c>
      <c r="G42" s="82" t="s">
        <v>127</v>
      </c>
      <c r="H42" s="82" t="s">
        <v>127</v>
      </c>
      <c r="I42" s="82" t="s">
        <v>127</v>
      </c>
      <c r="J42" s="82" t="s">
        <v>127</v>
      </c>
      <c r="K42" s="82" t="s">
        <v>127</v>
      </c>
      <c r="L42" s="82" t="s">
        <v>127</v>
      </c>
      <c r="M42" s="164">
        <v>15</v>
      </c>
      <c r="N42" s="164">
        <v>15</v>
      </c>
      <c r="O42" s="164">
        <v>15</v>
      </c>
      <c r="P42" s="164">
        <v>15</v>
      </c>
      <c r="Q42" s="164">
        <v>15</v>
      </c>
      <c r="R42" s="705" t="s">
        <v>127</v>
      </c>
    </row>
    <row r="43" s="65" customFormat="1" ht="23.25" customHeight="1" spans="1:18">
      <c r="A43" s="30"/>
      <c r="B43" s="505" t="s">
        <v>31</v>
      </c>
      <c r="C43" s="82" t="s">
        <v>127</v>
      </c>
      <c r="D43" s="82">
        <v>15</v>
      </c>
      <c r="E43" s="82">
        <v>15</v>
      </c>
      <c r="F43" s="82">
        <v>16</v>
      </c>
      <c r="G43" s="82">
        <v>16</v>
      </c>
      <c r="H43" s="82">
        <v>22</v>
      </c>
      <c r="I43" s="82">
        <v>24</v>
      </c>
      <c r="J43" s="82">
        <v>22</v>
      </c>
      <c r="K43" s="159">
        <v>22</v>
      </c>
      <c r="L43" s="159">
        <v>22</v>
      </c>
      <c r="M43" s="164">
        <v>22</v>
      </c>
      <c r="N43" s="164">
        <v>22</v>
      </c>
      <c r="O43" s="164">
        <v>22</v>
      </c>
      <c r="P43" s="164">
        <v>22</v>
      </c>
      <c r="Q43" s="164">
        <v>22</v>
      </c>
      <c r="R43" s="705" t="s">
        <v>127</v>
      </c>
    </row>
    <row r="44" s="65" customFormat="1" ht="23.25" customHeight="1" spans="1:18">
      <c r="A44" s="30"/>
      <c r="B44" s="505" t="s">
        <v>21</v>
      </c>
      <c r="C44" s="82">
        <v>15</v>
      </c>
      <c r="D44" s="82">
        <v>15</v>
      </c>
      <c r="E44" s="82">
        <v>18</v>
      </c>
      <c r="F44" s="82">
        <v>22</v>
      </c>
      <c r="G44" s="82">
        <v>20</v>
      </c>
      <c r="H44" s="82">
        <v>20</v>
      </c>
      <c r="I44" s="82">
        <v>20</v>
      </c>
      <c r="J44" s="82">
        <v>20</v>
      </c>
      <c r="K44" s="159">
        <v>20</v>
      </c>
      <c r="L44" s="159">
        <v>20</v>
      </c>
      <c r="M44" s="164">
        <v>20</v>
      </c>
      <c r="N44" s="164">
        <v>20</v>
      </c>
      <c r="O44" s="164">
        <v>20</v>
      </c>
      <c r="P44" s="164">
        <v>20</v>
      </c>
      <c r="Q44" s="164">
        <v>15</v>
      </c>
      <c r="R44" s="705">
        <f>IF(ISERROR(Q44/Q44-1),"-",(Q44/C44-1))</f>
        <v>0</v>
      </c>
    </row>
    <row r="45" s="65" customFormat="1" ht="23.25" customHeight="1" spans="1:18">
      <c r="A45" s="30"/>
      <c r="B45" s="505" t="s">
        <v>42</v>
      </c>
      <c r="C45" s="82" t="s">
        <v>127</v>
      </c>
      <c r="D45" s="82" t="s">
        <v>127</v>
      </c>
      <c r="E45" s="82" t="s">
        <v>127</v>
      </c>
      <c r="F45" s="82">
        <v>20</v>
      </c>
      <c r="G45" s="82">
        <v>20</v>
      </c>
      <c r="H45" s="82">
        <v>20</v>
      </c>
      <c r="I45" s="82">
        <v>20</v>
      </c>
      <c r="J45" s="82">
        <v>20</v>
      </c>
      <c r="K45" s="159">
        <v>24</v>
      </c>
      <c r="L45" s="159">
        <v>26</v>
      </c>
      <c r="M45" s="164">
        <v>27</v>
      </c>
      <c r="N45" s="164">
        <v>31</v>
      </c>
      <c r="O45" s="164">
        <v>23</v>
      </c>
      <c r="P45" s="164">
        <v>20</v>
      </c>
      <c r="Q45" s="164">
        <v>20</v>
      </c>
      <c r="R45" s="705" t="s">
        <v>127</v>
      </c>
    </row>
    <row r="46" s="65" customFormat="1" ht="23.25" customHeight="1" spans="1:18">
      <c r="A46" s="30"/>
      <c r="B46" s="505" t="s">
        <v>66</v>
      </c>
      <c r="C46" s="82" t="s">
        <v>127</v>
      </c>
      <c r="D46" s="82" t="s">
        <v>127</v>
      </c>
      <c r="E46" s="82" t="s">
        <v>127</v>
      </c>
      <c r="F46" s="82" t="s">
        <v>127</v>
      </c>
      <c r="G46" s="82" t="s">
        <v>127</v>
      </c>
      <c r="H46" s="82">
        <v>20</v>
      </c>
      <c r="I46" s="82">
        <v>15</v>
      </c>
      <c r="J46" s="82">
        <v>15</v>
      </c>
      <c r="K46" s="159">
        <v>15</v>
      </c>
      <c r="L46" s="159">
        <v>15</v>
      </c>
      <c r="M46" s="164">
        <v>15</v>
      </c>
      <c r="N46" s="164">
        <v>15</v>
      </c>
      <c r="O46" s="164">
        <v>15</v>
      </c>
      <c r="P46" s="164">
        <v>15</v>
      </c>
      <c r="Q46" s="164">
        <v>15</v>
      </c>
      <c r="R46" s="705" t="s">
        <v>127</v>
      </c>
    </row>
    <row r="47" s="65" customFormat="1" ht="23.25" customHeight="1" spans="1:18">
      <c r="A47" s="30"/>
      <c r="B47" s="708" t="s">
        <v>95</v>
      </c>
      <c r="C47" s="82" t="s">
        <v>127</v>
      </c>
      <c r="D47" s="82" t="s">
        <v>127</v>
      </c>
      <c r="E47" s="82" t="s">
        <v>127</v>
      </c>
      <c r="F47" s="82" t="s">
        <v>127</v>
      </c>
      <c r="G47" s="82" t="s">
        <v>127</v>
      </c>
      <c r="H47" s="82" t="s">
        <v>127</v>
      </c>
      <c r="I47" s="82" t="s">
        <v>127</v>
      </c>
      <c r="J47" s="82" t="s">
        <v>127</v>
      </c>
      <c r="K47" s="82" t="s">
        <v>127</v>
      </c>
      <c r="L47" s="82" t="s">
        <v>127</v>
      </c>
      <c r="M47" s="82">
        <v>13</v>
      </c>
      <c r="N47" s="82">
        <v>14</v>
      </c>
      <c r="O47" s="82">
        <v>20</v>
      </c>
      <c r="P47" s="82">
        <v>20</v>
      </c>
      <c r="Q47" s="82">
        <v>24</v>
      </c>
      <c r="R47" s="705" t="s">
        <v>127</v>
      </c>
    </row>
    <row r="48" s="65" customFormat="1" ht="23.25" customHeight="1" spans="1:18">
      <c r="A48" s="30"/>
      <c r="B48" s="505" t="s">
        <v>70</v>
      </c>
      <c r="C48" s="82" t="s">
        <v>127</v>
      </c>
      <c r="D48" s="82" t="s">
        <v>127</v>
      </c>
      <c r="E48" s="82" t="s">
        <v>127</v>
      </c>
      <c r="F48" s="82" t="s">
        <v>127</v>
      </c>
      <c r="G48" s="82" t="s">
        <v>127</v>
      </c>
      <c r="H48" s="82">
        <v>16</v>
      </c>
      <c r="I48" s="82">
        <v>20</v>
      </c>
      <c r="J48" s="82">
        <v>20</v>
      </c>
      <c r="K48" s="159">
        <v>20</v>
      </c>
      <c r="L48" s="159">
        <v>20</v>
      </c>
      <c r="M48" s="164">
        <v>25</v>
      </c>
      <c r="N48" s="164">
        <v>15</v>
      </c>
      <c r="O48" s="164">
        <v>15</v>
      </c>
      <c r="P48" s="164">
        <v>15</v>
      </c>
      <c r="Q48" s="164">
        <v>14</v>
      </c>
      <c r="R48" s="705" t="s">
        <v>127</v>
      </c>
    </row>
    <row r="49" s="65" customFormat="1" ht="23.25" customHeight="1" spans="1:18">
      <c r="A49" s="30"/>
      <c r="B49" s="505" t="s">
        <v>81</v>
      </c>
      <c r="C49" s="82" t="s">
        <v>127</v>
      </c>
      <c r="D49" s="82" t="s">
        <v>127</v>
      </c>
      <c r="E49" s="82" t="s">
        <v>127</v>
      </c>
      <c r="F49" s="82" t="s">
        <v>127</v>
      </c>
      <c r="G49" s="82" t="s">
        <v>127</v>
      </c>
      <c r="H49" s="82" t="s">
        <v>127</v>
      </c>
      <c r="I49" s="82" t="s">
        <v>127</v>
      </c>
      <c r="J49" s="82">
        <v>15</v>
      </c>
      <c r="K49" s="159">
        <v>15</v>
      </c>
      <c r="L49" s="159">
        <v>15</v>
      </c>
      <c r="M49" s="164">
        <v>20</v>
      </c>
      <c r="N49" s="164">
        <v>15</v>
      </c>
      <c r="O49" s="164">
        <v>14</v>
      </c>
      <c r="P49" s="164">
        <v>15</v>
      </c>
      <c r="Q49" s="164">
        <v>15</v>
      </c>
      <c r="R49" s="705" t="s">
        <v>127</v>
      </c>
    </row>
    <row r="50" s="65" customFormat="1" ht="23.25" customHeight="1" spans="1:18">
      <c r="A50" s="30"/>
      <c r="B50" s="506" t="s">
        <v>46</v>
      </c>
      <c r="C50" s="501" t="s">
        <v>127</v>
      </c>
      <c r="D50" s="501" t="s">
        <v>127</v>
      </c>
      <c r="E50" s="501" t="s">
        <v>127</v>
      </c>
      <c r="F50" s="501">
        <v>15</v>
      </c>
      <c r="G50" s="501">
        <v>15</v>
      </c>
      <c r="H50" s="501">
        <v>20</v>
      </c>
      <c r="I50" s="501">
        <v>23</v>
      </c>
      <c r="J50" s="501">
        <v>20</v>
      </c>
      <c r="K50" s="357">
        <v>20</v>
      </c>
      <c r="L50" s="357">
        <v>20</v>
      </c>
      <c r="M50" s="512">
        <v>20</v>
      </c>
      <c r="N50" s="512">
        <v>20</v>
      </c>
      <c r="O50" s="512">
        <v>20</v>
      </c>
      <c r="P50" s="164">
        <v>20</v>
      </c>
      <c r="Q50" s="164">
        <v>20</v>
      </c>
      <c r="R50" s="705" t="s">
        <v>127</v>
      </c>
    </row>
    <row r="51" s="65" customFormat="1" ht="23.25" customHeight="1" spans="1:18">
      <c r="A51" s="30"/>
      <c r="B51" s="507" t="s">
        <v>197</v>
      </c>
      <c r="C51" s="508">
        <f>SUM(C28:C50)</f>
        <v>47</v>
      </c>
      <c r="D51" s="508">
        <f t="shared" ref="D51:Q51" si="1">SUM(D28:D50)</f>
        <v>70</v>
      </c>
      <c r="E51" s="508">
        <f t="shared" si="1"/>
        <v>88</v>
      </c>
      <c r="F51" s="508">
        <f t="shared" si="1"/>
        <v>151</v>
      </c>
      <c r="G51" s="508">
        <f t="shared" si="1"/>
        <v>165</v>
      </c>
      <c r="H51" s="508">
        <f t="shared" si="1"/>
        <v>256</v>
      </c>
      <c r="I51" s="508">
        <f t="shared" si="1"/>
        <v>280</v>
      </c>
      <c r="J51" s="508">
        <f t="shared" si="1"/>
        <v>291</v>
      </c>
      <c r="K51" s="508">
        <f t="shared" si="1"/>
        <v>324</v>
      </c>
      <c r="L51" s="508">
        <f t="shared" si="1"/>
        <v>305</v>
      </c>
      <c r="M51" s="508">
        <f t="shared" si="1"/>
        <v>378</v>
      </c>
      <c r="N51" s="508">
        <f t="shared" si="1"/>
        <v>379</v>
      </c>
      <c r="O51" s="508">
        <f t="shared" si="1"/>
        <v>359</v>
      </c>
      <c r="P51" s="508">
        <f t="shared" si="1"/>
        <v>397</v>
      </c>
      <c r="Q51" s="508">
        <f t="shared" si="1"/>
        <v>397</v>
      </c>
      <c r="R51" s="733">
        <f>IF(ISERROR(Q51/Q51-1),"-",(Q51/C51-1))</f>
        <v>7.4468085106383</v>
      </c>
    </row>
    <row r="52" s="65" customFormat="1" ht="23.25" customHeight="1" spans="1:18">
      <c r="A52" s="30"/>
      <c r="B52" s="359" t="s">
        <v>198</v>
      </c>
      <c r="C52" s="85">
        <f t="shared" ref="C52:Q52" si="2">C26+C51</f>
        <v>55</v>
      </c>
      <c r="D52" s="85">
        <f t="shared" si="2"/>
        <v>78</v>
      </c>
      <c r="E52" s="85">
        <f t="shared" si="2"/>
        <v>100</v>
      </c>
      <c r="F52" s="85">
        <f t="shared" si="2"/>
        <v>166</v>
      </c>
      <c r="G52" s="85">
        <f t="shared" si="2"/>
        <v>198</v>
      </c>
      <c r="H52" s="85">
        <f t="shared" si="2"/>
        <v>301</v>
      </c>
      <c r="I52" s="85">
        <f t="shared" si="2"/>
        <v>315</v>
      </c>
      <c r="J52" s="85">
        <f t="shared" si="2"/>
        <v>345</v>
      </c>
      <c r="K52" s="85">
        <f t="shared" si="2"/>
        <v>401</v>
      </c>
      <c r="L52" s="85">
        <f t="shared" si="2"/>
        <v>395</v>
      </c>
      <c r="M52" s="85">
        <f t="shared" si="2"/>
        <v>465</v>
      </c>
      <c r="N52" s="85">
        <f t="shared" si="2"/>
        <v>472</v>
      </c>
      <c r="O52" s="85">
        <f t="shared" si="2"/>
        <v>440</v>
      </c>
      <c r="P52" s="85">
        <f t="shared" si="2"/>
        <v>511</v>
      </c>
      <c r="Q52" s="85">
        <f t="shared" si="2"/>
        <v>513</v>
      </c>
      <c r="R52" s="735">
        <f>IF(ISERROR(Q52/Q52-1),"-",(Q52/C52-1))</f>
        <v>8.32727272727273</v>
      </c>
    </row>
    <row r="53" s="65" customFormat="1" ht="23.25" customHeight="1" spans="1:18">
      <c r="A53" s="30"/>
      <c r="B53" s="35" t="s">
        <v>131</v>
      </c>
      <c r="C53" s="632"/>
      <c r="D53" s="632"/>
      <c r="E53" s="632"/>
      <c r="F53" s="632"/>
      <c r="G53" s="632"/>
      <c r="H53" s="632"/>
      <c r="I53" s="632"/>
      <c r="J53" s="632"/>
      <c r="K53" s="632"/>
      <c r="L53" s="632"/>
      <c r="M53" s="632"/>
      <c r="N53" s="632"/>
      <c r="O53" s="632"/>
      <c r="P53" s="632"/>
      <c r="Q53" s="632"/>
      <c r="R53" s="632"/>
    </row>
    <row r="54" s="65" customFormat="1" ht="23.25" customHeight="1" spans="1:18">
      <c r="A54" s="30"/>
      <c r="B54" s="475" t="s">
        <v>289</v>
      </c>
      <c r="C54" s="82"/>
      <c r="D54" s="82"/>
      <c r="E54" s="82"/>
      <c r="F54" s="82"/>
      <c r="G54" s="82"/>
      <c r="H54" s="82"/>
      <c r="I54" s="82"/>
      <c r="J54" s="82"/>
      <c r="K54" s="159"/>
      <c r="L54" s="159"/>
      <c r="M54" s="159"/>
      <c r="N54" s="159"/>
      <c r="O54" s="159"/>
      <c r="P54" s="159"/>
      <c r="Q54" s="159"/>
      <c r="R54" s="376"/>
    </row>
    <row r="55" s="65" customFormat="1" ht="23.25" customHeight="1" spans="1:18">
      <c r="A55" s="30"/>
      <c r="B55" s="729" t="s">
        <v>290</v>
      </c>
      <c r="C55" s="82"/>
      <c r="D55" s="82"/>
      <c r="E55" s="82"/>
      <c r="F55" s="82"/>
      <c r="G55" s="82"/>
      <c r="H55" s="82"/>
      <c r="I55" s="82"/>
      <c r="J55" s="82"/>
      <c r="K55" s="159"/>
      <c r="L55" s="159"/>
      <c r="M55" s="159"/>
      <c r="N55" s="159"/>
      <c r="O55" s="159"/>
      <c r="P55" s="159"/>
      <c r="Q55" s="159"/>
      <c r="R55" s="376"/>
    </row>
    <row r="56" s="65" customFormat="1" ht="23.25" customHeight="1" spans="1:18">
      <c r="A56" s="30"/>
      <c r="B56" s="470" t="s">
        <v>221</v>
      </c>
      <c r="C56" s="82"/>
      <c r="D56" s="82"/>
      <c r="E56" s="82"/>
      <c r="F56" s="82"/>
      <c r="G56" s="82"/>
      <c r="H56" s="82"/>
      <c r="I56" s="82"/>
      <c r="J56" s="82"/>
      <c r="K56" s="159"/>
      <c r="L56" s="164"/>
      <c r="M56" s="164"/>
      <c r="N56" s="164"/>
      <c r="O56" s="164"/>
      <c r="P56" s="164"/>
      <c r="Q56" s="164"/>
      <c r="R56" s="376"/>
    </row>
    <row r="57" s="65" customFormat="1" ht="23.25" customHeight="1" spans="1:18">
      <c r="A57" s="30"/>
      <c r="B57" s="475"/>
      <c r="C57" s="82"/>
      <c r="D57" s="82"/>
      <c r="E57" s="82"/>
      <c r="F57" s="82"/>
      <c r="G57" s="82"/>
      <c r="H57" s="82"/>
      <c r="I57" s="82"/>
      <c r="J57" s="82"/>
      <c r="K57" s="159"/>
      <c r="L57" s="164"/>
      <c r="M57" s="164"/>
      <c r="N57" s="164"/>
      <c r="O57" s="164"/>
      <c r="P57" s="164"/>
      <c r="Q57" s="164"/>
      <c r="R57" s="376"/>
    </row>
    <row r="58" s="65" customFormat="1" ht="23.25" customHeight="1" spans="2:18">
      <c r="B58" s="493"/>
      <c r="C58" s="83"/>
      <c r="D58" s="83"/>
      <c r="E58" s="83"/>
      <c r="F58" s="83"/>
      <c r="G58" s="83"/>
      <c r="H58" s="83"/>
      <c r="I58" s="83"/>
      <c r="J58" s="83"/>
      <c r="K58" s="204"/>
      <c r="L58" s="101"/>
      <c r="M58" s="101"/>
      <c r="N58" s="101"/>
      <c r="O58" s="101"/>
      <c r="P58" s="101"/>
      <c r="Q58" s="101"/>
      <c r="R58" s="485"/>
    </row>
    <row r="59" s="65" customFormat="1" ht="23.25" customHeight="1" spans="2:18">
      <c r="B59" s="493"/>
      <c r="C59" s="83"/>
      <c r="D59" s="83"/>
      <c r="E59" s="83"/>
      <c r="F59" s="83"/>
      <c r="G59" s="83"/>
      <c r="H59" s="83"/>
      <c r="I59" s="83"/>
      <c r="J59" s="83"/>
      <c r="K59" s="204"/>
      <c r="L59" s="101"/>
      <c r="M59" s="101"/>
      <c r="N59" s="101"/>
      <c r="O59" s="101"/>
      <c r="P59" s="101"/>
      <c r="Q59" s="101"/>
      <c r="R59" s="485"/>
    </row>
    <row r="60" s="65" customFormat="1" ht="23.25" customHeight="1" spans="2:18">
      <c r="B60" s="493"/>
      <c r="C60" s="83"/>
      <c r="D60" s="83"/>
      <c r="E60" s="83"/>
      <c r="F60" s="83"/>
      <c r="G60" s="83"/>
      <c r="H60" s="83"/>
      <c r="I60" s="83"/>
      <c r="J60" s="83"/>
      <c r="K60" s="204"/>
      <c r="L60" s="204"/>
      <c r="M60" s="204"/>
      <c r="N60" s="204"/>
      <c r="O60" s="204"/>
      <c r="P60" s="204"/>
      <c r="Q60" s="204"/>
      <c r="R60" s="485"/>
    </row>
    <row r="61" s="65" customFormat="1" ht="23.25" customHeight="1" spans="1:18">
      <c r="A61"/>
      <c r="B61" s="494"/>
      <c r="C61" s="495"/>
      <c r="D61" s="495"/>
      <c r="E61" s="495"/>
      <c r="F61" s="495"/>
      <c r="G61" s="495"/>
      <c r="H61" s="495"/>
      <c r="I61" s="495"/>
      <c r="J61" s="495"/>
      <c r="K61" s="700"/>
      <c r="L61" s="700"/>
      <c r="M61" s="700"/>
      <c r="N61" s="700"/>
      <c r="O61" s="700"/>
      <c r="P61" s="700"/>
      <c r="Q61" s="700"/>
      <c r="R61" s="497"/>
    </row>
    <row r="62" s="65" customFormat="1" ht="23.25" customHeight="1" spans="1:18">
      <c r="A62"/>
      <c r="B62" s="346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</row>
    <row r="63" s="65" customFormat="1" ht="23.25" customHeight="1" spans="1:18">
      <c r="A63"/>
      <c r="B63" s="701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</row>
    <row r="64" s="65" customFormat="1" ht="23.25" customHeight="1" spans="1:18">
      <c r="A64"/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</row>
    <row r="65" s="65" customFormat="1" ht="23.25" customHeight="1" spans="1:18">
      <c r="A65"/>
      <c r="B65" s="333"/>
      <c r="C65" s="487"/>
      <c r="D65" s="488"/>
      <c r="E65" s="489"/>
      <c r="F65" s="489"/>
      <c r="G65" s="707"/>
      <c r="H65" s="490"/>
      <c r="I65" s="490"/>
      <c r="J65" s="73"/>
      <c r="K65" s="697"/>
      <c r="L65" s="697"/>
      <c r="M65" s="697"/>
      <c r="N65" s="697"/>
      <c r="O65" s="697"/>
      <c r="P65" s="697"/>
      <c r="Q65" s="697"/>
      <c r="R65" s="73"/>
    </row>
    <row r="66" s="65" customFormat="1" ht="23.25" customHeight="1" spans="1:18">
      <c r="A66"/>
      <c r="B66" s="491"/>
      <c r="C66" s="492"/>
      <c r="D66" s="492"/>
      <c r="E66" s="492"/>
      <c r="F66" s="492"/>
      <c r="G66" s="492"/>
      <c r="H66" s="492"/>
      <c r="I66" s="492"/>
      <c r="J66" s="492"/>
      <c r="K66" s="699"/>
      <c r="L66" s="699"/>
      <c r="M66" s="699"/>
      <c r="N66" s="699"/>
      <c r="O66" s="699"/>
      <c r="P66" s="699"/>
      <c r="Q66" s="699"/>
      <c r="R66" s="73"/>
    </row>
    <row r="67" s="65" customFormat="1" ht="23.25" customHeight="1" spans="1:18">
      <c r="A67"/>
      <c r="B67" s="493"/>
      <c r="C67" s="83"/>
      <c r="D67" s="83"/>
      <c r="E67" s="83"/>
      <c r="F67" s="83"/>
      <c r="G67" s="83"/>
      <c r="H67" s="83"/>
      <c r="I67" s="83"/>
      <c r="J67" s="83"/>
      <c r="K67" s="204"/>
      <c r="L67" s="101"/>
      <c r="M67" s="101"/>
      <c r="N67" s="101"/>
      <c r="O67" s="101"/>
      <c r="P67" s="101"/>
      <c r="Q67" s="101"/>
      <c r="R67" s="485"/>
    </row>
    <row r="68" s="65" customFormat="1" ht="23.25" customHeight="1" spans="1:18">
      <c r="A68"/>
      <c r="B68" s="493"/>
      <c r="C68" s="83"/>
      <c r="D68" s="83"/>
      <c r="E68" s="83"/>
      <c r="F68" s="83"/>
      <c r="G68" s="83"/>
      <c r="H68" s="83"/>
      <c r="I68" s="83"/>
      <c r="J68" s="83"/>
      <c r="K68" s="204"/>
      <c r="L68" s="101"/>
      <c r="M68" s="101"/>
      <c r="N68" s="101"/>
      <c r="O68" s="101"/>
      <c r="P68" s="101"/>
      <c r="Q68" s="101"/>
      <c r="R68" s="485"/>
    </row>
    <row r="69" s="65" customFormat="1" ht="23.25" customHeight="1" spans="1:18">
      <c r="A69"/>
      <c r="B69" s="493"/>
      <c r="C69" s="83"/>
      <c r="D69" s="83"/>
      <c r="E69" s="83"/>
      <c r="F69" s="83"/>
      <c r="G69" s="83"/>
      <c r="H69" s="83"/>
      <c r="I69" s="83"/>
      <c r="J69" s="83"/>
      <c r="K69" s="101"/>
      <c r="L69" s="101"/>
      <c r="M69" s="101"/>
      <c r="N69" s="204"/>
      <c r="O69" s="204"/>
      <c r="P69" s="204"/>
      <c r="Q69" s="204"/>
      <c r="R69" s="485"/>
    </row>
    <row r="70" s="65" customFormat="1" ht="23.25" customHeight="1" spans="1:18">
      <c r="A70"/>
      <c r="B70" s="493"/>
      <c r="C70" s="83"/>
      <c r="D70" s="83"/>
      <c r="E70" s="83"/>
      <c r="F70" s="83"/>
      <c r="G70" s="83"/>
      <c r="H70" s="83"/>
      <c r="I70" s="83"/>
      <c r="J70" s="83"/>
      <c r="K70" s="101"/>
      <c r="L70" s="101"/>
      <c r="M70" s="101"/>
      <c r="N70" s="101"/>
      <c r="O70" s="101"/>
      <c r="P70" s="101"/>
      <c r="Q70" s="101"/>
      <c r="R70" s="485"/>
    </row>
    <row r="71" s="65" customFormat="1" ht="23.25" customHeight="1" spans="1:18">
      <c r="A71"/>
      <c r="B71" s="493"/>
      <c r="C71" s="83"/>
      <c r="D71" s="83"/>
      <c r="E71" s="83"/>
      <c r="F71" s="83"/>
      <c r="G71" s="83"/>
      <c r="H71" s="83"/>
      <c r="I71" s="83"/>
      <c r="J71" s="83"/>
      <c r="K71" s="101"/>
      <c r="L71" s="101"/>
      <c r="M71" s="101"/>
      <c r="N71" s="101"/>
      <c r="O71" s="101"/>
      <c r="P71" s="101"/>
      <c r="Q71" s="101"/>
      <c r="R71" s="485"/>
    </row>
    <row r="72" s="65" customFormat="1" ht="23.25" customHeight="1" spans="1:18">
      <c r="A72"/>
      <c r="B72" s="493"/>
      <c r="C72" s="83"/>
      <c r="D72" s="83"/>
      <c r="E72" s="83"/>
      <c r="F72" s="83"/>
      <c r="G72" s="83"/>
      <c r="H72" s="83"/>
      <c r="I72" s="83"/>
      <c r="J72" s="83"/>
      <c r="K72" s="101"/>
      <c r="L72" s="101"/>
      <c r="M72" s="101"/>
      <c r="N72" s="204"/>
      <c r="O72" s="204"/>
      <c r="P72" s="204"/>
      <c r="Q72" s="204"/>
      <c r="R72" s="485"/>
    </row>
    <row r="73" s="65" customFormat="1" ht="23.25" customHeight="1" spans="1:18">
      <c r="A73"/>
      <c r="B73" s="493"/>
      <c r="C73" s="83"/>
      <c r="D73" s="83"/>
      <c r="E73" s="83"/>
      <c r="F73" s="83"/>
      <c r="G73" s="83"/>
      <c r="H73" s="83"/>
      <c r="I73" s="83"/>
      <c r="J73" s="83"/>
      <c r="K73" s="204"/>
      <c r="L73" s="204"/>
      <c r="M73" s="204"/>
      <c r="N73" s="204"/>
      <c r="O73" s="204"/>
      <c r="P73" s="204"/>
      <c r="Q73" s="204"/>
      <c r="R73" s="485"/>
    </row>
    <row r="74" s="65" customFormat="1" ht="23.25" customHeight="1" spans="1:18">
      <c r="A74"/>
      <c r="B74" s="494"/>
      <c r="C74" s="495"/>
      <c r="D74" s="495"/>
      <c r="E74" s="495"/>
      <c r="F74" s="495"/>
      <c r="G74" s="495"/>
      <c r="H74" s="495"/>
      <c r="I74" s="495"/>
      <c r="J74" s="495"/>
      <c r="K74" s="700"/>
      <c r="L74" s="700"/>
      <c r="M74" s="700"/>
      <c r="N74" s="700"/>
      <c r="O74" s="700"/>
      <c r="P74" s="700"/>
      <c r="Q74" s="700"/>
      <c r="R74" s="497"/>
    </row>
    <row r="75" s="65" customFormat="1" ht="23.25" customHeight="1" spans="1:18">
      <c r="A75"/>
      <c r="B75" s="346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</row>
    <row r="76" s="65" customFormat="1" ht="23.25" customHeight="1" spans="1:18">
      <c r="A76"/>
      <c r="B76" s="104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</row>
    <row r="77" s="65" customFormat="1" ht="23.25" customHeight="1" spans="1:18">
      <c r="A77"/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98"/>
    </row>
    <row r="78" s="65" customFormat="1" ht="23.25" customHeight="1" spans="1:18">
      <c r="A78"/>
      <c r="B78" s="333"/>
      <c r="C78" s="487"/>
      <c r="D78" s="488"/>
      <c r="E78" s="489"/>
      <c r="F78" s="489"/>
      <c r="G78" s="707"/>
      <c r="H78" s="490"/>
      <c r="I78" s="490"/>
      <c r="J78" s="73"/>
      <c r="K78" s="697"/>
      <c r="L78" s="697"/>
      <c r="M78" s="697"/>
      <c r="N78" s="697"/>
      <c r="O78" s="697"/>
      <c r="P78" s="697"/>
      <c r="Q78" s="697"/>
      <c r="R78" s="73"/>
    </row>
    <row r="79" s="65" customFormat="1" ht="23.25" customHeight="1" spans="1:18">
      <c r="A79"/>
      <c r="B79" s="491"/>
      <c r="C79" s="492"/>
      <c r="D79" s="492"/>
      <c r="E79" s="492"/>
      <c r="F79" s="492"/>
      <c r="G79" s="492"/>
      <c r="H79" s="492"/>
      <c r="I79" s="492"/>
      <c r="J79" s="492"/>
      <c r="K79" s="699"/>
      <c r="L79" s="699"/>
      <c r="M79" s="699"/>
      <c r="N79" s="699"/>
      <c r="O79" s="699"/>
      <c r="P79" s="699"/>
      <c r="Q79" s="699"/>
      <c r="R79" s="73"/>
    </row>
    <row r="80" s="65" customFormat="1" ht="23.25" customHeight="1" spans="1:18">
      <c r="A80"/>
      <c r="B80" s="493"/>
      <c r="C80" s="83"/>
      <c r="D80" s="83"/>
      <c r="E80" s="83"/>
      <c r="F80" s="83"/>
      <c r="G80" s="83"/>
      <c r="H80" s="83"/>
      <c r="I80" s="83"/>
      <c r="J80" s="83"/>
      <c r="K80" s="204"/>
      <c r="L80" s="101"/>
      <c r="M80" s="101"/>
      <c r="N80" s="101"/>
      <c r="O80" s="101"/>
      <c r="P80" s="101"/>
      <c r="Q80" s="101"/>
      <c r="R80" s="485"/>
    </row>
    <row r="81" s="65" customFormat="1" ht="23.25" customHeight="1" spans="1:18">
      <c r="A81"/>
      <c r="B81" s="493"/>
      <c r="C81" s="83"/>
      <c r="D81" s="83"/>
      <c r="E81" s="83"/>
      <c r="F81" s="83"/>
      <c r="G81" s="83"/>
      <c r="H81" s="83"/>
      <c r="I81" s="83"/>
      <c r="J81" s="83"/>
      <c r="K81" s="204"/>
      <c r="L81" s="101"/>
      <c r="M81" s="101"/>
      <c r="N81" s="101"/>
      <c r="O81" s="101"/>
      <c r="P81" s="101"/>
      <c r="Q81" s="101"/>
      <c r="R81" s="485"/>
    </row>
    <row r="82" s="65" customFormat="1" ht="23.25" customHeight="1" spans="1:18">
      <c r="A82"/>
      <c r="B82" s="493"/>
      <c r="C82" s="83"/>
      <c r="D82" s="83"/>
      <c r="E82" s="83"/>
      <c r="F82" s="83"/>
      <c r="G82" s="83"/>
      <c r="H82" s="83"/>
      <c r="I82" s="83"/>
      <c r="J82" s="83"/>
      <c r="K82" s="101"/>
      <c r="L82" s="101"/>
      <c r="M82" s="101"/>
      <c r="N82" s="101"/>
      <c r="O82" s="101"/>
      <c r="P82" s="101"/>
      <c r="Q82" s="101"/>
      <c r="R82" s="485"/>
    </row>
    <row r="83" s="65" customFormat="1" ht="23.25" customHeight="1" spans="1:18">
      <c r="A83"/>
      <c r="B83" s="493"/>
      <c r="C83" s="83"/>
      <c r="D83" s="83"/>
      <c r="E83" s="83"/>
      <c r="F83" s="83"/>
      <c r="G83" s="83"/>
      <c r="H83" s="83"/>
      <c r="I83" s="83"/>
      <c r="J83" s="83"/>
      <c r="K83" s="101"/>
      <c r="L83" s="101"/>
      <c r="M83" s="101"/>
      <c r="N83" s="101"/>
      <c r="O83" s="101"/>
      <c r="P83" s="101"/>
      <c r="Q83" s="101"/>
      <c r="R83" s="485"/>
    </row>
    <row r="84" s="65" customFormat="1" ht="23.25" customHeight="1" spans="1:18">
      <c r="A84"/>
      <c r="B84" s="493"/>
      <c r="C84" s="83"/>
      <c r="D84" s="83"/>
      <c r="E84" s="83"/>
      <c r="F84" s="83"/>
      <c r="G84" s="83"/>
      <c r="H84" s="83"/>
      <c r="I84" s="83"/>
      <c r="J84" s="83"/>
      <c r="K84" s="101"/>
      <c r="L84" s="101"/>
      <c r="M84" s="101"/>
      <c r="N84" s="101"/>
      <c r="O84" s="101"/>
      <c r="P84" s="101"/>
      <c r="Q84" s="101"/>
      <c r="R84" s="485"/>
    </row>
    <row r="85" s="65" customFormat="1" ht="23.25" customHeight="1" spans="1:18">
      <c r="A85"/>
      <c r="B85" s="493"/>
      <c r="C85" s="83"/>
      <c r="D85" s="83"/>
      <c r="E85" s="83"/>
      <c r="F85" s="83"/>
      <c r="G85" s="83"/>
      <c r="H85" s="83"/>
      <c r="I85" s="83"/>
      <c r="J85" s="83"/>
      <c r="K85" s="101"/>
      <c r="L85" s="101"/>
      <c r="M85" s="101"/>
      <c r="N85" s="101"/>
      <c r="O85" s="101"/>
      <c r="P85" s="101"/>
      <c r="Q85" s="101"/>
      <c r="R85" s="485"/>
    </row>
    <row r="86" s="65" customFormat="1" ht="23.25" customHeight="1" spans="1:18">
      <c r="A86"/>
      <c r="B86" s="494"/>
      <c r="C86" s="495"/>
      <c r="D86" s="495"/>
      <c r="E86" s="495"/>
      <c r="F86" s="495"/>
      <c r="G86" s="495"/>
      <c r="H86" s="495"/>
      <c r="I86" s="495"/>
      <c r="J86" s="495"/>
      <c r="K86" s="700"/>
      <c r="L86" s="700"/>
      <c r="M86" s="700"/>
      <c r="N86" s="700"/>
      <c r="O86" s="700"/>
      <c r="P86" s="700"/>
      <c r="Q86" s="700"/>
      <c r="R86" s="497"/>
    </row>
    <row r="87" s="65" customFormat="1" ht="23.25" customHeight="1" spans="1:18">
      <c r="A87"/>
      <c r="B87" s="346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</row>
    <row r="88" s="65" customFormat="1" ht="23.25" customHeight="1" spans="1:18">
      <c r="A88"/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</row>
    <row r="89" s="65" customFormat="1" ht="23.25" customHeight="1" spans="1:18">
      <c r="A89"/>
      <c r="B89" s="333"/>
      <c r="C89" s="496"/>
      <c r="D89" s="496"/>
      <c r="E89" s="496"/>
      <c r="F89" s="496"/>
      <c r="G89" s="496"/>
      <c r="H89" s="496"/>
      <c r="I89" s="496"/>
      <c r="J89" s="496"/>
      <c r="K89" s="170"/>
      <c r="L89" s="170"/>
      <c r="M89" s="170"/>
      <c r="N89" s="170"/>
      <c r="O89" s="170"/>
      <c r="P89" s="170"/>
      <c r="Q89" s="170"/>
      <c r="R89" s="496"/>
    </row>
    <row r="90" s="65" customFormat="1" ht="23.25" customHeight="1" spans="1:18">
      <c r="A90"/>
      <c r="B90" s="491"/>
      <c r="C90" s="492"/>
      <c r="D90" s="492"/>
      <c r="E90" s="492"/>
      <c r="F90" s="492"/>
      <c r="G90" s="492"/>
      <c r="H90" s="492"/>
      <c r="I90" s="492"/>
      <c r="J90" s="492"/>
      <c r="K90" s="699"/>
      <c r="L90" s="699"/>
      <c r="M90" s="699"/>
      <c r="N90" s="699"/>
      <c r="O90" s="699"/>
      <c r="P90" s="699"/>
      <c r="Q90" s="699"/>
      <c r="R90" s="73"/>
    </row>
    <row r="91" s="65" customFormat="1" ht="23.25" customHeight="1" spans="1:18">
      <c r="A91"/>
      <c r="B91" s="493"/>
      <c r="C91" s="83"/>
      <c r="D91" s="83"/>
      <c r="E91" s="83"/>
      <c r="F91" s="83"/>
      <c r="G91" s="83"/>
      <c r="H91" s="83"/>
      <c r="I91" s="83"/>
      <c r="J91" s="83"/>
      <c r="K91" s="204"/>
      <c r="L91" s="204"/>
      <c r="M91" s="204"/>
      <c r="N91" s="204"/>
      <c r="O91" s="204"/>
      <c r="P91" s="204"/>
      <c r="Q91" s="204"/>
      <c r="R91" s="485"/>
    </row>
    <row r="92" s="65" customFormat="1" ht="23.25" customHeight="1" spans="1:18">
      <c r="A92"/>
      <c r="B92" s="493"/>
      <c r="C92" s="83"/>
      <c r="D92" s="83"/>
      <c r="E92" s="83"/>
      <c r="F92" s="83"/>
      <c r="G92" s="83"/>
      <c r="H92" s="83"/>
      <c r="I92" s="83"/>
      <c r="J92" s="83"/>
      <c r="K92" s="204"/>
      <c r="L92" s="204"/>
      <c r="M92" s="204"/>
      <c r="N92" s="204"/>
      <c r="O92" s="204"/>
      <c r="P92" s="204"/>
      <c r="Q92" s="204"/>
      <c r="R92" s="485"/>
    </row>
    <row r="93" s="65" customFormat="1" ht="23.25" customHeight="1" spans="1:18">
      <c r="A93"/>
      <c r="B93" s="494"/>
      <c r="C93" s="495"/>
      <c r="D93" s="495"/>
      <c r="E93" s="495"/>
      <c r="F93" s="495"/>
      <c r="G93" s="495"/>
      <c r="H93" s="495"/>
      <c r="I93" s="495"/>
      <c r="J93" s="495"/>
      <c r="K93" s="700"/>
      <c r="L93" s="700"/>
      <c r="M93" s="700"/>
      <c r="N93" s="700"/>
      <c r="O93" s="700"/>
      <c r="P93" s="700"/>
      <c r="Q93" s="700"/>
      <c r="R93" s="485"/>
    </row>
    <row r="94" s="65" customFormat="1" ht="23.25" customHeight="1" spans="1:18">
      <c r="A94"/>
      <c r="B94" s="346"/>
      <c r="C94" s="104"/>
      <c r="D94" s="104"/>
      <c r="E94" s="104"/>
      <c r="F94" s="104"/>
      <c r="G94" s="104"/>
      <c r="H94" s="104"/>
      <c r="I94" s="104"/>
      <c r="J94" s="104"/>
      <c r="K94" s="170"/>
      <c r="L94" s="170"/>
      <c r="M94" s="170"/>
      <c r="N94" s="170"/>
      <c r="O94" s="170"/>
      <c r="P94" s="170"/>
      <c r="Q94" s="170"/>
      <c r="R94" s="104"/>
    </row>
    <row r="95" s="65" customFormat="1" ht="23.25" customHeight="1" spans="1:18">
      <c r="A95"/>
      <c r="B95" s="104"/>
      <c r="C95" s="104"/>
      <c r="D95" s="104"/>
      <c r="E95" s="104"/>
      <c r="F95" s="104"/>
      <c r="G95" s="104"/>
      <c r="H95" s="104"/>
      <c r="I95" s="104"/>
      <c r="J95" s="104"/>
      <c r="K95" s="170"/>
      <c r="L95" s="170"/>
      <c r="M95" s="170"/>
      <c r="N95" s="170"/>
      <c r="O95" s="170"/>
      <c r="P95" s="170"/>
      <c r="Q95" s="170"/>
      <c r="R95" s="104"/>
    </row>
    <row r="96" s="65" customFormat="1" ht="23.25" customHeight="1" spans="1:18">
      <c r="A96"/>
      <c r="B96" s="104"/>
      <c r="C96" s="104"/>
      <c r="D96" s="104"/>
      <c r="E96" s="104"/>
      <c r="F96" s="104"/>
      <c r="G96" s="104"/>
      <c r="H96" s="104"/>
      <c r="I96" s="104"/>
      <c r="J96" s="104"/>
      <c r="K96" s="170"/>
      <c r="L96" s="170"/>
      <c r="M96" s="170"/>
      <c r="N96" s="170"/>
      <c r="O96" s="170"/>
      <c r="P96" s="170"/>
      <c r="Q96" s="170"/>
      <c r="R96" s="104"/>
    </row>
    <row r="97" s="65" customFormat="1" ht="23.25" customHeight="1" spans="1:18">
      <c r="A97"/>
      <c r="B97" s="104"/>
      <c r="C97" s="104"/>
      <c r="D97" s="104"/>
      <c r="E97" s="104"/>
      <c r="F97" s="104"/>
      <c r="G97" s="104"/>
      <c r="H97" s="104"/>
      <c r="I97" s="104"/>
      <c r="J97" s="104"/>
      <c r="K97" s="170"/>
      <c r="L97" s="170"/>
      <c r="M97" s="170"/>
      <c r="N97" s="170"/>
      <c r="O97" s="170"/>
      <c r="P97" s="170"/>
      <c r="Q97" s="170"/>
      <c r="R97" s="104"/>
    </row>
    <row r="98" s="65" customFormat="1" ht="23.25" customHeight="1" spans="1:18">
      <c r="A98"/>
      <c r="B98" s="104"/>
      <c r="C98" s="104"/>
      <c r="D98" s="104"/>
      <c r="E98" s="104"/>
      <c r="F98" s="104"/>
      <c r="G98" s="104"/>
      <c r="H98" s="104"/>
      <c r="I98" s="104"/>
      <c r="J98" s="104"/>
      <c r="K98" s="170"/>
      <c r="L98" s="170"/>
      <c r="M98" s="170"/>
      <c r="N98" s="170"/>
      <c r="O98" s="170"/>
      <c r="P98" s="170"/>
      <c r="Q98" s="170"/>
      <c r="R98" s="104"/>
    </row>
    <row r="99" s="65" customFormat="1" ht="23.25" customHeight="1" spans="1:18">
      <c r="A99"/>
      <c r="B99" s="104"/>
      <c r="C99" s="104"/>
      <c r="D99" s="104"/>
      <c r="E99" s="104"/>
      <c r="F99" s="104"/>
      <c r="G99" s="104"/>
      <c r="H99" s="104"/>
      <c r="I99" s="104"/>
      <c r="J99" s="104"/>
      <c r="K99" s="170"/>
      <c r="L99" s="170"/>
      <c r="M99" s="170"/>
      <c r="N99" s="170"/>
      <c r="O99" s="170"/>
      <c r="P99" s="170"/>
      <c r="Q99" s="170"/>
      <c r="R99" s="104"/>
    </row>
    <row r="100" s="65" customFormat="1" ht="23.25" customHeight="1" spans="1:18">
      <c r="A100"/>
      <c r="B100" s="104"/>
      <c r="C100" s="104"/>
      <c r="D100" s="104"/>
      <c r="E100" s="104"/>
      <c r="F100" s="104"/>
      <c r="G100" s="104"/>
      <c r="H100" s="104"/>
      <c r="I100" s="104"/>
      <c r="J100" s="104"/>
      <c r="K100" s="170"/>
      <c r="L100" s="170"/>
      <c r="M100" s="170"/>
      <c r="N100" s="170"/>
      <c r="O100" s="170"/>
      <c r="P100" s="170"/>
      <c r="Q100" s="170"/>
      <c r="R100" s="104"/>
    </row>
    <row r="101" s="65" customFormat="1" ht="23.25" customHeight="1" spans="1:18">
      <c r="A101"/>
      <c r="B101" s="104"/>
      <c r="C101" s="104"/>
      <c r="D101" s="104"/>
      <c r="E101" s="104"/>
      <c r="F101" s="104"/>
      <c r="G101" s="104"/>
      <c r="H101" s="104"/>
      <c r="I101" s="104"/>
      <c r="J101" s="104"/>
      <c r="K101" s="170"/>
      <c r="L101" s="170"/>
      <c r="M101" s="170"/>
      <c r="N101" s="170"/>
      <c r="O101" s="170"/>
      <c r="P101" s="170"/>
      <c r="Q101" s="170"/>
      <c r="R101" s="104"/>
    </row>
    <row r="102" s="65" customFormat="1" ht="23.25" customHeight="1" spans="1:18">
      <c r="A102"/>
      <c r="B102" s="104"/>
      <c r="C102" s="104"/>
      <c r="D102" s="104"/>
      <c r="E102" s="104"/>
      <c r="F102" s="104"/>
      <c r="G102" s="104"/>
      <c r="H102" s="104"/>
      <c r="I102" s="104"/>
      <c r="J102" s="104"/>
      <c r="K102" s="170"/>
      <c r="L102" s="170"/>
      <c r="M102" s="170"/>
      <c r="N102" s="170"/>
      <c r="O102" s="170"/>
      <c r="P102" s="170"/>
      <c r="Q102" s="170"/>
      <c r="R102" s="104"/>
    </row>
    <row r="103" s="65" customFormat="1" ht="23.25" customHeight="1" spans="1:18">
      <c r="A103"/>
      <c r="B103" s="104"/>
      <c r="C103" s="104"/>
      <c r="D103" s="104"/>
      <c r="E103" s="104"/>
      <c r="F103" s="104"/>
      <c r="G103" s="104"/>
      <c r="H103" s="104"/>
      <c r="I103" s="104"/>
      <c r="J103" s="104"/>
      <c r="K103" s="170"/>
      <c r="L103" s="170"/>
      <c r="M103" s="170"/>
      <c r="N103" s="170"/>
      <c r="O103" s="170"/>
      <c r="P103" s="170"/>
      <c r="Q103" s="170"/>
      <c r="R103" s="104"/>
    </row>
    <row r="104" s="65" customFormat="1" ht="23.25" customHeight="1" spans="1:18">
      <c r="A104"/>
      <c r="B104" s="104"/>
      <c r="C104" s="104"/>
      <c r="D104" s="104"/>
      <c r="E104" s="104"/>
      <c r="F104" s="104"/>
      <c r="G104" s="104"/>
      <c r="H104" s="104"/>
      <c r="I104" s="104"/>
      <c r="J104" s="104"/>
      <c r="K104" s="170"/>
      <c r="L104" s="170"/>
      <c r="M104" s="170"/>
      <c r="N104" s="170"/>
      <c r="O104" s="170"/>
      <c r="P104" s="170"/>
      <c r="Q104" s="170"/>
      <c r="R104" s="104"/>
    </row>
    <row r="105" s="65" customFormat="1" ht="23.25" customHeight="1" spans="1:18">
      <c r="A105"/>
      <c r="B105" s="104"/>
      <c r="C105" s="104"/>
      <c r="D105" s="104"/>
      <c r="E105" s="104"/>
      <c r="F105" s="104"/>
      <c r="G105" s="104"/>
      <c r="H105" s="104"/>
      <c r="I105" s="104"/>
      <c r="J105" s="104"/>
      <c r="K105" s="170"/>
      <c r="L105" s="170"/>
      <c r="M105" s="170"/>
      <c r="N105" s="170"/>
      <c r="O105" s="170"/>
      <c r="P105" s="170"/>
      <c r="Q105" s="170"/>
      <c r="R105" s="104"/>
    </row>
    <row r="106" s="65" customFormat="1" ht="23.25" customHeight="1" spans="1:18">
      <c r="A106"/>
      <c r="B106" s="104"/>
      <c r="C106" s="104"/>
      <c r="D106" s="104"/>
      <c r="E106" s="104"/>
      <c r="F106" s="104"/>
      <c r="G106" s="104"/>
      <c r="H106" s="104"/>
      <c r="I106" s="104"/>
      <c r="J106" s="104"/>
      <c r="K106" s="170"/>
      <c r="L106" s="170"/>
      <c r="M106" s="170"/>
      <c r="N106" s="170"/>
      <c r="O106" s="170"/>
      <c r="P106" s="170"/>
      <c r="Q106" s="170"/>
      <c r="R106" s="104"/>
    </row>
    <row r="107" s="65" customFormat="1" ht="23.25" customHeight="1" spans="1:18">
      <c r="A107"/>
      <c r="B107" s="104"/>
      <c r="C107" s="104"/>
      <c r="D107" s="104"/>
      <c r="E107" s="104"/>
      <c r="F107" s="104"/>
      <c r="G107" s="104"/>
      <c r="H107" s="104"/>
      <c r="I107" s="104"/>
      <c r="J107" s="104"/>
      <c r="K107" s="170"/>
      <c r="L107" s="170"/>
      <c r="M107" s="170"/>
      <c r="N107" s="170"/>
      <c r="O107" s="170"/>
      <c r="P107" s="170"/>
      <c r="Q107" s="170"/>
      <c r="R107" s="104"/>
    </row>
    <row r="108" s="65" customFormat="1" ht="23.25" customHeight="1" spans="1:18">
      <c r="A108"/>
      <c r="B108" s="104"/>
      <c r="C108" s="104"/>
      <c r="D108" s="104"/>
      <c r="E108" s="104"/>
      <c r="F108" s="104"/>
      <c r="G108" s="104"/>
      <c r="H108" s="104"/>
      <c r="I108" s="104"/>
      <c r="J108" s="104"/>
      <c r="K108" s="170"/>
      <c r="L108" s="170"/>
      <c r="M108" s="170"/>
      <c r="N108" s="170"/>
      <c r="O108" s="170"/>
      <c r="P108" s="170"/>
      <c r="Q108" s="170"/>
      <c r="R108" s="104"/>
    </row>
    <row r="109" s="65" customFormat="1" ht="23.25" customHeight="1" spans="1:18">
      <c r="A109"/>
      <c r="B109" s="104"/>
      <c r="C109" s="104"/>
      <c r="D109" s="104"/>
      <c r="E109" s="104"/>
      <c r="F109" s="104"/>
      <c r="G109" s="104"/>
      <c r="H109" s="104"/>
      <c r="I109" s="104"/>
      <c r="J109" s="104"/>
      <c r="K109" s="170"/>
      <c r="L109" s="170"/>
      <c r="M109" s="170"/>
      <c r="N109" s="170"/>
      <c r="O109" s="170"/>
      <c r="P109" s="170"/>
      <c r="Q109" s="170"/>
      <c r="R109" s="104"/>
    </row>
    <row r="110" s="65" customFormat="1" ht="23.25" customHeight="1" spans="1:18">
      <c r="A110"/>
      <c r="B110" s="104"/>
      <c r="C110" s="104"/>
      <c r="D110" s="104"/>
      <c r="E110" s="104"/>
      <c r="F110" s="104"/>
      <c r="G110" s="104"/>
      <c r="H110" s="104"/>
      <c r="I110" s="104"/>
      <c r="J110" s="104"/>
      <c r="K110" s="104"/>
      <c r="L110" s="104"/>
      <c r="M110" s="104"/>
      <c r="N110" s="104"/>
      <c r="O110" s="104"/>
      <c r="P110" s="104"/>
      <c r="Q110" s="104"/>
      <c r="R110" s="104"/>
    </row>
    <row r="111" s="65" customFormat="1" ht="23.25" customHeight="1" spans="1:18">
      <c r="A111"/>
      <c r="B111" s="104"/>
      <c r="C111" s="104"/>
      <c r="D111" s="104"/>
      <c r="E111" s="104"/>
      <c r="F111" s="104"/>
      <c r="G111" s="104"/>
      <c r="H111" s="104"/>
      <c r="I111" s="104"/>
      <c r="J111" s="104"/>
      <c r="K111" s="104"/>
      <c r="L111" s="104"/>
      <c r="M111" s="104"/>
      <c r="N111" s="104"/>
      <c r="O111" s="104"/>
      <c r="P111" s="104"/>
      <c r="Q111" s="104"/>
      <c r="R111" s="104"/>
    </row>
    <row r="112" s="65" customFormat="1" ht="23.25" customHeight="1" spans="1:18">
      <c r="A112"/>
      <c r="B112" s="104"/>
      <c r="C112" s="104"/>
      <c r="D112" s="104"/>
      <c r="E112" s="104"/>
      <c r="F112" s="104"/>
      <c r="G112" s="104"/>
      <c r="H112" s="104"/>
      <c r="I112" s="104"/>
      <c r="J112" s="104"/>
      <c r="K112" s="104"/>
      <c r="L112" s="104"/>
      <c r="M112" s="104"/>
      <c r="N112" s="104"/>
      <c r="O112" s="104"/>
      <c r="P112" s="104"/>
      <c r="Q112" s="104"/>
      <c r="R112" s="104"/>
    </row>
    <row r="113" s="65" customFormat="1" ht="23.25" customHeight="1" spans="1:18">
      <c r="A113"/>
      <c r="B113" s="104"/>
      <c r="C113" s="104"/>
      <c r="D113" s="104"/>
      <c r="E113" s="104"/>
      <c r="F113" s="104"/>
      <c r="G113" s="104"/>
      <c r="H113" s="104"/>
      <c r="I113" s="104"/>
      <c r="J113" s="104"/>
      <c r="K113" s="104"/>
      <c r="L113" s="104"/>
      <c r="M113" s="104"/>
      <c r="N113" s="104"/>
      <c r="O113" s="104"/>
      <c r="P113" s="104"/>
      <c r="Q113" s="104"/>
      <c r="R113" s="104"/>
    </row>
    <row r="114" s="65" customFormat="1" ht="23.25" customHeight="1" spans="1:18">
      <c r="A114"/>
      <c r="B114" s="104"/>
      <c r="C114" s="104"/>
      <c r="D114" s="104"/>
      <c r="E114" s="104"/>
      <c r="F114" s="104"/>
      <c r="G114" s="104"/>
      <c r="H114" s="104"/>
      <c r="I114" s="104"/>
      <c r="J114" s="104"/>
      <c r="K114" s="104"/>
      <c r="L114" s="104"/>
      <c r="M114" s="104"/>
      <c r="N114" s="104"/>
      <c r="O114" s="104"/>
      <c r="P114" s="104"/>
      <c r="Q114" s="104"/>
      <c r="R114" s="104"/>
    </row>
    <row r="115" s="65" customFormat="1" ht="23.25" customHeight="1" spans="1:18">
      <c r="A115"/>
      <c r="B115" s="104"/>
      <c r="C115" s="104"/>
      <c r="D115" s="104"/>
      <c r="E115" s="104"/>
      <c r="F115" s="104"/>
      <c r="G115" s="104"/>
      <c r="H115" s="104"/>
      <c r="I115" s="104"/>
      <c r="J115" s="104"/>
      <c r="K115" s="104"/>
      <c r="L115" s="104"/>
      <c r="M115" s="104"/>
      <c r="N115" s="104"/>
      <c r="O115" s="104"/>
      <c r="P115" s="104"/>
      <c r="Q115" s="104"/>
      <c r="R115" s="104"/>
    </row>
    <row r="116" s="65" customFormat="1" ht="23.25" customHeight="1" spans="1:18">
      <c r="A116"/>
      <c r="B116" s="104"/>
      <c r="C116" s="104"/>
      <c r="D116" s="104"/>
      <c r="E116" s="104"/>
      <c r="F116" s="104"/>
      <c r="G116" s="104"/>
      <c r="H116" s="104"/>
      <c r="I116" s="104"/>
      <c r="J116" s="104"/>
      <c r="K116" s="104"/>
      <c r="L116" s="104"/>
      <c r="M116" s="104"/>
      <c r="N116" s="104"/>
      <c r="O116" s="104"/>
      <c r="P116" s="104"/>
      <c r="Q116" s="104"/>
      <c r="R116" s="104"/>
    </row>
    <row r="117" s="65" customFormat="1" ht="23.25" customHeight="1" spans="1:18">
      <c r="A117"/>
      <c r="B117" s="104"/>
      <c r="C117" s="104"/>
      <c r="D117" s="104"/>
      <c r="E117" s="104"/>
      <c r="F117" s="104"/>
      <c r="G117" s="104"/>
      <c r="H117" s="104"/>
      <c r="I117" s="104"/>
      <c r="J117" s="104"/>
      <c r="K117" s="104"/>
      <c r="L117" s="104"/>
      <c r="M117" s="104"/>
      <c r="N117" s="104"/>
      <c r="O117" s="104"/>
      <c r="P117" s="104"/>
      <c r="Q117" s="104"/>
      <c r="R117" s="104"/>
    </row>
    <row r="118" s="65" customFormat="1" ht="23.25" customHeight="1" spans="1:18">
      <c r="A118"/>
      <c r="B118" s="104"/>
      <c r="C118" s="104"/>
      <c r="D118" s="104"/>
      <c r="E118" s="104"/>
      <c r="F118" s="104"/>
      <c r="G118" s="104"/>
      <c r="H118" s="104"/>
      <c r="I118" s="104"/>
      <c r="J118" s="104"/>
      <c r="K118" s="104"/>
      <c r="L118" s="104"/>
      <c r="M118" s="104"/>
      <c r="N118" s="104"/>
      <c r="O118" s="104"/>
      <c r="P118" s="104"/>
      <c r="Q118" s="104"/>
      <c r="R118" s="104"/>
    </row>
    <row r="119" s="65" customFormat="1" ht="23.25" customHeight="1" spans="1:18">
      <c r="A119"/>
      <c r="B119" s="104"/>
      <c r="C119" s="104"/>
      <c r="D119" s="104"/>
      <c r="E119" s="104"/>
      <c r="F119" s="104"/>
      <c r="G119" s="104"/>
      <c r="H119" s="104"/>
      <c r="I119" s="104"/>
      <c r="J119" s="104"/>
      <c r="K119" s="104"/>
      <c r="L119" s="104"/>
      <c r="M119" s="104"/>
      <c r="N119" s="104"/>
      <c r="O119" s="104"/>
      <c r="P119" s="104"/>
      <c r="Q119" s="104"/>
      <c r="R119" s="104"/>
    </row>
    <row r="120" s="65" customFormat="1" ht="23.25" customHeight="1" spans="1:18">
      <c r="A120"/>
      <c r="B120" s="104"/>
      <c r="C120" s="104"/>
      <c r="D120" s="104"/>
      <c r="E120" s="104"/>
      <c r="F120" s="104"/>
      <c r="G120" s="104"/>
      <c r="H120" s="104"/>
      <c r="I120" s="104"/>
      <c r="J120" s="104"/>
      <c r="K120" s="104"/>
      <c r="L120" s="104"/>
      <c r="M120" s="104"/>
      <c r="N120" s="104"/>
      <c r="O120" s="104"/>
      <c r="P120" s="104"/>
      <c r="Q120" s="104"/>
      <c r="R120" s="104"/>
    </row>
    <row r="121" s="65" customFormat="1" ht="23.25" customHeight="1" spans="1:18">
      <c r="A121"/>
      <c r="B121" s="104"/>
      <c r="C121" s="104"/>
      <c r="D121" s="104"/>
      <c r="E121" s="104"/>
      <c r="F121" s="104"/>
      <c r="G121" s="104"/>
      <c r="H121" s="104"/>
      <c r="I121" s="104"/>
      <c r="J121" s="104"/>
      <c r="K121" s="104"/>
      <c r="L121" s="104"/>
      <c r="M121" s="104"/>
      <c r="N121" s="104"/>
      <c r="O121" s="104"/>
      <c r="P121" s="104"/>
      <c r="Q121" s="104"/>
      <c r="R121" s="104"/>
    </row>
    <row r="122" s="65" customFormat="1" ht="23.25" customHeight="1" spans="1:18">
      <c r="A122"/>
      <c r="B122" s="104"/>
      <c r="C122" s="104"/>
      <c r="D122" s="104"/>
      <c r="E122" s="104"/>
      <c r="F122" s="104"/>
      <c r="G122" s="104"/>
      <c r="H122" s="104"/>
      <c r="I122" s="104"/>
      <c r="J122" s="104"/>
      <c r="K122" s="104"/>
      <c r="L122" s="104"/>
      <c r="M122" s="104"/>
      <c r="N122" s="104"/>
      <c r="O122" s="104"/>
      <c r="P122" s="104"/>
      <c r="Q122" s="104"/>
      <c r="R122" s="104"/>
    </row>
    <row r="123" s="65" customFormat="1" ht="23.25" customHeight="1" spans="1:18">
      <c r="A123"/>
      <c r="B123" s="104"/>
      <c r="C123" s="104"/>
      <c r="D123" s="104"/>
      <c r="E123" s="104"/>
      <c r="F123" s="104"/>
      <c r="G123" s="104"/>
      <c r="H123" s="104"/>
      <c r="I123" s="104"/>
      <c r="J123" s="104"/>
      <c r="K123" s="104"/>
      <c r="L123" s="104"/>
      <c r="M123" s="104"/>
      <c r="N123" s="104"/>
      <c r="O123" s="104"/>
      <c r="P123" s="104"/>
      <c r="Q123" s="104"/>
      <c r="R123" s="104"/>
    </row>
    <row r="124" s="65" customFormat="1" ht="23.25" customHeight="1" spans="1:18">
      <c r="A124"/>
      <c r="B124" s="104"/>
      <c r="C124" s="104"/>
      <c r="D124" s="104"/>
      <c r="E124" s="104"/>
      <c r="F124" s="104"/>
      <c r="G124" s="104"/>
      <c r="H124" s="104"/>
      <c r="I124" s="104"/>
      <c r="J124" s="104"/>
      <c r="K124" s="104"/>
      <c r="L124" s="104"/>
      <c r="M124" s="104"/>
      <c r="N124" s="104"/>
      <c r="O124" s="104"/>
      <c r="P124" s="104"/>
      <c r="Q124" s="104"/>
      <c r="R124" s="104"/>
    </row>
    <row r="125" s="65" customFormat="1" ht="23.25" customHeight="1" spans="1:18">
      <c r="A125"/>
      <c r="B125" s="104"/>
      <c r="C125" s="104"/>
      <c r="D125" s="104"/>
      <c r="E125" s="104"/>
      <c r="F125" s="104"/>
      <c r="G125" s="104"/>
      <c r="H125" s="104"/>
      <c r="I125" s="104"/>
      <c r="J125" s="104"/>
      <c r="K125" s="104"/>
      <c r="L125" s="104"/>
      <c r="M125" s="104"/>
      <c r="N125" s="104"/>
      <c r="O125" s="104"/>
      <c r="P125" s="104"/>
      <c r="Q125" s="104"/>
      <c r="R125" s="104"/>
    </row>
    <row r="126" s="65" customFormat="1" ht="23.25" customHeight="1" spans="1:18">
      <c r="A126"/>
      <c r="B126" s="104"/>
      <c r="C126" s="104"/>
      <c r="D126" s="104"/>
      <c r="E126" s="104"/>
      <c r="F126" s="104"/>
      <c r="G126" s="104"/>
      <c r="H126" s="104"/>
      <c r="I126" s="104"/>
      <c r="J126" s="104"/>
      <c r="K126" s="104"/>
      <c r="L126" s="104"/>
      <c r="M126" s="104"/>
      <c r="N126" s="104"/>
      <c r="O126" s="104"/>
      <c r="P126" s="104"/>
      <c r="Q126" s="104"/>
      <c r="R126" s="104"/>
    </row>
    <row r="127" s="65" customFormat="1" ht="23.25" customHeight="1" spans="1:1">
      <c r="A127"/>
    </row>
    <row r="128" s="65" customFormat="1" ht="23.25" customHeight="1" spans="1:1">
      <c r="A128"/>
    </row>
    <row r="129" s="65" customFormat="1" ht="23.25" customHeight="1" spans="1:1">
      <c r="A129"/>
    </row>
    <row r="130" s="65" customFormat="1" ht="23.25" customHeight="1" spans="1:1">
      <c r="A130"/>
    </row>
    <row r="131" s="65" customFormat="1" ht="23.25" customHeight="1" spans="1:1">
      <c r="A131"/>
    </row>
    <row r="132" s="65" customFormat="1" ht="23.25" customHeight="1" spans="1:1">
      <c r="A132"/>
    </row>
    <row r="133" s="65" customFormat="1" ht="23.25" customHeight="1" spans="1:1">
      <c r="A133"/>
    </row>
    <row r="134" s="65" customFormat="1" ht="23.25" customHeight="1" spans="1:1">
      <c r="A134"/>
    </row>
    <row r="135" s="65" customFormat="1" ht="23.25" customHeight="1" spans="1:1">
      <c r="A135"/>
    </row>
    <row r="136" s="65" customFormat="1" ht="23.25" customHeight="1" spans="1:1">
      <c r="A136"/>
    </row>
    <row r="137" s="65" customFormat="1" ht="23.25" customHeight="1" spans="1:1">
      <c r="A137"/>
    </row>
    <row r="138" s="65" customFormat="1" ht="23.25" customHeight="1" spans="1:1">
      <c r="A138"/>
    </row>
    <row r="139" s="65" customFormat="1" ht="23.25" customHeight="1" spans="1:1">
      <c r="A139"/>
    </row>
    <row r="140" s="65" customFormat="1" ht="23.25" customHeight="1" spans="1:1">
      <c r="A140"/>
    </row>
    <row r="141" s="65" customFormat="1" ht="23.25" customHeight="1" spans="1:1">
      <c r="A141"/>
    </row>
    <row r="142" s="65" customFormat="1" ht="23.25" customHeight="1" spans="1:1">
      <c r="A142"/>
    </row>
    <row r="143" s="65" customFormat="1" ht="23.25" customHeight="1" spans="1:1">
      <c r="A143"/>
    </row>
    <row r="144" s="65" customFormat="1" ht="23.25" customHeight="1" spans="1:1">
      <c r="A144"/>
    </row>
    <row r="145" s="65" customFormat="1" ht="23.25" customHeight="1" spans="1:1">
      <c r="A145"/>
    </row>
    <row r="146" s="65" customFormat="1" ht="23.25" customHeight="1" spans="1:1">
      <c r="A146"/>
    </row>
    <row r="147" s="65" customFormat="1" ht="23.25" customHeight="1" spans="1:1">
      <c r="A147"/>
    </row>
    <row r="148" s="65" customFormat="1" ht="23.25" customHeight="1" spans="1:1">
      <c r="A148"/>
    </row>
    <row r="149" s="65" customFormat="1" ht="23.25" customHeight="1" spans="1:1">
      <c r="A149"/>
    </row>
    <row r="150" s="65" customFormat="1" ht="23.25" customHeight="1" spans="1:1">
      <c r="A150"/>
    </row>
    <row r="151" s="65" customFormat="1" ht="23.25" customHeight="1" spans="1:1">
      <c r="A151"/>
    </row>
    <row r="152" s="65" customFormat="1" ht="23.25" customHeight="1" spans="1:1">
      <c r="A152"/>
    </row>
    <row r="153" s="65" customFormat="1" ht="23.25" customHeight="1" spans="1:1">
      <c r="A153"/>
    </row>
    <row r="154" s="65" customFormat="1" ht="23.25" customHeight="1" spans="1:1">
      <c r="A154"/>
    </row>
    <row r="155" s="65" customFormat="1" ht="23.25" customHeight="1" spans="1:1">
      <c r="A155"/>
    </row>
    <row r="156" s="65" customFormat="1" ht="23.25" customHeight="1" spans="1:1">
      <c r="A156"/>
    </row>
    <row r="157" s="65" customFormat="1" ht="23.25" customHeight="1" spans="1:1">
      <c r="A157"/>
    </row>
    <row r="158" s="65" customFormat="1" ht="23.25" customHeight="1" spans="1:1">
      <c r="A158"/>
    </row>
    <row r="159" s="65" customFormat="1" ht="23.25" customHeight="1" spans="1:1">
      <c r="A159"/>
    </row>
    <row r="160" s="65" customFormat="1" ht="23.25" customHeight="1" spans="1:1">
      <c r="A160"/>
    </row>
    <row r="161" s="65" customFormat="1" ht="23.25" customHeight="1" spans="1:1">
      <c r="A161"/>
    </row>
    <row r="162" s="65" customFormat="1" ht="23.25" customHeight="1" spans="1:1">
      <c r="A162"/>
    </row>
    <row r="163" s="65" customFormat="1" ht="23.25" customHeight="1" spans="1:1">
      <c r="A163"/>
    </row>
    <row r="164" s="65" customFormat="1" ht="23.25" customHeight="1" spans="1:1">
      <c r="A164"/>
    </row>
    <row r="165" s="65" customFormat="1" ht="23.25" customHeight="1" spans="1:1">
      <c r="A165"/>
    </row>
    <row r="166" s="65" customFormat="1" ht="23.25" customHeight="1" spans="1:1">
      <c r="A166"/>
    </row>
    <row r="167" s="65" customFormat="1" ht="23.25" customHeight="1" spans="1:1">
      <c r="A167"/>
    </row>
    <row r="168" s="65" customFormat="1" ht="23.25" customHeight="1" spans="1:1">
      <c r="A168"/>
    </row>
    <row r="169" s="65" customFormat="1" ht="23.25" customHeight="1" spans="1:1">
      <c r="A169"/>
    </row>
    <row r="170" s="65" customFormat="1" ht="23.25" customHeight="1" spans="1:1">
      <c r="A170"/>
    </row>
    <row r="171" s="65" customFormat="1" ht="23.25" customHeight="1" spans="1:1">
      <c r="A171"/>
    </row>
    <row r="172" s="65" customFormat="1" ht="23.25" customHeight="1" spans="1:1">
      <c r="A172"/>
    </row>
    <row r="173" s="65" customFormat="1" ht="23.25" customHeight="1" spans="1:1">
      <c r="A173"/>
    </row>
    <row r="174" s="65" customFormat="1" ht="23.25" customHeight="1" spans="1:1">
      <c r="A174"/>
    </row>
    <row r="175" ht="23.25" customHeight="1"/>
    <row r="176" ht="23.25" customHeight="1"/>
    <row r="177" ht="23.25" customHeight="1"/>
    <row r="178" ht="23.25" customHeight="1"/>
    <row r="179" ht="23.25" customHeight="1"/>
    <row r="180" ht="23.25" customHeight="1"/>
    <row r="181" ht="23.25" customHeight="1"/>
    <row r="182" ht="23.25" customHeight="1"/>
    <row r="183" ht="23.25" customHeight="1"/>
    <row r="184" ht="23.25" customHeight="1"/>
    <row r="185" ht="23.25" customHeight="1"/>
    <row r="186" ht="23.25" customHeight="1"/>
    <row r="187" ht="23.25" customHeight="1"/>
    <row r="188" ht="23.25" customHeight="1"/>
    <row r="189" ht="23.25" customHeight="1"/>
    <row r="190" ht="23.25" customHeight="1"/>
    <row r="191" ht="23.25" customHeight="1"/>
    <row r="192" ht="23.25" customHeight="1"/>
    <row r="193" ht="23.25" customHeight="1"/>
    <row r="194" ht="23.25" customHeight="1"/>
    <row r="195" ht="23.25" customHeight="1"/>
    <row r="196" ht="23.25" customHeight="1"/>
    <row r="197" ht="23.25" customHeight="1"/>
    <row r="198" ht="23.25" customHeight="1"/>
    <row r="199" ht="23.25" customHeight="1"/>
    <row r="200" ht="23.25" customHeight="1"/>
    <row r="201" ht="23.25" customHeight="1"/>
    <row r="202" ht="23.25" customHeight="1"/>
    <row r="203" ht="23.25" customHeight="1"/>
    <row r="204" ht="23.25" customHeight="1"/>
    <row r="205" ht="23.25" customHeight="1"/>
    <row r="206" ht="23.25" customHeight="1"/>
    <row r="207" ht="23.25" customHeight="1"/>
    <row r="208" ht="23.25" customHeight="1"/>
    <row r="209" ht="23.25" customHeight="1"/>
    <row r="210" ht="23.25" customHeight="1"/>
    <row r="211" ht="23.25" customHeight="1"/>
    <row r="212" ht="23.25" customHeight="1"/>
    <row r="213" ht="23.25" customHeight="1"/>
    <row r="214" ht="23.25" customHeight="1"/>
    <row r="215" ht="23.25" customHeight="1"/>
    <row r="216" ht="23.25" customHeight="1"/>
    <row r="217" ht="23.25" customHeight="1"/>
    <row r="218" ht="23.25" customHeight="1"/>
    <row r="219" ht="23.25" customHeight="1"/>
    <row r="220" ht="23.25" customHeight="1"/>
    <row r="221" ht="23.25" customHeight="1"/>
    <row r="222" ht="23.25" customHeight="1"/>
    <row r="223" ht="23.25" customHeight="1"/>
    <row r="224" ht="23.25" customHeight="1"/>
    <row r="225" ht="23.25" customHeight="1"/>
    <row r="226" ht="23.25" customHeight="1"/>
    <row r="227" ht="23.25" customHeight="1"/>
    <row r="228" ht="23.25" customHeight="1"/>
    <row r="229" ht="23.25" customHeight="1"/>
    <row r="230" ht="23.25" customHeight="1"/>
    <row r="231" ht="23.25" customHeight="1"/>
    <row r="232" ht="23.25" customHeight="1"/>
    <row r="233" ht="23.25" customHeight="1"/>
    <row r="234" ht="23.25" customHeight="1"/>
    <row r="235" ht="23.25" customHeight="1"/>
    <row r="236" ht="23.25" customHeight="1"/>
  </sheetData>
  <pageMargins left="0.708661417322835" right="0.708661417322835" top="0.748031496062992" bottom="0.748031496062992" header="0.31496062992126" footer="0.31496062992126"/>
  <pageSetup paperSize="9" scale="50" orientation="landscape"/>
  <headerFooter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K184"/>
  <sheetViews>
    <sheetView showGridLines="0" zoomScale="85" zoomScaleNormal="85" workbookViewId="0">
      <selection activeCell="A12" sqref="A12:F12"/>
    </sheetView>
  </sheetViews>
  <sheetFormatPr defaultColWidth="0" defaultRowHeight="15"/>
  <cols>
    <col min="1" max="1" width="2.71428571428571" customWidth="1"/>
    <col min="2" max="11" width="20.7142857142857" customWidth="1"/>
    <col min="12" max="16384" width="9.14285714285714" hidden="1"/>
  </cols>
  <sheetData>
    <row r="1" spans="1:11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>
      <c r="A4" s="2"/>
      <c r="B4" s="2"/>
      <c r="C4" s="2"/>
      <c r="D4" s="2"/>
      <c r="E4" s="2"/>
      <c r="F4" s="2"/>
      <c r="G4" s="2"/>
      <c r="H4" s="2"/>
      <c r="I4" s="2"/>
      <c r="J4" s="2"/>
      <c r="K4" s="19"/>
    </row>
    <row r="5" spans="1:11">
      <c r="A5" s="2"/>
      <c r="B5" s="2"/>
      <c r="C5" s="2"/>
      <c r="D5" s="2"/>
      <c r="E5" s="2"/>
      <c r="F5" s="2"/>
      <c r="G5" s="2"/>
      <c r="H5" s="2"/>
      <c r="I5" s="2"/>
      <c r="J5" s="2"/>
      <c r="K5" s="19"/>
    </row>
    <row r="11" ht="23.25" customHeight="1"/>
    <row r="12" ht="50.1" customHeight="1" spans="1:11">
      <c r="A12" s="20" t="s">
        <v>291</v>
      </c>
      <c r="B12" s="21"/>
      <c r="C12" s="21"/>
      <c r="D12" s="21"/>
      <c r="E12" s="21"/>
      <c r="F12" s="22"/>
      <c r="G12" s="20" t="s">
        <v>292</v>
      </c>
      <c r="H12" s="21"/>
      <c r="I12" s="21"/>
      <c r="J12" s="21"/>
      <c r="K12" s="22"/>
    </row>
    <row r="13" ht="23.25" customHeight="1" spans="1:11">
      <c r="A13" s="23"/>
      <c r="B13" s="24"/>
      <c r="C13" s="24"/>
      <c r="D13" s="24"/>
      <c r="E13" s="25"/>
      <c r="F13" s="26"/>
      <c r="G13" s="23"/>
      <c r="H13" s="25"/>
      <c r="I13" s="25"/>
      <c r="J13" s="25"/>
      <c r="K13" s="26"/>
    </row>
    <row r="14" ht="23.25" customHeight="1" spans="1:11">
      <c r="A14" s="27"/>
      <c r="B14" s="28"/>
      <c r="C14" s="29"/>
      <c r="D14" s="29"/>
      <c r="E14" s="30"/>
      <c r="F14" s="31"/>
      <c r="G14" s="27"/>
      <c r="H14" s="30"/>
      <c r="I14" s="30"/>
      <c r="J14" s="30"/>
      <c r="K14" s="31"/>
    </row>
    <row r="15" ht="23.25" customHeight="1" spans="1:11">
      <c r="A15" s="27"/>
      <c r="B15" s="32"/>
      <c r="C15" s="33"/>
      <c r="D15" s="33"/>
      <c r="E15" s="30"/>
      <c r="F15" s="31"/>
      <c r="G15" s="27"/>
      <c r="H15" s="30"/>
      <c r="I15" s="30"/>
      <c r="J15" s="30"/>
      <c r="K15" s="31"/>
    </row>
    <row r="16" ht="23.25" customHeight="1" spans="1:11">
      <c r="A16" s="27"/>
      <c r="B16" s="34"/>
      <c r="C16" s="33"/>
      <c r="D16" s="33"/>
      <c r="E16" s="30"/>
      <c r="F16" s="31"/>
      <c r="G16" s="27"/>
      <c r="H16" s="30"/>
      <c r="I16" s="30"/>
      <c r="J16" s="30"/>
      <c r="K16" s="31"/>
    </row>
    <row r="17" ht="23.25" customHeight="1" spans="1:11">
      <c r="A17" s="27"/>
      <c r="B17" s="29"/>
      <c r="C17" s="33"/>
      <c r="D17" s="33"/>
      <c r="E17" s="30"/>
      <c r="F17" s="31"/>
      <c r="G17" s="27"/>
      <c r="H17" s="30"/>
      <c r="I17" s="30"/>
      <c r="J17" s="30"/>
      <c r="K17" s="31"/>
    </row>
    <row r="18" ht="23.25" customHeight="1" spans="1:11">
      <c r="A18" s="27"/>
      <c r="B18" s="29"/>
      <c r="C18" s="33"/>
      <c r="D18" s="33"/>
      <c r="E18" s="30"/>
      <c r="F18" s="31"/>
      <c r="G18" s="27"/>
      <c r="H18" s="30"/>
      <c r="I18" s="30"/>
      <c r="J18" s="30"/>
      <c r="K18" s="31"/>
    </row>
    <row r="19" ht="23.25" customHeight="1" spans="1:11">
      <c r="A19" s="27"/>
      <c r="B19" s="29"/>
      <c r="C19" s="29"/>
      <c r="D19" s="29"/>
      <c r="E19" s="30"/>
      <c r="F19" s="31"/>
      <c r="G19" s="27"/>
      <c r="H19" s="30"/>
      <c r="I19" s="30"/>
      <c r="J19" s="30"/>
      <c r="K19" s="31"/>
    </row>
    <row r="20" ht="23.25" customHeight="1" spans="1:11">
      <c r="A20" s="27"/>
      <c r="B20" s="35"/>
      <c r="C20" s="36"/>
      <c r="D20" s="36"/>
      <c r="E20" s="30"/>
      <c r="F20" s="31"/>
      <c r="G20" s="27"/>
      <c r="H20" s="30"/>
      <c r="I20" s="30"/>
      <c r="J20" s="30"/>
      <c r="K20" s="31"/>
    </row>
    <row r="21" ht="23.25" customHeight="1" spans="1:11">
      <c r="A21" s="27"/>
      <c r="B21" s="30"/>
      <c r="C21" s="30"/>
      <c r="D21" s="30"/>
      <c r="E21" s="30"/>
      <c r="F21" s="31"/>
      <c r="G21" s="27"/>
      <c r="H21" s="30"/>
      <c r="I21" s="30"/>
      <c r="J21" s="30"/>
      <c r="K21" s="31"/>
    </row>
    <row r="22" ht="23.25" customHeight="1" spans="1:11">
      <c r="A22" s="27"/>
      <c r="B22" s="30"/>
      <c r="C22" s="30"/>
      <c r="D22" s="30"/>
      <c r="E22" s="30"/>
      <c r="F22" s="31"/>
      <c r="G22" s="27"/>
      <c r="H22" s="30"/>
      <c r="I22" s="30"/>
      <c r="J22" s="30"/>
      <c r="K22" s="31"/>
    </row>
    <row r="23" ht="23.25" customHeight="1" spans="1:11">
      <c r="A23" s="27"/>
      <c r="B23" s="37"/>
      <c r="C23" s="38"/>
      <c r="D23" s="39"/>
      <c r="E23" s="40"/>
      <c r="F23" s="41"/>
      <c r="G23" s="42"/>
      <c r="H23" s="43"/>
      <c r="I23" s="30"/>
      <c r="J23" s="30"/>
      <c r="K23" s="31"/>
    </row>
    <row r="24" ht="23.25" customHeight="1" spans="1:11">
      <c r="A24" s="27"/>
      <c r="B24" s="44"/>
      <c r="C24" s="45"/>
      <c r="D24" s="45"/>
      <c r="E24" s="45"/>
      <c r="F24" s="46"/>
      <c r="G24" s="47"/>
      <c r="H24" s="45"/>
      <c r="I24" s="30"/>
      <c r="J24" s="30"/>
      <c r="K24" s="31"/>
    </row>
    <row r="25" ht="23.25" customHeight="1" spans="1:11">
      <c r="A25" s="27"/>
      <c r="B25" s="39"/>
      <c r="C25" s="48"/>
      <c r="D25" s="49"/>
      <c r="E25" s="49"/>
      <c r="F25" s="50"/>
      <c r="G25" s="51"/>
      <c r="H25" s="52"/>
      <c r="I25" s="30"/>
      <c r="J25" s="30"/>
      <c r="K25" s="31"/>
    </row>
    <row r="26" ht="23.25" customHeight="1" spans="1:11">
      <c r="A26" s="27"/>
      <c r="B26" s="39"/>
      <c r="C26" s="48"/>
      <c r="D26" s="49"/>
      <c r="E26" s="49"/>
      <c r="F26" s="50"/>
      <c r="G26" s="51"/>
      <c r="H26" s="52"/>
      <c r="I26" s="30"/>
      <c r="J26" s="30"/>
      <c r="K26" s="31"/>
    </row>
    <row r="27" ht="23.25" customHeight="1" spans="1:11">
      <c r="A27" s="53" t="s">
        <v>131</v>
      </c>
      <c r="B27" s="54"/>
      <c r="C27" s="55"/>
      <c r="D27" s="56"/>
      <c r="E27" s="56"/>
      <c r="F27" s="57"/>
      <c r="G27" s="53" t="s">
        <v>131</v>
      </c>
      <c r="H27" s="58"/>
      <c r="I27" s="62"/>
      <c r="J27" s="62"/>
      <c r="K27" s="63"/>
    </row>
    <row r="28" ht="50.1" customHeight="1" spans="1:11">
      <c r="A28" s="20" t="s">
        <v>293</v>
      </c>
      <c r="B28" s="21"/>
      <c r="C28" s="21"/>
      <c r="D28" s="21"/>
      <c r="E28" s="21"/>
      <c r="F28" s="22"/>
      <c r="G28" s="20"/>
      <c r="H28" s="21"/>
      <c r="I28" s="21"/>
      <c r="J28" s="21"/>
      <c r="K28" s="22"/>
    </row>
    <row r="29" ht="23.25" customHeight="1" spans="1:11">
      <c r="A29" s="23"/>
      <c r="B29" s="24"/>
      <c r="C29" s="24"/>
      <c r="D29" s="24"/>
      <c r="E29" s="25"/>
      <c r="F29" s="26"/>
      <c r="G29" s="23"/>
      <c r="H29" s="25"/>
      <c r="I29" s="25"/>
      <c r="J29" s="25"/>
      <c r="K29" s="26"/>
    </row>
    <row r="30" ht="23.25" customHeight="1" spans="1:11">
      <c r="A30" s="27"/>
      <c r="B30" s="28"/>
      <c r="C30" s="29"/>
      <c r="D30" s="29"/>
      <c r="E30" s="30"/>
      <c r="F30" s="31"/>
      <c r="G30" s="27"/>
      <c r="H30" s="30"/>
      <c r="I30" s="30"/>
      <c r="J30" s="30"/>
      <c r="K30" s="31"/>
    </row>
    <row r="31" ht="23.25" customHeight="1" spans="1:11">
      <c r="A31" s="27"/>
      <c r="B31" s="32"/>
      <c r="C31" s="33"/>
      <c r="D31" s="33"/>
      <c r="E31" s="30"/>
      <c r="F31" s="31"/>
      <c r="G31" s="27"/>
      <c r="H31" s="30"/>
      <c r="I31" s="30"/>
      <c r="J31" s="30"/>
      <c r="K31" s="31"/>
    </row>
    <row r="32" ht="23.25" customHeight="1" spans="1:11">
      <c r="A32" s="27"/>
      <c r="B32" s="34"/>
      <c r="C32" s="33"/>
      <c r="D32" s="33"/>
      <c r="E32" s="30"/>
      <c r="F32" s="31"/>
      <c r="G32" s="27"/>
      <c r="H32" s="30"/>
      <c r="I32" s="30"/>
      <c r="J32" s="30"/>
      <c r="K32" s="31"/>
    </row>
    <row r="33" ht="23.25" customHeight="1" spans="1:11">
      <c r="A33" s="27"/>
      <c r="B33" s="29"/>
      <c r="C33" s="33"/>
      <c r="D33" s="33"/>
      <c r="E33" s="30"/>
      <c r="F33" s="31"/>
      <c r="G33" s="27"/>
      <c r="H33" s="30"/>
      <c r="I33" s="30"/>
      <c r="J33" s="30"/>
      <c r="K33" s="31"/>
    </row>
    <row r="34" ht="23.25" customHeight="1" spans="1:11">
      <c r="A34" s="27"/>
      <c r="B34" s="29"/>
      <c r="C34" s="33"/>
      <c r="D34" s="33"/>
      <c r="E34" s="30"/>
      <c r="F34" s="31"/>
      <c r="G34" s="27"/>
      <c r="H34" s="30"/>
      <c r="I34" s="30"/>
      <c r="J34" s="30"/>
      <c r="K34" s="31"/>
    </row>
    <row r="35" ht="23.25" customHeight="1" spans="1:11">
      <c r="A35" s="27"/>
      <c r="B35" s="29"/>
      <c r="C35" s="29"/>
      <c r="D35" s="29"/>
      <c r="E35" s="30"/>
      <c r="F35" s="31"/>
      <c r="G35" s="27"/>
      <c r="H35" s="30"/>
      <c r="I35" s="30"/>
      <c r="J35" s="30"/>
      <c r="K35" s="31"/>
    </row>
    <row r="36" ht="23.25" customHeight="1" spans="1:11">
      <c r="A36" s="27"/>
      <c r="B36" s="35"/>
      <c r="C36" s="36"/>
      <c r="D36" s="36"/>
      <c r="E36" s="30"/>
      <c r="F36" s="31"/>
      <c r="G36" s="27"/>
      <c r="H36" s="30"/>
      <c r="I36" s="30"/>
      <c r="J36" s="30"/>
      <c r="K36" s="31"/>
    </row>
    <row r="37" ht="23.25" customHeight="1" spans="1:11">
      <c r="A37" s="27"/>
      <c r="B37" s="30"/>
      <c r="C37" s="30"/>
      <c r="D37" s="30"/>
      <c r="E37" s="30"/>
      <c r="F37" s="31"/>
      <c r="G37" s="27"/>
      <c r="H37" s="30"/>
      <c r="I37" s="30"/>
      <c r="J37" s="30"/>
      <c r="K37" s="31"/>
    </row>
    <row r="38" ht="23.25" customHeight="1" spans="1:11">
      <c r="A38" s="27"/>
      <c r="B38" s="30"/>
      <c r="C38" s="30"/>
      <c r="D38" s="30"/>
      <c r="E38" s="30"/>
      <c r="F38" s="31"/>
      <c r="G38" s="27"/>
      <c r="H38" s="30"/>
      <c r="I38" s="30"/>
      <c r="J38" s="30"/>
      <c r="K38" s="31"/>
    </row>
    <row r="39" ht="23.25" customHeight="1" spans="1:11">
      <c r="A39" s="27"/>
      <c r="B39" s="37"/>
      <c r="C39" s="38"/>
      <c r="D39" s="39"/>
      <c r="E39" s="40"/>
      <c r="F39" s="41"/>
      <c r="G39" s="42"/>
      <c r="H39" s="43"/>
      <c r="I39" s="30"/>
      <c r="J39" s="30"/>
      <c r="K39" s="31"/>
    </row>
    <row r="40" ht="23.25" customHeight="1" spans="1:11">
      <c r="A40" s="27"/>
      <c r="B40" s="44"/>
      <c r="C40" s="45"/>
      <c r="D40" s="45"/>
      <c r="E40" s="45"/>
      <c r="F40" s="46"/>
      <c r="G40" s="47"/>
      <c r="H40" s="45"/>
      <c r="I40" s="30"/>
      <c r="J40" s="30"/>
      <c r="K40" s="31"/>
    </row>
    <row r="41" ht="23.25" customHeight="1" spans="1:11">
      <c r="A41" s="27"/>
      <c r="B41" s="39"/>
      <c r="C41" s="48"/>
      <c r="D41" s="49"/>
      <c r="E41" s="49"/>
      <c r="F41" s="50"/>
      <c r="G41" s="51"/>
      <c r="H41" s="52"/>
      <c r="I41" s="30"/>
      <c r="J41" s="30"/>
      <c r="K41" s="31"/>
    </row>
    <row r="42" ht="23.25" customHeight="1" spans="1:11">
      <c r="A42" s="27"/>
      <c r="B42" s="39"/>
      <c r="C42" s="48"/>
      <c r="D42" s="49"/>
      <c r="E42" s="49"/>
      <c r="F42" s="50"/>
      <c r="G42" s="51"/>
      <c r="H42" s="52"/>
      <c r="I42" s="30"/>
      <c r="J42" s="30"/>
      <c r="K42" s="31"/>
    </row>
    <row r="43" ht="23.25" customHeight="1" spans="1:11">
      <c r="A43" s="53" t="s">
        <v>131</v>
      </c>
      <c r="B43" s="54"/>
      <c r="C43" s="55"/>
      <c r="D43" s="56"/>
      <c r="E43" s="56"/>
      <c r="F43" s="57"/>
      <c r="G43" s="53"/>
      <c r="H43" s="58"/>
      <c r="I43" s="62"/>
      <c r="J43" s="62"/>
      <c r="K43" s="63"/>
    </row>
    <row r="44" ht="23.25" customHeight="1" spans="2:11">
      <c r="B44" s="65"/>
      <c r="C44" s="65"/>
      <c r="D44" s="65"/>
      <c r="E44" s="65"/>
      <c r="F44" s="65"/>
      <c r="G44" s="65"/>
      <c r="H44" s="65"/>
      <c r="I44" s="65"/>
      <c r="J44" s="65"/>
      <c r="K44" s="65"/>
    </row>
    <row r="45" ht="23.25" customHeight="1" spans="2:11">
      <c r="B45" s="65"/>
      <c r="C45" s="65"/>
      <c r="D45" s="65"/>
      <c r="E45" s="65"/>
      <c r="F45" s="65"/>
      <c r="G45" s="65"/>
      <c r="H45" s="65"/>
      <c r="I45" s="65"/>
      <c r="J45" s="65"/>
      <c r="K45" s="65"/>
    </row>
    <row r="46" ht="23.25" customHeight="1" spans="2:11">
      <c r="B46" s="65"/>
      <c r="C46" s="65"/>
      <c r="D46" s="65"/>
      <c r="E46" s="65"/>
      <c r="F46" s="65"/>
      <c r="G46" s="65"/>
      <c r="H46" s="65"/>
      <c r="I46" s="65"/>
      <c r="J46" s="65"/>
      <c r="K46" s="65"/>
    </row>
    <row r="47" ht="23.25" customHeight="1" spans="2:11">
      <c r="B47" s="65"/>
      <c r="C47" s="65"/>
      <c r="D47" s="65"/>
      <c r="E47" s="65"/>
      <c r="F47" s="65"/>
      <c r="G47" s="65"/>
      <c r="H47" s="65"/>
      <c r="I47" s="65"/>
      <c r="J47" s="65"/>
      <c r="K47" s="65"/>
    </row>
    <row r="48" ht="23.25" customHeight="1" spans="2:11">
      <c r="B48" s="65"/>
      <c r="C48" s="65"/>
      <c r="D48" s="65"/>
      <c r="E48" s="65"/>
      <c r="F48" s="65"/>
      <c r="G48" s="65"/>
      <c r="H48" s="65"/>
      <c r="I48" s="65"/>
      <c r="J48" s="65"/>
      <c r="K48" s="65"/>
    </row>
    <row r="49" ht="23.25" customHeight="1" spans="2:11">
      <c r="B49" s="65"/>
      <c r="C49" s="65"/>
      <c r="D49" s="65"/>
      <c r="E49" s="65"/>
      <c r="F49" s="65"/>
      <c r="G49" s="65"/>
      <c r="H49" s="65"/>
      <c r="I49" s="65"/>
      <c r="J49" s="65"/>
      <c r="K49" s="65"/>
    </row>
    <row r="50" ht="23.25" customHeight="1" spans="2:11">
      <c r="B50" s="65"/>
      <c r="C50" s="65"/>
      <c r="D50" s="65"/>
      <c r="E50" s="65"/>
      <c r="F50" s="65"/>
      <c r="G50" s="65"/>
      <c r="H50" s="65"/>
      <c r="I50" s="65"/>
      <c r="J50" s="65"/>
      <c r="K50" s="65"/>
    </row>
    <row r="51" ht="23.25" customHeight="1" spans="2:11">
      <c r="B51" s="65"/>
      <c r="C51" s="65"/>
      <c r="D51" s="65"/>
      <c r="E51" s="65"/>
      <c r="F51" s="65"/>
      <c r="G51" s="65"/>
      <c r="H51" s="65"/>
      <c r="I51" s="65"/>
      <c r="J51" s="65"/>
      <c r="K51" s="65"/>
    </row>
    <row r="52" ht="23.25" customHeight="1" spans="2:11">
      <c r="B52" s="65"/>
      <c r="C52" s="65"/>
      <c r="D52" s="65"/>
      <c r="E52" s="65"/>
      <c r="F52" s="65"/>
      <c r="G52" s="65"/>
      <c r="H52" s="65"/>
      <c r="I52" s="65"/>
      <c r="J52" s="65"/>
      <c r="K52" s="65"/>
    </row>
    <row r="53" ht="23.25" customHeight="1" spans="2:11">
      <c r="B53" s="65"/>
      <c r="C53" s="65"/>
      <c r="D53" s="65"/>
      <c r="E53" s="65"/>
      <c r="F53" s="65"/>
      <c r="G53" s="65"/>
      <c r="H53" s="65"/>
      <c r="I53" s="65"/>
      <c r="J53" s="65"/>
      <c r="K53" s="65"/>
    </row>
    <row r="54" ht="23.25" customHeight="1" spans="2:11">
      <c r="B54" s="65"/>
      <c r="C54" s="65"/>
      <c r="D54" s="65"/>
      <c r="E54" s="65"/>
      <c r="F54" s="65"/>
      <c r="G54" s="65"/>
      <c r="H54" s="65"/>
      <c r="I54" s="65"/>
      <c r="J54" s="65"/>
      <c r="K54" s="65"/>
    </row>
    <row r="55" ht="23.25" customHeight="1" spans="2:11">
      <c r="B55" s="65"/>
      <c r="C55" s="65"/>
      <c r="D55" s="65"/>
      <c r="E55" s="65"/>
      <c r="F55" s="65"/>
      <c r="G55" s="65"/>
      <c r="H55" s="65"/>
      <c r="I55" s="65"/>
      <c r="J55" s="65"/>
      <c r="K55" s="65"/>
    </row>
    <row r="56" ht="23.25" customHeight="1" spans="2:11">
      <c r="B56" s="65"/>
      <c r="C56" s="65"/>
      <c r="D56" s="65"/>
      <c r="E56" s="65"/>
      <c r="F56" s="65"/>
      <c r="G56" s="65"/>
      <c r="H56" s="65"/>
      <c r="I56" s="65"/>
      <c r="J56" s="65"/>
      <c r="K56" s="65"/>
    </row>
    <row r="57" ht="23.25" customHeight="1" spans="2:11">
      <c r="B57" s="65"/>
      <c r="C57" s="65"/>
      <c r="D57" s="65"/>
      <c r="E57" s="65"/>
      <c r="F57" s="65"/>
      <c r="G57" s="65"/>
      <c r="H57" s="65"/>
      <c r="I57" s="65"/>
      <c r="J57" s="65"/>
      <c r="K57" s="65"/>
    </row>
    <row r="58" ht="23.25" customHeight="1" spans="2:11">
      <c r="B58" s="65"/>
      <c r="C58" s="65"/>
      <c r="D58" s="65"/>
      <c r="E58" s="65"/>
      <c r="F58" s="65"/>
      <c r="G58" s="65"/>
      <c r="H58" s="65"/>
      <c r="I58" s="65"/>
      <c r="J58" s="65"/>
      <c r="K58" s="65"/>
    </row>
    <row r="59" ht="23.25" customHeight="1" spans="2:11">
      <c r="B59" s="65"/>
      <c r="C59" s="65"/>
      <c r="D59" s="65"/>
      <c r="E59" s="65"/>
      <c r="F59" s="65"/>
      <c r="G59" s="65"/>
      <c r="H59" s="65"/>
      <c r="I59" s="65"/>
      <c r="J59" s="65"/>
      <c r="K59" s="65"/>
    </row>
    <row r="60" ht="23.25" customHeight="1" spans="2:11">
      <c r="B60" s="65"/>
      <c r="C60" s="65"/>
      <c r="D60" s="65"/>
      <c r="E60" s="65"/>
      <c r="F60" s="65"/>
      <c r="G60" s="65"/>
      <c r="H60" s="65"/>
      <c r="I60" s="65"/>
      <c r="J60" s="65"/>
      <c r="K60" s="65"/>
    </row>
    <row r="61" ht="23.25" customHeight="1" spans="2:11">
      <c r="B61" s="65"/>
      <c r="C61" s="65"/>
      <c r="D61" s="65"/>
      <c r="E61" s="65"/>
      <c r="F61" s="65"/>
      <c r="G61" s="65"/>
      <c r="H61" s="65"/>
      <c r="I61" s="65"/>
      <c r="J61" s="65"/>
      <c r="K61" s="65"/>
    </row>
    <row r="62" ht="23.25" customHeight="1" spans="2:11">
      <c r="B62" s="65"/>
      <c r="C62" s="65"/>
      <c r="D62" s="65"/>
      <c r="E62" s="65"/>
      <c r="F62" s="65"/>
      <c r="G62" s="65"/>
      <c r="H62" s="65"/>
      <c r="I62" s="65"/>
      <c r="J62" s="65"/>
      <c r="K62" s="65"/>
    </row>
    <row r="63" ht="23.25" customHeight="1" spans="2:11">
      <c r="B63" s="65"/>
      <c r="C63" s="65"/>
      <c r="D63" s="65"/>
      <c r="E63" s="65"/>
      <c r="F63" s="65"/>
      <c r="G63" s="65"/>
      <c r="H63" s="65"/>
      <c r="I63" s="65"/>
      <c r="J63" s="65"/>
      <c r="K63" s="65"/>
    </row>
    <row r="64" ht="23.25" customHeight="1" spans="2:11">
      <c r="B64" s="65"/>
      <c r="C64" s="65"/>
      <c r="D64" s="65"/>
      <c r="E64" s="65"/>
      <c r="F64" s="65"/>
      <c r="G64" s="65"/>
      <c r="H64" s="65"/>
      <c r="I64" s="65"/>
      <c r="J64" s="65"/>
      <c r="K64" s="65"/>
    </row>
    <row r="65" ht="23.25" customHeight="1" spans="2:11">
      <c r="B65" s="65"/>
      <c r="C65" s="65"/>
      <c r="D65" s="65"/>
      <c r="E65" s="65"/>
      <c r="F65" s="65"/>
      <c r="G65" s="65"/>
      <c r="H65" s="65"/>
      <c r="I65" s="65"/>
      <c r="J65" s="65"/>
      <c r="K65" s="65"/>
    </row>
    <row r="66" ht="23.25" customHeight="1" spans="2:11">
      <c r="B66" s="65"/>
      <c r="C66" s="65"/>
      <c r="D66" s="65"/>
      <c r="E66" s="65"/>
      <c r="F66" s="65"/>
      <c r="G66" s="65"/>
      <c r="H66" s="65"/>
      <c r="I66" s="65"/>
      <c r="J66" s="65"/>
      <c r="K66" s="65"/>
    </row>
    <row r="67" ht="23.25" customHeight="1" spans="2:11">
      <c r="B67" s="65"/>
      <c r="C67" s="65"/>
      <c r="D67" s="65"/>
      <c r="E67" s="65"/>
      <c r="F67" s="65"/>
      <c r="G67" s="65"/>
      <c r="H67" s="65"/>
      <c r="I67" s="65"/>
      <c r="J67" s="65"/>
      <c r="K67" s="65"/>
    </row>
    <row r="68" ht="23.25" customHeight="1" spans="2:11">
      <c r="B68" s="65"/>
      <c r="C68" s="65"/>
      <c r="D68" s="65"/>
      <c r="E68" s="65"/>
      <c r="F68" s="65"/>
      <c r="G68" s="65"/>
      <c r="H68" s="65"/>
      <c r="I68" s="65"/>
      <c r="J68" s="65"/>
      <c r="K68" s="65"/>
    </row>
    <row r="69" ht="23.25" customHeight="1" spans="2:11">
      <c r="B69" s="65"/>
      <c r="C69" s="65"/>
      <c r="D69" s="65"/>
      <c r="E69" s="65"/>
      <c r="F69" s="65"/>
      <c r="G69" s="65"/>
      <c r="H69" s="65"/>
      <c r="I69" s="65"/>
      <c r="J69" s="65"/>
      <c r="K69" s="65"/>
    </row>
    <row r="70" ht="23.25" customHeight="1" spans="2:11">
      <c r="B70" s="65"/>
      <c r="C70" s="65"/>
      <c r="D70" s="65"/>
      <c r="E70" s="65"/>
      <c r="F70" s="65"/>
      <c r="G70" s="65"/>
      <c r="H70" s="65"/>
      <c r="I70" s="65"/>
      <c r="J70" s="65"/>
      <c r="K70" s="65"/>
    </row>
    <row r="71" ht="23.25" customHeight="1" spans="2:11">
      <c r="B71" s="65"/>
      <c r="C71" s="65"/>
      <c r="D71" s="65"/>
      <c r="E71" s="65"/>
      <c r="F71" s="65"/>
      <c r="G71" s="65"/>
      <c r="H71" s="65"/>
      <c r="I71" s="65"/>
      <c r="J71" s="65"/>
      <c r="K71" s="65"/>
    </row>
    <row r="72" ht="23.25" customHeight="1" spans="2:11">
      <c r="B72" s="65"/>
      <c r="C72" s="65"/>
      <c r="D72" s="65"/>
      <c r="E72" s="65"/>
      <c r="F72" s="65"/>
      <c r="G72" s="65"/>
      <c r="H72" s="65"/>
      <c r="I72" s="65"/>
      <c r="J72" s="65"/>
      <c r="K72" s="65"/>
    </row>
    <row r="73" ht="23.25" customHeight="1" spans="2:11">
      <c r="B73" s="65"/>
      <c r="C73" s="65"/>
      <c r="D73" s="65"/>
      <c r="E73" s="65"/>
      <c r="F73" s="65"/>
      <c r="G73" s="65"/>
      <c r="H73" s="65"/>
      <c r="I73" s="65"/>
      <c r="J73" s="65"/>
      <c r="K73" s="65"/>
    </row>
    <row r="74" ht="23.25" customHeight="1" spans="2:11">
      <c r="B74" s="65"/>
      <c r="C74" s="65"/>
      <c r="D74" s="65"/>
      <c r="E74" s="65"/>
      <c r="F74" s="65"/>
      <c r="G74" s="65"/>
      <c r="H74" s="65"/>
      <c r="I74" s="65"/>
      <c r="J74" s="65"/>
      <c r="K74" s="65"/>
    </row>
    <row r="75" ht="23.25" customHeight="1" spans="2:11">
      <c r="B75" s="65"/>
      <c r="C75" s="65"/>
      <c r="D75" s="65"/>
      <c r="E75" s="65"/>
      <c r="F75" s="65"/>
      <c r="G75" s="65"/>
      <c r="H75" s="65"/>
      <c r="I75" s="65"/>
      <c r="J75" s="65"/>
      <c r="K75" s="65"/>
    </row>
    <row r="76" ht="23.25" customHeight="1" spans="2:11">
      <c r="B76" s="65"/>
      <c r="C76" s="65"/>
      <c r="D76" s="65"/>
      <c r="E76" s="65"/>
      <c r="F76" s="65"/>
      <c r="G76" s="65"/>
      <c r="H76" s="65"/>
      <c r="I76" s="65"/>
      <c r="J76" s="65"/>
      <c r="K76" s="65"/>
    </row>
    <row r="77" ht="23.25" customHeight="1" spans="2:11">
      <c r="B77" s="65"/>
      <c r="C77" s="65"/>
      <c r="D77" s="65"/>
      <c r="E77" s="65"/>
      <c r="F77" s="65"/>
      <c r="G77" s="65"/>
      <c r="H77" s="65"/>
      <c r="I77" s="65"/>
      <c r="J77" s="65"/>
      <c r="K77" s="65"/>
    </row>
    <row r="78" ht="23.25" customHeight="1" spans="2:11">
      <c r="B78" s="65"/>
      <c r="C78" s="65"/>
      <c r="D78" s="65"/>
      <c r="E78" s="65"/>
      <c r="F78" s="65"/>
      <c r="G78" s="65"/>
      <c r="H78" s="65"/>
      <c r="I78" s="65"/>
      <c r="J78" s="65"/>
      <c r="K78" s="65"/>
    </row>
    <row r="79" ht="23.25" customHeight="1" spans="2:11">
      <c r="B79" s="65"/>
      <c r="C79" s="65"/>
      <c r="D79" s="65"/>
      <c r="E79" s="65"/>
      <c r="F79" s="65"/>
      <c r="G79" s="65"/>
      <c r="H79" s="65"/>
      <c r="I79" s="65"/>
      <c r="J79" s="65"/>
      <c r="K79" s="65"/>
    </row>
    <row r="80" ht="23.25" customHeight="1" spans="2:11">
      <c r="B80" s="65"/>
      <c r="C80" s="65"/>
      <c r="D80" s="65"/>
      <c r="E80" s="65"/>
      <c r="F80" s="65"/>
      <c r="G80" s="65"/>
      <c r="H80" s="65"/>
      <c r="I80" s="65"/>
      <c r="J80" s="65"/>
      <c r="K80" s="65"/>
    </row>
    <row r="81" ht="23.25" customHeight="1" spans="2:11">
      <c r="B81" s="65"/>
      <c r="C81" s="65"/>
      <c r="D81" s="65"/>
      <c r="E81" s="65"/>
      <c r="F81" s="65"/>
      <c r="G81" s="65"/>
      <c r="H81" s="65"/>
      <c r="I81" s="65"/>
      <c r="J81" s="65"/>
      <c r="K81" s="65"/>
    </row>
    <row r="82" ht="23.25" customHeight="1" spans="2:11">
      <c r="B82" s="65"/>
      <c r="C82" s="65"/>
      <c r="D82" s="65"/>
      <c r="E82" s="65"/>
      <c r="F82" s="65"/>
      <c r="G82" s="65"/>
      <c r="H82" s="65"/>
      <c r="I82" s="65"/>
      <c r="J82" s="65"/>
      <c r="K82" s="65"/>
    </row>
    <row r="83" ht="23.25" customHeight="1" spans="2:11">
      <c r="B83" s="65"/>
      <c r="C83" s="65"/>
      <c r="D83" s="65"/>
      <c r="E83" s="65"/>
      <c r="F83" s="65"/>
      <c r="G83" s="65"/>
      <c r="H83" s="65"/>
      <c r="I83" s="65"/>
      <c r="J83" s="65"/>
      <c r="K83" s="65"/>
    </row>
    <row r="84" ht="23.25" customHeight="1" spans="2:11">
      <c r="B84" s="65"/>
      <c r="C84" s="65"/>
      <c r="D84" s="65"/>
      <c r="E84" s="65"/>
      <c r="F84" s="65"/>
      <c r="G84" s="65"/>
      <c r="H84" s="65"/>
      <c r="I84" s="65"/>
      <c r="J84" s="65"/>
      <c r="K84" s="65"/>
    </row>
    <row r="85" ht="23.25" customHeight="1" spans="2:11">
      <c r="B85" s="65"/>
      <c r="C85" s="65"/>
      <c r="D85" s="65"/>
      <c r="E85" s="65"/>
      <c r="F85" s="65"/>
      <c r="G85" s="65"/>
      <c r="H85" s="65"/>
      <c r="I85" s="65"/>
      <c r="J85" s="65"/>
      <c r="K85" s="65"/>
    </row>
    <row r="86" ht="23.25" customHeight="1" spans="2:11">
      <c r="B86" s="65"/>
      <c r="C86" s="65"/>
      <c r="D86" s="65"/>
      <c r="E86" s="65"/>
      <c r="F86" s="65"/>
      <c r="G86" s="65"/>
      <c r="H86" s="65"/>
      <c r="I86" s="65"/>
      <c r="J86" s="65"/>
      <c r="K86" s="65"/>
    </row>
    <row r="87" ht="23.25" customHeight="1" spans="2:11">
      <c r="B87" s="65"/>
      <c r="C87" s="65"/>
      <c r="D87" s="65"/>
      <c r="E87" s="65"/>
      <c r="F87" s="65"/>
      <c r="G87" s="65"/>
      <c r="H87" s="65"/>
      <c r="I87" s="65"/>
      <c r="J87" s="65"/>
      <c r="K87" s="65"/>
    </row>
    <row r="88" ht="23.25" customHeight="1" spans="2:11">
      <c r="B88" s="65"/>
      <c r="C88" s="65"/>
      <c r="D88" s="65"/>
      <c r="E88" s="65"/>
      <c r="F88" s="65"/>
      <c r="G88" s="65"/>
      <c r="H88" s="65"/>
      <c r="I88" s="65"/>
      <c r="J88" s="65"/>
      <c r="K88" s="65"/>
    </row>
    <row r="89" ht="23.25" customHeight="1" spans="2:11">
      <c r="B89" s="65"/>
      <c r="C89" s="65"/>
      <c r="D89" s="65"/>
      <c r="E89" s="65"/>
      <c r="F89" s="65"/>
      <c r="G89" s="65"/>
      <c r="H89" s="65"/>
      <c r="I89" s="65"/>
      <c r="J89" s="65"/>
      <c r="K89" s="65"/>
    </row>
    <row r="90" ht="23.25" customHeight="1" spans="2:11">
      <c r="B90" s="65"/>
      <c r="C90" s="65"/>
      <c r="D90" s="65"/>
      <c r="E90" s="65"/>
      <c r="F90" s="65"/>
      <c r="G90" s="65"/>
      <c r="H90" s="65"/>
      <c r="I90" s="65"/>
      <c r="J90" s="65"/>
      <c r="K90" s="65"/>
    </row>
    <row r="91" ht="23.25" customHeight="1" spans="2:11">
      <c r="B91" s="65"/>
      <c r="C91" s="65"/>
      <c r="D91" s="65"/>
      <c r="E91" s="65"/>
      <c r="F91" s="65"/>
      <c r="G91" s="65"/>
      <c r="H91" s="65"/>
      <c r="I91" s="65"/>
      <c r="J91" s="65"/>
      <c r="K91" s="65"/>
    </row>
    <row r="92" ht="23.25" customHeight="1" spans="2:11">
      <c r="B92" s="65"/>
      <c r="C92" s="65"/>
      <c r="D92" s="65"/>
      <c r="E92" s="65"/>
      <c r="F92" s="65"/>
      <c r="G92" s="65"/>
      <c r="H92" s="65"/>
      <c r="I92" s="65"/>
      <c r="J92" s="65"/>
      <c r="K92" s="65"/>
    </row>
    <row r="93" ht="23.25" customHeight="1" spans="2:11">
      <c r="B93" s="65"/>
      <c r="C93" s="65"/>
      <c r="D93" s="65"/>
      <c r="E93" s="65"/>
      <c r="F93" s="65"/>
      <c r="G93" s="65"/>
      <c r="H93" s="65"/>
      <c r="I93" s="65"/>
      <c r="J93" s="65"/>
      <c r="K93" s="65"/>
    </row>
    <row r="94" ht="23.25" customHeight="1" spans="2:11">
      <c r="B94" s="65"/>
      <c r="C94" s="65"/>
      <c r="D94" s="65"/>
      <c r="E94" s="65"/>
      <c r="F94" s="65"/>
      <c r="G94" s="65"/>
      <c r="H94" s="65"/>
      <c r="I94" s="65"/>
      <c r="J94" s="65"/>
      <c r="K94" s="65"/>
    </row>
    <row r="95" ht="23.25" customHeight="1" spans="2:11">
      <c r="B95" s="65"/>
      <c r="C95" s="65"/>
      <c r="D95" s="65"/>
      <c r="E95" s="65"/>
      <c r="F95" s="65"/>
      <c r="G95" s="65"/>
      <c r="H95" s="65"/>
      <c r="I95" s="65"/>
      <c r="J95" s="65"/>
      <c r="K95" s="65"/>
    </row>
    <row r="96" ht="23.25" customHeight="1" spans="2:11">
      <c r="B96" s="65"/>
      <c r="C96" s="65"/>
      <c r="D96" s="65"/>
      <c r="E96" s="65"/>
      <c r="F96" s="65"/>
      <c r="G96" s="65"/>
      <c r="H96" s="65"/>
      <c r="I96" s="65"/>
      <c r="J96" s="65"/>
      <c r="K96" s="65"/>
    </row>
    <row r="97" ht="23.25" customHeight="1" spans="2:11">
      <c r="B97" s="65"/>
      <c r="C97" s="65"/>
      <c r="D97" s="65"/>
      <c r="E97" s="65"/>
      <c r="F97" s="65"/>
      <c r="G97" s="65"/>
      <c r="H97" s="65"/>
      <c r="I97" s="65"/>
      <c r="J97" s="65"/>
      <c r="K97" s="65"/>
    </row>
    <row r="98" ht="23.25" customHeight="1" spans="2:11">
      <c r="B98" s="65"/>
      <c r="C98" s="65"/>
      <c r="D98" s="65"/>
      <c r="E98" s="65"/>
      <c r="F98" s="65"/>
      <c r="G98" s="65"/>
      <c r="H98" s="65"/>
      <c r="I98" s="65"/>
      <c r="J98" s="65"/>
      <c r="K98" s="65"/>
    </row>
    <row r="99" ht="23.25" customHeight="1" spans="2:11">
      <c r="B99" s="65"/>
      <c r="C99" s="65"/>
      <c r="D99" s="65"/>
      <c r="E99" s="65"/>
      <c r="F99" s="65"/>
      <c r="G99" s="65"/>
      <c r="H99" s="65"/>
      <c r="I99" s="65"/>
      <c r="J99" s="65"/>
      <c r="K99" s="65"/>
    </row>
    <row r="100" ht="23.25" customHeight="1" spans="2:11">
      <c r="B100" s="65"/>
      <c r="C100" s="65"/>
      <c r="D100" s="65"/>
      <c r="E100" s="65"/>
      <c r="F100" s="65"/>
      <c r="G100" s="65"/>
      <c r="H100" s="65"/>
      <c r="I100" s="65"/>
      <c r="J100" s="65"/>
      <c r="K100" s="65"/>
    </row>
    <row r="101" ht="23.25" customHeight="1" spans="2:11">
      <c r="B101" s="65"/>
      <c r="C101" s="65"/>
      <c r="D101" s="65"/>
      <c r="E101" s="65"/>
      <c r="F101" s="65"/>
      <c r="G101" s="65"/>
      <c r="H101" s="65"/>
      <c r="I101" s="65"/>
      <c r="J101" s="65"/>
      <c r="K101" s="65"/>
    </row>
    <row r="102" ht="23.25" customHeight="1" spans="2:11">
      <c r="B102" s="65"/>
      <c r="C102" s="65"/>
      <c r="D102" s="65"/>
      <c r="E102" s="65"/>
      <c r="F102" s="65"/>
      <c r="G102" s="65"/>
      <c r="H102" s="65"/>
      <c r="I102" s="65"/>
      <c r="J102" s="65"/>
      <c r="K102" s="65"/>
    </row>
    <row r="103" ht="23.25" customHeight="1" spans="2:11">
      <c r="B103" s="65"/>
      <c r="C103" s="65"/>
      <c r="D103" s="65"/>
      <c r="E103" s="65"/>
      <c r="F103" s="65"/>
      <c r="G103" s="65"/>
      <c r="H103" s="65"/>
      <c r="I103" s="65"/>
      <c r="J103" s="65"/>
      <c r="K103" s="65"/>
    </row>
    <row r="104" ht="23.25" customHeight="1" spans="2:11">
      <c r="B104" s="65"/>
      <c r="C104" s="65"/>
      <c r="D104" s="65"/>
      <c r="E104" s="65"/>
      <c r="F104" s="65"/>
      <c r="G104" s="65"/>
      <c r="H104" s="65"/>
      <c r="I104" s="65"/>
      <c r="J104" s="65"/>
      <c r="K104" s="65"/>
    </row>
    <row r="105" ht="23.25" customHeight="1" spans="2:11">
      <c r="B105" s="65"/>
      <c r="C105" s="65"/>
      <c r="D105" s="65"/>
      <c r="E105" s="65"/>
      <c r="F105" s="65"/>
      <c r="G105" s="65"/>
      <c r="H105" s="65"/>
      <c r="I105" s="65"/>
      <c r="J105" s="65"/>
      <c r="K105" s="65"/>
    </row>
    <row r="106" ht="23.25" customHeight="1" spans="2:11">
      <c r="B106" s="65"/>
      <c r="C106" s="65"/>
      <c r="D106" s="65"/>
      <c r="E106" s="65"/>
      <c r="F106" s="65"/>
      <c r="G106" s="65"/>
      <c r="H106" s="65"/>
      <c r="I106" s="65"/>
      <c r="J106" s="65"/>
      <c r="K106" s="65"/>
    </row>
    <row r="107" ht="23.25" customHeight="1" spans="2:11">
      <c r="B107" s="65"/>
      <c r="C107" s="65"/>
      <c r="D107" s="65"/>
      <c r="E107" s="65"/>
      <c r="F107" s="65"/>
      <c r="G107" s="65"/>
      <c r="H107" s="65"/>
      <c r="I107" s="65"/>
      <c r="J107" s="65"/>
      <c r="K107" s="65"/>
    </row>
    <row r="108" ht="23.25" customHeight="1" spans="2:11">
      <c r="B108" s="65"/>
      <c r="C108" s="65"/>
      <c r="D108" s="65"/>
      <c r="E108" s="65"/>
      <c r="F108" s="65"/>
      <c r="G108" s="65"/>
      <c r="H108" s="65"/>
      <c r="I108" s="65"/>
      <c r="J108" s="65"/>
      <c r="K108" s="65"/>
    </row>
    <row r="109" ht="23.25" customHeight="1" spans="2:11">
      <c r="B109" s="65"/>
      <c r="C109" s="65"/>
      <c r="D109" s="65"/>
      <c r="E109" s="65"/>
      <c r="F109" s="65"/>
      <c r="G109" s="65"/>
      <c r="H109" s="65"/>
      <c r="I109" s="65"/>
      <c r="J109" s="65"/>
      <c r="K109" s="65"/>
    </row>
    <row r="110" ht="23.25" customHeight="1" spans="2:11">
      <c r="B110" s="65"/>
      <c r="C110" s="65"/>
      <c r="D110" s="65"/>
      <c r="E110" s="65"/>
      <c r="F110" s="65"/>
      <c r="G110" s="65"/>
      <c r="H110" s="65"/>
      <c r="I110" s="65"/>
      <c r="J110" s="65"/>
      <c r="K110" s="65"/>
    </row>
    <row r="111" ht="23.25" customHeight="1" spans="2:11">
      <c r="B111" s="65"/>
      <c r="C111" s="65"/>
      <c r="D111" s="65"/>
      <c r="E111" s="65"/>
      <c r="F111" s="65"/>
      <c r="G111" s="65"/>
      <c r="H111" s="65"/>
      <c r="I111" s="65"/>
      <c r="J111" s="65"/>
      <c r="K111" s="65"/>
    </row>
    <row r="112" ht="23.25" customHeight="1" spans="2:11">
      <c r="B112" s="65"/>
      <c r="C112" s="65"/>
      <c r="D112" s="65"/>
      <c r="E112" s="65"/>
      <c r="F112" s="65"/>
      <c r="G112" s="65"/>
      <c r="H112" s="65"/>
      <c r="I112" s="65"/>
      <c r="J112" s="65"/>
      <c r="K112" s="65"/>
    </row>
    <row r="113" ht="23.25" customHeight="1" spans="2:11">
      <c r="B113" s="65"/>
      <c r="C113" s="65"/>
      <c r="D113" s="65"/>
      <c r="E113" s="65"/>
      <c r="F113" s="65"/>
      <c r="G113" s="65"/>
      <c r="H113" s="65"/>
      <c r="I113" s="65"/>
      <c r="J113" s="65"/>
      <c r="K113" s="65"/>
    </row>
    <row r="114" ht="23.25" customHeight="1" spans="2:11">
      <c r="B114" s="65"/>
      <c r="C114" s="65"/>
      <c r="D114" s="65"/>
      <c r="E114" s="65"/>
      <c r="F114" s="65"/>
      <c r="G114" s="65"/>
      <c r="H114" s="65"/>
      <c r="I114" s="65"/>
      <c r="J114" s="65"/>
      <c r="K114" s="65"/>
    </row>
    <row r="115" ht="23.25" customHeight="1" spans="2:11">
      <c r="B115" s="65"/>
      <c r="C115" s="65"/>
      <c r="D115" s="65"/>
      <c r="E115" s="65"/>
      <c r="F115" s="65"/>
      <c r="G115" s="65"/>
      <c r="H115" s="65"/>
      <c r="I115" s="65"/>
      <c r="J115" s="65"/>
      <c r="K115" s="65"/>
    </row>
    <row r="116" ht="23.25" customHeight="1" spans="2:11">
      <c r="B116" s="65"/>
      <c r="C116" s="65"/>
      <c r="D116" s="65"/>
      <c r="E116" s="65"/>
      <c r="F116" s="65"/>
      <c r="G116" s="65"/>
      <c r="H116" s="65"/>
      <c r="I116" s="65"/>
      <c r="J116" s="65"/>
      <c r="K116" s="65"/>
    </row>
    <row r="117" ht="23.25" customHeight="1" spans="2:11">
      <c r="B117" s="65"/>
      <c r="C117" s="65"/>
      <c r="D117" s="65"/>
      <c r="E117" s="65"/>
      <c r="F117" s="65"/>
      <c r="G117" s="65"/>
      <c r="H117" s="65"/>
      <c r="I117" s="65"/>
      <c r="J117" s="65"/>
      <c r="K117" s="65"/>
    </row>
    <row r="118" ht="23.25" customHeight="1" spans="2:11">
      <c r="B118" s="65"/>
      <c r="C118" s="65"/>
      <c r="D118" s="65"/>
      <c r="E118" s="65"/>
      <c r="F118" s="65"/>
      <c r="G118" s="65"/>
      <c r="H118" s="65"/>
      <c r="I118" s="65"/>
      <c r="J118" s="65"/>
      <c r="K118" s="65"/>
    </row>
    <row r="119" ht="23.25" customHeight="1" spans="2:11">
      <c r="B119" s="65"/>
      <c r="C119" s="65"/>
      <c r="D119" s="65"/>
      <c r="E119" s="65"/>
      <c r="F119" s="65"/>
      <c r="G119" s="65"/>
      <c r="H119" s="65"/>
      <c r="I119" s="65"/>
      <c r="J119" s="65"/>
      <c r="K119" s="65"/>
    </row>
    <row r="120" ht="23.25" customHeight="1" spans="2:11">
      <c r="B120" s="65"/>
      <c r="C120" s="65"/>
      <c r="D120" s="65"/>
      <c r="E120" s="65"/>
      <c r="F120" s="65"/>
      <c r="G120" s="65"/>
      <c r="H120" s="65"/>
      <c r="I120" s="65"/>
      <c r="J120" s="65"/>
      <c r="K120" s="65"/>
    </row>
    <row r="121" ht="23.25" customHeight="1" spans="2:11">
      <c r="B121" s="65"/>
      <c r="C121" s="65"/>
      <c r="D121" s="65"/>
      <c r="E121" s="65"/>
      <c r="F121" s="65"/>
      <c r="G121" s="65"/>
      <c r="H121" s="65"/>
      <c r="I121" s="65"/>
      <c r="J121" s="65"/>
      <c r="K121" s="65"/>
    </row>
    <row r="122" ht="23.25" customHeight="1" spans="2:11">
      <c r="B122" s="65"/>
      <c r="C122" s="65"/>
      <c r="D122" s="65"/>
      <c r="E122" s="65"/>
      <c r="F122" s="65"/>
      <c r="G122" s="65"/>
      <c r="H122" s="65"/>
      <c r="I122" s="65"/>
      <c r="J122" s="65"/>
      <c r="K122" s="65"/>
    </row>
    <row r="123" ht="23.25" customHeight="1" spans="2:11">
      <c r="B123" s="65"/>
      <c r="C123" s="65"/>
      <c r="D123" s="65"/>
      <c r="E123" s="65"/>
      <c r="F123" s="65"/>
      <c r="G123" s="65"/>
      <c r="H123" s="65"/>
      <c r="I123" s="65"/>
      <c r="J123" s="65"/>
      <c r="K123" s="65"/>
    </row>
    <row r="124" ht="23.25" customHeight="1" spans="2:11">
      <c r="B124" s="65"/>
      <c r="C124" s="65"/>
      <c r="D124" s="65"/>
      <c r="E124" s="65"/>
      <c r="F124" s="65"/>
      <c r="G124" s="65"/>
      <c r="H124" s="65"/>
      <c r="I124" s="65"/>
      <c r="J124" s="65"/>
      <c r="K124" s="65"/>
    </row>
    <row r="125" ht="23.25" customHeight="1" spans="2:11">
      <c r="B125" s="65"/>
      <c r="C125" s="65"/>
      <c r="D125" s="65"/>
      <c r="E125" s="65"/>
      <c r="F125" s="65"/>
      <c r="G125" s="65"/>
      <c r="H125" s="65"/>
      <c r="I125" s="65"/>
      <c r="J125" s="65"/>
      <c r="K125" s="65"/>
    </row>
    <row r="126" ht="23.25" customHeight="1" spans="2:11">
      <c r="B126" s="65"/>
      <c r="C126" s="65"/>
      <c r="D126" s="65"/>
      <c r="E126" s="65"/>
      <c r="F126" s="65"/>
      <c r="G126" s="65"/>
      <c r="H126" s="65"/>
      <c r="I126" s="65"/>
      <c r="J126" s="65"/>
      <c r="K126" s="65"/>
    </row>
    <row r="127" ht="23.25" customHeight="1" spans="2:11">
      <c r="B127" s="65"/>
      <c r="C127" s="65"/>
      <c r="D127" s="65"/>
      <c r="E127" s="65"/>
      <c r="F127" s="65"/>
      <c r="G127" s="65"/>
      <c r="H127" s="65"/>
      <c r="I127" s="65"/>
      <c r="J127" s="65"/>
      <c r="K127" s="65"/>
    </row>
    <row r="128" ht="23.25" customHeight="1" spans="2:11">
      <c r="B128" s="65"/>
      <c r="C128" s="65"/>
      <c r="D128" s="65"/>
      <c r="E128" s="65"/>
      <c r="F128" s="65"/>
      <c r="G128" s="65"/>
      <c r="H128" s="65"/>
      <c r="I128" s="65"/>
      <c r="J128" s="65"/>
      <c r="K128" s="65"/>
    </row>
    <row r="129" ht="23.25" customHeight="1" spans="2:11">
      <c r="B129" s="65"/>
      <c r="C129" s="65"/>
      <c r="D129" s="65"/>
      <c r="E129" s="65"/>
      <c r="F129" s="65"/>
      <c r="G129" s="65"/>
      <c r="H129" s="65"/>
      <c r="I129" s="65"/>
      <c r="J129" s="65"/>
      <c r="K129" s="65"/>
    </row>
    <row r="130" ht="23.25" customHeight="1" spans="2:11">
      <c r="B130" s="65"/>
      <c r="C130" s="65"/>
      <c r="D130" s="65"/>
      <c r="E130" s="65"/>
      <c r="F130" s="65"/>
      <c r="G130" s="65"/>
      <c r="H130" s="65"/>
      <c r="I130" s="65"/>
      <c r="J130" s="65"/>
      <c r="K130" s="65"/>
    </row>
    <row r="131" ht="23.25" customHeight="1" spans="2:11">
      <c r="B131" s="65"/>
      <c r="C131" s="65"/>
      <c r="D131" s="65"/>
      <c r="E131" s="65"/>
      <c r="F131" s="65"/>
      <c r="G131" s="65"/>
      <c r="H131" s="65"/>
      <c r="I131" s="65"/>
      <c r="J131" s="65"/>
      <c r="K131" s="65"/>
    </row>
    <row r="132" ht="23.25" customHeight="1" spans="2:11">
      <c r="B132" s="65"/>
      <c r="C132" s="65"/>
      <c r="D132" s="65"/>
      <c r="E132" s="65"/>
      <c r="F132" s="65"/>
      <c r="G132" s="65"/>
      <c r="H132" s="65"/>
      <c r="I132" s="65"/>
      <c r="J132" s="65"/>
      <c r="K132" s="65"/>
    </row>
    <row r="133" ht="23.25" customHeight="1" spans="2:11">
      <c r="B133" s="65"/>
      <c r="C133" s="65"/>
      <c r="D133" s="65"/>
      <c r="E133" s="65"/>
      <c r="F133" s="65"/>
      <c r="G133" s="65"/>
      <c r="H133" s="65"/>
      <c r="I133" s="65"/>
      <c r="J133" s="65"/>
      <c r="K133" s="65"/>
    </row>
    <row r="134" ht="23.25" customHeight="1" spans="2:11">
      <c r="B134" s="65"/>
      <c r="C134" s="65"/>
      <c r="D134" s="65"/>
      <c r="E134" s="65"/>
      <c r="F134" s="65"/>
      <c r="G134" s="65"/>
      <c r="H134" s="65"/>
      <c r="I134" s="65"/>
      <c r="J134" s="65"/>
      <c r="K134" s="65"/>
    </row>
    <row r="135" ht="23.25" customHeight="1" spans="2:11">
      <c r="B135" s="65"/>
      <c r="C135" s="65"/>
      <c r="D135" s="65"/>
      <c r="E135" s="65"/>
      <c r="F135" s="65"/>
      <c r="G135" s="65"/>
      <c r="H135" s="65"/>
      <c r="I135" s="65"/>
      <c r="J135" s="65"/>
      <c r="K135" s="65"/>
    </row>
    <row r="136" ht="23.25" customHeight="1" spans="2:11">
      <c r="B136" s="65"/>
      <c r="C136" s="65"/>
      <c r="D136" s="65"/>
      <c r="E136" s="65"/>
      <c r="F136" s="65"/>
      <c r="G136" s="65"/>
      <c r="H136" s="65"/>
      <c r="I136" s="65"/>
      <c r="J136" s="65"/>
      <c r="K136" s="65"/>
    </row>
    <row r="137" ht="23.25" customHeight="1" spans="2:11">
      <c r="B137" s="65"/>
      <c r="C137" s="65"/>
      <c r="D137" s="65"/>
      <c r="E137" s="65"/>
      <c r="F137" s="65"/>
      <c r="G137" s="65"/>
      <c r="H137" s="65"/>
      <c r="I137" s="65"/>
      <c r="J137" s="65"/>
      <c r="K137" s="65"/>
    </row>
    <row r="138" ht="23.25" customHeight="1" spans="2:11">
      <c r="B138" s="65"/>
      <c r="C138" s="65"/>
      <c r="D138" s="65"/>
      <c r="E138" s="65"/>
      <c r="F138" s="65"/>
      <c r="G138" s="65"/>
      <c r="H138" s="65"/>
      <c r="I138" s="65"/>
      <c r="J138" s="65"/>
      <c r="K138" s="65"/>
    </row>
    <row r="139" ht="23.25" customHeight="1" spans="2:11">
      <c r="B139" s="65"/>
      <c r="C139" s="65"/>
      <c r="D139" s="65"/>
      <c r="E139" s="65"/>
      <c r="F139" s="65"/>
      <c r="G139" s="65"/>
      <c r="H139" s="65"/>
      <c r="I139" s="65"/>
      <c r="J139" s="65"/>
      <c r="K139" s="65"/>
    </row>
    <row r="140" ht="23.25" customHeight="1" spans="2:11">
      <c r="B140" s="65"/>
      <c r="C140" s="65"/>
      <c r="D140" s="65"/>
      <c r="E140" s="65"/>
      <c r="F140" s="65"/>
      <c r="G140" s="65"/>
      <c r="H140" s="65"/>
      <c r="I140" s="65"/>
      <c r="J140" s="65"/>
      <c r="K140" s="65"/>
    </row>
    <row r="141" ht="23.25" customHeight="1" spans="2:11">
      <c r="B141" s="65"/>
      <c r="C141" s="65"/>
      <c r="D141" s="65"/>
      <c r="E141" s="65"/>
      <c r="F141" s="65"/>
      <c r="G141" s="65"/>
      <c r="H141" s="65"/>
      <c r="I141" s="65"/>
      <c r="J141" s="65"/>
      <c r="K141" s="65"/>
    </row>
    <row r="142" ht="23.25" customHeight="1" spans="2:11">
      <c r="B142" s="65"/>
      <c r="C142" s="65"/>
      <c r="D142" s="65"/>
      <c r="E142" s="65"/>
      <c r="F142" s="65"/>
      <c r="G142" s="65"/>
      <c r="H142" s="65"/>
      <c r="I142" s="65"/>
      <c r="J142" s="65"/>
      <c r="K142" s="65"/>
    </row>
    <row r="143" ht="23.25" customHeight="1" spans="2:11">
      <c r="B143" s="65"/>
      <c r="C143" s="65"/>
      <c r="D143" s="65"/>
      <c r="E143" s="65"/>
      <c r="F143" s="65"/>
      <c r="G143" s="65"/>
      <c r="H143" s="65"/>
      <c r="I143" s="65"/>
      <c r="J143" s="65"/>
      <c r="K143" s="65"/>
    </row>
    <row r="144" ht="23.25" customHeight="1" spans="2:11">
      <c r="B144" s="65"/>
      <c r="C144" s="65"/>
      <c r="D144" s="65"/>
      <c r="E144" s="65"/>
      <c r="F144" s="65"/>
      <c r="G144" s="65"/>
      <c r="H144" s="65"/>
      <c r="I144" s="65"/>
      <c r="J144" s="65"/>
      <c r="K144" s="65"/>
    </row>
    <row r="145" ht="23.25" customHeight="1" spans="2:11">
      <c r="B145" s="65"/>
      <c r="C145" s="65"/>
      <c r="D145" s="65"/>
      <c r="E145" s="65"/>
      <c r="F145" s="65"/>
      <c r="G145" s="65"/>
      <c r="H145" s="65"/>
      <c r="I145" s="65"/>
      <c r="J145" s="65"/>
      <c r="K145" s="65"/>
    </row>
    <row r="146" ht="23.25" customHeight="1" spans="2:11">
      <c r="B146" s="65"/>
      <c r="C146" s="65"/>
      <c r="D146" s="65"/>
      <c r="E146" s="65"/>
      <c r="F146" s="65"/>
      <c r="G146" s="65"/>
      <c r="H146" s="65"/>
      <c r="I146" s="65"/>
      <c r="J146" s="65"/>
      <c r="K146" s="65"/>
    </row>
    <row r="147" ht="23.25" customHeight="1" spans="2:11">
      <c r="B147" s="65"/>
      <c r="C147" s="65"/>
      <c r="D147" s="65"/>
      <c r="E147" s="65"/>
      <c r="F147" s="65"/>
      <c r="G147" s="65"/>
      <c r="H147" s="65"/>
      <c r="I147" s="65"/>
      <c r="J147" s="65"/>
      <c r="K147" s="65"/>
    </row>
    <row r="148" ht="23.25" customHeight="1" spans="2:11">
      <c r="B148" s="65"/>
      <c r="C148" s="65"/>
      <c r="D148" s="65"/>
      <c r="E148" s="65"/>
      <c r="F148" s="65"/>
      <c r="G148" s="65"/>
      <c r="H148" s="65"/>
      <c r="I148" s="65"/>
      <c r="J148" s="65"/>
      <c r="K148" s="65"/>
    </row>
    <row r="149" ht="23.25" customHeight="1" spans="2:11">
      <c r="B149" s="65"/>
      <c r="C149" s="65"/>
      <c r="D149" s="65"/>
      <c r="E149" s="65"/>
      <c r="F149" s="65"/>
      <c r="G149" s="65"/>
      <c r="H149" s="65"/>
      <c r="I149" s="65"/>
      <c r="J149" s="65"/>
      <c r="K149" s="65"/>
    </row>
    <row r="150" ht="23.25" customHeight="1" spans="2:11">
      <c r="B150" s="65"/>
      <c r="C150" s="65"/>
      <c r="D150" s="65"/>
      <c r="E150" s="65"/>
      <c r="F150" s="65"/>
      <c r="G150" s="65"/>
      <c r="H150" s="65"/>
      <c r="I150" s="65"/>
      <c r="J150" s="65"/>
      <c r="K150" s="65"/>
    </row>
    <row r="151" ht="23.25" customHeight="1" spans="2:11">
      <c r="B151" s="65"/>
      <c r="C151" s="65"/>
      <c r="D151" s="65"/>
      <c r="E151" s="65"/>
      <c r="F151" s="65"/>
      <c r="G151" s="65"/>
      <c r="H151" s="65"/>
      <c r="I151" s="65"/>
      <c r="J151" s="65"/>
      <c r="K151" s="65"/>
    </row>
    <row r="152" ht="23.25" customHeight="1" spans="2:11">
      <c r="B152" s="65"/>
      <c r="C152" s="65"/>
      <c r="D152" s="65"/>
      <c r="E152" s="65"/>
      <c r="F152" s="65"/>
      <c r="G152" s="65"/>
      <c r="H152" s="65"/>
      <c r="I152" s="65"/>
      <c r="J152" s="65"/>
      <c r="K152" s="65"/>
    </row>
    <row r="153" ht="23.25" customHeight="1" spans="2:11">
      <c r="B153" s="65"/>
      <c r="C153" s="65"/>
      <c r="D153" s="65"/>
      <c r="E153" s="65"/>
      <c r="F153" s="65"/>
      <c r="G153" s="65"/>
      <c r="H153" s="65"/>
      <c r="I153" s="65"/>
      <c r="J153" s="65"/>
      <c r="K153" s="65"/>
    </row>
    <row r="154" ht="23.25" customHeight="1" spans="2:11">
      <c r="B154" s="65"/>
      <c r="C154" s="65"/>
      <c r="D154" s="65"/>
      <c r="E154" s="65"/>
      <c r="F154" s="65"/>
      <c r="G154" s="65"/>
      <c r="H154" s="65"/>
      <c r="I154" s="65"/>
      <c r="J154" s="65"/>
      <c r="K154" s="65"/>
    </row>
    <row r="155" ht="23.25" customHeight="1" spans="2:11">
      <c r="B155" s="65"/>
      <c r="C155" s="65"/>
      <c r="D155" s="65"/>
      <c r="E155" s="65"/>
      <c r="F155" s="65"/>
      <c r="G155" s="65"/>
      <c r="H155" s="65"/>
      <c r="I155" s="65"/>
      <c r="J155" s="65"/>
      <c r="K155" s="65"/>
    </row>
    <row r="156" ht="23.25" customHeight="1" spans="2:11">
      <c r="B156" s="65"/>
      <c r="C156" s="65"/>
      <c r="D156" s="65"/>
      <c r="E156" s="65"/>
      <c r="F156" s="65"/>
      <c r="G156" s="65"/>
      <c r="H156" s="65"/>
      <c r="I156" s="65"/>
      <c r="J156" s="65"/>
      <c r="K156" s="65"/>
    </row>
    <row r="157" ht="23.25" customHeight="1" spans="2:11">
      <c r="B157" s="65"/>
      <c r="C157" s="65"/>
      <c r="D157" s="65"/>
      <c r="E157" s="65"/>
      <c r="F157" s="65"/>
      <c r="G157" s="65"/>
      <c r="H157" s="65"/>
      <c r="I157" s="65"/>
      <c r="J157" s="65"/>
      <c r="K157" s="65"/>
    </row>
    <row r="158" ht="23.25" customHeight="1" spans="2:11">
      <c r="B158" s="65"/>
      <c r="C158" s="65"/>
      <c r="D158" s="65"/>
      <c r="E158" s="65"/>
      <c r="F158" s="65"/>
      <c r="G158" s="65"/>
      <c r="H158" s="65"/>
      <c r="I158" s="65"/>
      <c r="J158" s="65"/>
      <c r="K158" s="65"/>
    </row>
    <row r="159" ht="23.25" customHeight="1" spans="2:11">
      <c r="B159" s="65"/>
      <c r="C159" s="65"/>
      <c r="D159" s="65"/>
      <c r="E159" s="65"/>
      <c r="F159" s="65"/>
      <c r="G159" s="65"/>
      <c r="H159" s="65"/>
      <c r="I159" s="65"/>
      <c r="J159" s="65"/>
      <c r="K159" s="65"/>
    </row>
    <row r="160" ht="23.25" customHeight="1" spans="2:11">
      <c r="B160" s="65"/>
      <c r="C160" s="65"/>
      <c r="D160" s="65"/>
      <c r="E160" s="65"/>
      <c r="F160" s="65"/>
      <c r="G160" s="65"/>
      <c r="H160" s="65"/>
      <c r="I160" s="65"/>
      <c r="J160" s="65"/>
      <c r="K160" s="65"/>
    </row>
    <row r="161" ht="23.25" customHeight="1" spans="2:11">
      <c r="B161" s="65"/>
      <c r="C161" s="65"/>
      <c r="D161" s="65"/>
      <c r="E161" s="65"/>
      <c r="F161" s="65"/>
      <c r="G161" s="65"/>
      <c r="H161" s="65"/>
      <c r="I161" s="65"/>
      <c r="J161" s="65"/>
      <c r="K161" s="65"/>
    </row>
    <row r="162" ht="23.25" customHeight="1" spans="2:11">
      <c r="B162" s="65"/>
      <c r="C162" s="65"/>
      <c r="D162" s="65"/>
      <c r="E162" s="65"/>
      <c r="F162" s="65"/>
      <c r="G162" s="65"/>
      <c r="H162" s="65"/>
      <c r="I162" s="65"/>
      <c r="J162" s="65"/>
      <c r="K162" s="65"/>
    </row>
    <row r="163" ht="23.25" customHeight="1" spans="2:11">
      <c r="B163" s="65"/>
      <c r="C163" s="65"/>
      <c r="D163" s="65"/>
      <c r="E163" s="65"/>
      <c r="F163" s="65"/>
      <c r="G163" s="65"/>
      <c r="H163" s="65"/>
      <c r="I163" s="65"/>
      <c r="J163" s="65"/>
      <c r="K163" s="65"/>
    </row>
    <row r="164" ht="23.25" customHeight="1" spans="2:11">
      <c r="B164" s="65"/>
      <c r="C164" s="65"/>
      <c r="D164" s="65"/>
      <c r="E164" s="65"/>
      <c r="F164" s="65"/>
      <c r="G164" s="65"/>
      <c r="H164" s="65"/>
      <c r="I164" s="65"/>
      <c r="J164" s="65"/>
      <c r="K164" s="65"/>
    </row>
    <row r="165" ht="23.25" customHeight="1" spans="2:11">
      <c r="B165" s="65"/>
      <c r="C165" s="65"/>
      <c r="D165" s="65"/>
      <c r="E165" s="65"/>
      <c r="F165" s="65"/>
      <c r="G165" s="65"/>
      <c r="H165" s="65"/>
      <c r="I165" s="65"/>
      <c r="J165" s="65"/>
      <c r="K165" s="65"/>
    </row>
    <row r="166" ht="23.25" customHeight="1" spans="2:11">
      <c r="B166" s="65"/>
      <c r="C166" s="65"/>
      <c r="D166" s="65"/>
      <c r="E166" s="65"/>
      <c r="F166" s="65"/>
      <c r="G166" s="65"/>
      <c r="H166" s="65"/>
      <c r="I166" s="65"/>
      <c r="J166" s="65"/>
      <c r="K166" s="65"/>
    </row>
    <row r="167" ht="23.25" customHeight="1" spans="2:11">
      <c r="B167" s="65"/>
      <c r="C167" s="65"/>
      <c r="D167" s="65"/>
      <c r="E167" s="65"/>
      <c r="F167" s="65"/>
      <c r="G167" s="65"/>
      <c r="H167" s="65"/>
      <c r="I167" s="65"/>
      <c r="J167" s="65"/>
      <c r="K167" s="65"/>
    </row>
    <row r="168" ht="23.25" customHeight="1" spans="2:11">
      <c r="B168" s="65"/>
      <c r="C168" s="65"/>
      <c r="D168" s="65"/>
      <c r="E168" s="65"/>
      <c r="F168" s="65"/>
      <c r="G168" s="65"/>
      <c r="H168" s="65"/>
      <c r="I168" s="65"/>
      <c r="J168" s="65"/>
      <c r="K168" s="65"/>
    </row>
    <row r="169" ht="23.25" customHeight="1" spans="2:11">
      <c r="B169" s="65"/>
      <c r="C169" s="65"/>
      <c r="D169" s="65"/>
      <c r="E169" s="65"/>
      <c r="F169" s="65"/>
      <c r="G169" s="65"/>
      <c r="H169" s="65"/>
      <c r="I169" s="65"/>
      <c r="J169" s="65"/>
      <c r="K169" s="65"/>
    </row>
    <row r="170" ht="23.25" customHeight="1" spans="2:11">
      <c r="B170" s="65"/>
      <c r="C170" s="65"/>
      <c r="D170" s="65"/>
      <c r="E170" s="65"/>
      <c r="F170" s="65"/>
      <c r="G170" s="65"/>
      <c r="H170" s="65"/>
      <c r="I170" s="65"/>
      <c r="J170" s="65"/>
      <c r="K170" s="65"/>
    </row>
    <row r="171" ht="23.25" customHeight="1" spans="2:11">
      <c r="B171" s="65"/>
      <c r="C171" s="65"/>
      <c r="D171" s="65"/>
      <c r="E171" s="65"/>
      <c r="F171" s="65"/>
      <c r="G171" s="65"/>
      <c r="H171" s="65"/>
      <c r="I171" s="65"/>
      <c r="J171" s="65"/>
      <c r="K171" s="65"/>
    </row>
    <row r="172" ht="23.25" customHeight="1" spans="2:11">
      <c r="B172" s="65"/>
      <c r="C172" s="65"/>
      <c r="D172" s="65"/>
      <c r="E172" s="65"/>
      <c r="F172" s="65"/>
      <c r="G172" s="65"/>
      <c r="H172" s="65"/>
      <c r="I172" s="65"/>
      <c r="J172" s="65"/>
      <c r="K172" s="65"/>
    </row>
    <row r="173" ht="23.25" customHeight="1" spans="2:11">
      <c r="B173" s="65"/>
      <c r="C173" s="65"/>
      <c r="D173" s="65"/>
      <c r="E173" s="65"/>
      <c r="F173" s="65"/>
      <c r="G173" s="65"/>
      <c r="H173" s="65"/>
      <c r="I173" s="65"/>
      <c r="J173" s="65"/>
      <c r="K173" s="65"/>
    </row>
    <row r="174" ht="23.25" customHeight="1" spans="2:11">
      <c r="B174" s="65"/>
      <c r="C174" s="65"/>
      <c r="D174" s="65"/>
      <c r="E174" s="65"/>
      <c r="F174" s="65"/>
      <c r="G174" s="65"/>
      <c r="H174" s="65"/>
      <c r="I174" s="65"/>
      <c r="J174" s="65"/>
      <c r="K174" s="65"/>
    </row>
    <row r="175" ht="23.25" customHeight="1"/>
    <row r="176" ht="23.25" customHeight="1"/>
    <row r="177" ht="23.25" customHeight="1"/>
    <row r="178" ht="23.25" customHeight="1"/>
    <row r="179" ht="23.25" customHeight="1"/>
    <row r="180" ht="23.25" customHeight="1"/>
    <row r="181" ht="23.25" customHeight="1"/>
    <row r="182" ht="23.25" customHeight="1"/>
    <row r="183" ht="23.25" customHeight="1"/>
    <row r="184" ht="23.25" customHeight="1"/>
  </sheetData>
  <mergeCells count="4">
    <mergeCell ref="A12:F12"/>
    <mergeCell ref="G12:K12"/>
    <mergeCell ref="A28:F28"/>
    <mergeCell ref="G28:K28"/>
  </mergeCells>
  <pageMargins left="0.708661417322835" right="0.708661417322835" top="0.748031496062992" bottom="0.748031496062992" header="0.31496062992126" footer="0.31496062992126"/>
  <pageSetup paperSize="9" scale="55" orientation="landscape"/>
  <headerFooter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T235"/>
  <sheetViews>
    <sheetView showGridLines="0" zoomScale="85" zoomScaleNormal="85" workbookViewId="0">
      <selection activeCell="B13" sqref="B13"/>
    </sheetView>
  </sheetViews>
  <sheetFormatPr defaultColWidth="0" defaultRowHeight="15"/>
  <cols>
    <col min="1" max="1" width="2.71428571428571" customWidth="1"/>
    <col min="2" max="2" width="48.7142857142857" customWidth="1"/>
    <col min="3" max="17" width="13.7142857142857" customWidth="1"/>
    <col min="18" max="18" width="14.7142857142857" customWidth="1"/>
    <col min="19" max="19" width="9.14285714285714" customWidth="1"/>
    <col min="20" max="20" width="8.57142857142857" customWidth="1"/>
    <col min="21" max="16384" width="9.14285714285714" hidden="1"/>
  </cols>
  <sheetData>
    <row r="1" spans="1:20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97"/>
    </row>
    <row r="3" spans="1:20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97"/>
    </row>
    <row r="4" customHeight="1" spans="1:20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97"/>
    </row>
    <row r="5" spans="1:20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19"/>
    </row>
    <row r="11" ht="23.25" customHeight="1"/>
    <row r="12" s="65" customFormat="1" ht="23.25" customHeight="1" spans="1:20">
      <c r="A12"/>
      <c r="B12" s="331" t="s">
        <v>294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89"/>
      <c r="P12" s="89"/>
      <c r="Q12" s="89"/>
      <c r="R12" s="89"/>
      <c r="S12" s="30"/>
      <c r="T12" s="30"/>
    </row>
    <row r="13" s="65" customFormat="1" ht="50.1" customHeight="1" spans="1:20">
      <c r="A13"/>
      <c r="B13" s="71" t="s">
        <v>224</v>
      </c>
      <c r="C13" s="352" t="s">
        <v>295</v>
      </c>
      <c r="D13" s="352" t="s">
        <v>296</v>
      </c>
      <c r="E13" s="352" t="s">
        <v>297</v>
      </c>
      <c r="F13" s="352" t="s">
        <v>298</v>
      </c>
      <c r="G13" s="352" t="s">
        <v>299</v>
      </c>
      <c r="H13" s="352" t="s">
        <v>300</v>
      </c>
      <c r="I13" s="352" t="s">
        <v>301</v>
      </c>
      <c r="J13" s="352" t="s">
        <v>302</v>
      </c>
      <c r="K13" s="352" t="s">
        <v>303</v>
      </c>
      <c r="L13" s="352" t="s">
        <v>304</v>
      </c>
      <c r="M13" s="352" t="s">
        <v>305</v>
      </c>
      <c r="N13" s="352" t="s">
        <v>306</v>
      </c>
      <c r="O13" s="352" t="s">
        <v>307</v>
      </c>
      <c r="P13" s="352" t="s">
        <v>308</v>
      </c>
      <c r="Q13" s="352" t="s">
        <v>309</v>
      </c>
      <c r="R13" s="430" t="s">
        <v>123</v>
      </c>
      <c r="S13" s="30"/>
      <c r="T13" s="30"/>
    </row>
    <row r="14" s="65" customFormat="1" ht="23.25" customHeight="1" spans="1:20">
      <c r="A14"/>
      <c r="B14" s="507" t="s">
        <v>4</v>
      </c>
      <c r="C14" s="509"/>
      <c r="D14" s="509"/>
      <c r="E14" s="509"/>
      <c r="F14" s="509"/>
      <c r="G14" s="509"/>
      <c r="H14" s="509"/>
      <c r="I14" s="509"/>
      <c r="J14" s="509"/>
      <c r="K14" s="509"/>
      <c r="L14" s="509"/>
      <c r="M14" s="509"/>
      <c r="N14" s="509"/>
      <c r="O14" s="509"/>
      <c r="P14" s="509"/>
      <c r="Q14" s="509"/>
      <c r="R14" s="725"/>
      <c r="S14" s="30"/>
      <c r="T14" s="30"/>
    </row>
    <row r="15" s="65" customFormat="1" ht="23.25" customHeight="1" spans="1:20">
      <c r="A15"/>
      <c r="B15" s="504" t="s">
        <v>54</v>
      </c>
      <c r="C15" s="511" t="s">
        <v>127</v>
      </c>
      <c r="D15" s="511" t="s">
        <v>127</v>
      </c>
      <c r="E15" s="511" t="s">
        <v>127</v>
      </c>
      <c r="F15" s="511" t="s">
        <v>127</v>
      </c>
      <c r="G15" s="511" t="s">
        <v>127</v>
      </c>
      <c r="H15" s="511" t="s">
        <v>127</v>
      </c>
      <c r="I15" s="511" t="s">
        <v>127</v>
      </c>
      <c r="J15" s="511" t="s">
        <v>127</v>
      </c>
      <c r="K15" s="511" t="s">
        <v>127</v>
      </c>
      <c r="L15" s="511" t="s">
        <v>127</v>
      </c>
      <c r="M15" s="511" t="s">
        <v>127</v>
      </c>
      <c r="N15" s="511" t="s">
        <v>127</v>
      </c>
      <c r="O15" s="511" t="s">
        <v>127</v>
      </c>
      <c r="P15" s="82">
        <v>13</v>
      </c>
      <c r="Q15" s="82">
        <v>12</v>
      </c>
      <c r="R15" s="519" t="str">
        <f t="shared" ref="R15:R25" si="0">IF(ISERROR(Q15/C15-1),"-",(Q15/C15-1))</f>
        <v>-</v>
      </c>
      <c r="S15" s="30"/>
      <c r="T15" s="30"/>
    </row>
    <row r="16" s="65" customFormat="1" ht="23.25" customHeight="1" spans="1:20">
      <c r="A16"/>
      <c r="B16" s="505" t="s">
        <v>16</v>
      </c>
      <c r="C16" s="82">
        <v>8</v>
      </c>
      <c r="D16" s="82">
        <v>8</v>
      </c>
      <c r="E16" s="82">
        <v>12</v>
      </c>
      <c r="F16" s="82">
        <v>15</v>
      </c>
      <c r="G16" s="82">
        <v>20</v>
      </c>
      <c r="H16" s="82">
        <v>14</v>
      </c>
      <c r="I16" s="82">
        <v>15</v>
      </c>
      <c r="J16" s="82">
        <v>16</v>
      </c>
      <c r="K16" s="159">
        <f>12+3</f>
        <v>15</v>
      </c>
      <c r="L16" s="159">
        <v>15</v>
      </c>
      <c r="M16" s="164">
        <v>14</v>
      </c>
      <c r="N16" s="164">
        <v>14</v>
      </c>
      <c r="O16" s="164">
        <v>15</v>
      </c>
      <c r="P16" s="164">
        <v>14</v>
      </c>
      <c r="Q16" s="164">
        <v>12</v>
      </c>
      <c r="R16" s="519">
        <f t="shared" si="0"/>
        <v>0.5</v>
      </c>
      <c r="S16" s="30"/>
      <c r="T16" s="30"/>
    </row>
    <row r="17" s="65" customFormat="1" ht="23.25" customHeight="1" spans="1:20">
      <c r="A17"/>
      <c r="B17" s="505" t="s">
        <v>209</v>
      </c>
      <c r="C17" s="82" t="s">
        <v>127</v>
      </c>
      <c r="D17" s="82" t="s">
        <v>127</v>
      </c>
      <c r="E17" s="82" t="s">
        <v>127</v>
      </c>
      <c r="F17" s="82" t="s">
        <v>127</v>
      </c>
      <c r="G17" s="82" t="s">
        <v>127</v>
      </c>
      <c r="H17" s="82" t="s">
        <v>127</v>
      </c>
      <c r="I17" s="82" t="s">
        <v>127</v>
      </c>
      <c r="J17" s="82">
        <v>9</v>
      </c>
      <c r="K17" s="159">
        <v>4</v>
      </c>
      <c r="L17" s="159">
        <v>6</v>
      </c>
      <c r="M17" s="164">
        <v>3</v>
      </c>
      <c r="N17" s="164">
        <v>2</v>
      </c>
      <c r="O17" s="164">
        <v>1</v>
      </c>
      <c r="P17" s="164">
        <v>2</v>
      </c>
      <c r="Q17" s="164">
        <v>3</v>
      </c>
      <c r="R17" s="519" t="str">
        <f t="shared" si="0"/>
        <v>-</v>
      </c>
      <c r="S17" s="30"/>
      <c r="T17" s="30"/>
    </row>
    <row r="18" s="65" customFormat="1" ht="23.25" customHeight="1" spans="1:20">
      <c r="A18"/>
      <c r="B18" s="505" t="s">
        <v>38</v>
      </c>
      <c r="C18" s="82" t="s">
        <v>127</v>
      </c>
      <c r="D18" s="82" t="s">
        <v>127</v>
      </c>
      <c r="E18" s="82" t="s">
        <v>127</v>
      </c>
      <c r="F18" s="82" t="s">
        <v>127</v>
      </c>
      <c r="G18" s="82" t="s">
        <v>127</v>
      </c>
      <c r="H18" s="82" t="s">
        <v>127</v>
      </c>
      <c r="I18" s="82" t="s">
        <v>127</v>
      </c>
      <c r="J18" s="82" t="s">
        <v>127</v>
      </c>
      <c r="K18" s="159">
        <v>10</v>
      </c>
      <c r="L18" s="159">
        <v>10</v>
      </c>
      <c r="M18" s="164">
        <v>9</v>
      </c>
      <c r="N18" s="164">
        <v>9</v>
      </c>
      <c r="O18" s="164">
        <v>8</v>
      </c>
      <c r="P18" s="164">
        <v>6</v>
      </c>
      <c r="Q18" s="164">
        <v>8</v>
      </c>
      <c r="R18" s="519" t="str">
        <f t="shared" si="0"/>
        <v>-</v>
      </c>
      <c r="S18" s="30"/>
      <c r="T18" s="30"/>
    </row>
    <row r="19" s="65" customFormat="1" ht="23.25" customHeight="1" spans="1:20">
      <c r="A19"/>
      <c r="B19" s="505" t="s">
        <v>49</v>
      </c>
      <c r="C19" s="82" t="s">
        <v>127</v>
      </c>
      <c r="D19" s="82" t="s">
        <v>127</v>
      </c>
      <c r="E19" s="82" t="s">
        <v>127</v>
      </c>
      <c r="F19" s="82" t="s">
        <v>127</v>
      </c>
      <c r="G19" s="82" t="s">
        <v>127</v>
      </c>
      <c r="H19" s="82" t="s">
        <v>127</v>
      </c>
      <c r="I19" s="82" t="s">
        <v>127</v>
      </c>
      <c r="J19" s="82" t="s">
        <v>127</v>
      </c>
      <c r="K19" s="159">
        <v>6</v>
      </c>
      <c r="L19" s="159">
        <v>8</v>
      </c>
      <c r="M19" s="164">
        <v>6</v>
      </c>
      <c r="N19" s="164">
        <v>9</v>
      </c>
      <c r="O19" s="164">
        <v>9</v>
      </c>
      <c r="P19" s="164">
        <v>10</v>
      </c>
      <c r="Q19" s="164">
        <v>10</v>
      </c>
      <c r="R19" s="519" t="str">
        <f t="shared" si="0"/>
        <v>-</v>
      </c>
      <c r="S19" s="30"/>
      <c r="T19" s="30"/>
    </row>
    <row r="20" s="65" customFormat="1" ht="23.25" customHeight="1" spans="1:20">
      <c r="A20"/>
      <c r="B20" s="353" t="s">
        <v>34</v>
      </c>
      <c r="C20" s="82" t="s">
        <v>127</v>
      </c>
      <c r="D20" s="82" t="s">
        <v>127</v>
      </c>
      <c r="E20" s="82" t="s">
        <v>127</v>
      </c>
      <c r="F20" s="82" t="s">
        <v>127</v>
      </c>
      <c r="G20" s="82" t="s">
        <v>127</v>
      </c>
      <c r="H20" s="82" t="s">
        <v>127</v>
      </c>
      <c r="I20" s="82" t="s">
        <v>127</v>
      </c>
      <c r="J20" s="82" t="s">
        <v>127</v>
      </c>
      <c r="K20" s="159">
        <v>10</v>
      </c>
      <c r="L20" s="159">
        <v>12</v>
      </c>
      <c r="M20" s="164">
        <v>10</v>
      </c>
      <c r="N20" s="164">
        <v>12</v>
      </c>
      <c r="O20" s="164">
        <v>0</v>
      </c>
      <c r="P20" s="164">
        <v>13</v>
      </c>
      <c r="Q20" s="164">
        <v>12</v>
      </c>
      <c r="R20" s="519" t="str">
        <f t="shared" si="0"/>
        <v>-</v>
      </c>
      <c r="S20" s="30"/>
      <c r="T20" s="30"/>
    </row>
    <row r="21" s="65" customFormat="1" ht="23.25" customHeight="1" spans="1:20">
      <c r="A21"/>
      <c r="B21" s="505" t="s">
        <v>25</v>
      </c>
      <c r="C21" s="82" t="s">
        <v>127</v>
      </c>
      <c r="D21" s="82" t="s">
        <v>127</v>
      </c>
      <c r="E21" s="82" t="s">
        <v>127</v>
      </c>
      <c r="F21" s="82" t="s">
        <v>127</v>
      </c>
      <c r="G21" s="82">
        <v>9</v>
      </c>
      <c r="H21" s="82">
        <v>10</v>
      </c>
      <c r="I21" s="82">
        <v>10</v>
      </c>
      <c r="J21" s="82">
        <v>8</v>
      </c>
      <c r="K21" s="159">
        <v>9</v>
      </c>
      <c r="L21" s="159">
        <v>16</v>
      </c>
      <c r="M21" s="164">
        <v>8</v>
      </c>
      <c r="N21" s="164">
        <v>10</v>
      </c>
      <c r="O21" s="164">
        <v>12</v>
      </c>
      <c r="P21" s="164">
        <v>5</v>
      </c>
      <c r="Q21" s="164">
        <v>8</v>
      </c>
      <c r="R21" s="519" t="str">
        <f t="shared" si="0"/>
        <v>-</v>
      </c>
      <c r="S21" s="30"/>
      <c r="T21" s="30"/>
    </row>
    <row r="22" s="65" customFormat="1" ht="23.25" customHeight="1" spans="1:20">
      <c r="A22"/>
      <c r="B22" s="505" t="s">
        <v>31</v>
      </c>
      <c r="C22" s="82" t="s">
        <v>127</v>
      </c>
      <c r="D22" s="82" t="s">
        <v>127</v>
      </c>
      <c r="E22" s="82" t="s">
        <v>127</v>
      </c>
      <c r="F22" s="82" t="s">
        <v>127</v>
      </c>
      <c r="G22" s="82" t="s">
        <v>127</v>
      </c>
      <c r="H22" s="82" t="s">
        <v>127</v>
      </c>
      <c r="I22" s="82" t="s">
        <v>127</v>
      </c>
      <c r="J22" s="82">
        <v>10</v>
      </c>
      <c r="K22" s="159">
        <f>7+3</f>
        <v>10</v>
      </c>
      <c r="L22" s="159">
        <v>10</v>
      </c>
      <c r="M22" s="164">
        <v>10</v>
      </c>
      <c r="N22" s="164">
        <v>12</v>
      </c>
      <c r="O22" s="164">
        <v>11</v>
      </c>
      <c r="P22" s="164">
        <v>14</v>
      </c>
      <c r="Q22" s="164">
        <v>13</v>
      </c>
      <c r="R22" s="519" t="str">
        <f t="shared" si="0"/>
        <v>-</v>
      </c>
      <c r="S22" s="30"/>
      <c r="T22" s="30"/>
    </row>
    <row r="23" s="65" customFormat="1" ht="23.25" customHeight="1" spans="2:20">
      <c r="B23" s="505" t="s">
        <v>21</v>
      </c>
      <c r="C23" s="82" t="s">
        <v>127</v>
      </c>
      <c r="D23" s="82" t="s">
        <v>127</v>
      </c>
      <c r="E23" s="82" t="s">
        <v>127</v>
      </c>
      <c r="F23" s="82" t="s">
        <v>127</v>
      </c>
      <c r="G23" s="82" t="s">
        <v>127</v>
      </c>
      <c r="H23" s="82">
        <v>10</v>
      </c>
      <c r="I23" s="82">
        <v>10</v>
      </c>
      <c r="J23" s="82">
        <v>10</v>
      </c>
      <c r="K23" s="159">
        <v>10</v>
      </c>
      <c r="L23" s="159">
        <v>4</v>
      </c>
      <c r="M23" s="164">
        <v>10</v>
      </c>
      <c r="N23" s="164">
        <v>10</v>
      </c>
      <c r="O23" s="164">
        <v>10</v>
      </c>
      <c r="P23" s="164">
        <v>8</v>
      </c>
      <c r="Q23" s="164">
        <v>10</v>
      </c>
      <c r="R23" s="519" t="str">
        <f t="shared" si="0"/>
        <v>-</v>
      </c>
      <c r="S23" s="30"/>
      <c r="T23" s="30"/>
    </row>
    <row r="24" s="65" customFormat="1" ht="23.25" customHeight="1" spans="2:20">
      <c r="B24" s="505" t="s">
        <v>70</v>
      </c>
      <c r="C24" s="82" t="s">
        <v>127</v>
      </c>
      <c r="D24" s="82" t="s">
        <v>127</v>
      </c>
      <c r="E24" s="82" t="s">
        <v>127</v>
      </c>
      <c r="F24" s="82" t="s">
        <v>127</v>
      </c>
      <c r="G24" s="82" t="s">
        <v>127</v>
      </c>
      <c r="H24" s="82" t="s">
        <v>127</v>
      </c>
      <c r="I24" s="82" t="s">
        <v>127</v>
      </c>
      <c r="J24" s="82" t="s">
        <v>127</v>
      </c>
      <c r="K24" s="82" t="s">
        <v>127</v>
      </c>
      <c r="L24" s="82" t="s">
        <v>127</v>
      </c>
      <c r="M24" s="82" t="s">
        <v>127</v>
      </c>
      <c r="N24" s="164">
        <v>5</v>
      </c>
      <c r="O24" s="164">
        <v>2</v>
      </c>
      <c r="P24" s="164">
        <v>2</v>
      </c>
      <c r="Q24" s="164">
        <v>5</v>
      </c>
      <c r="R24" s="519" t="str">
        <f t="shared" si="0"/>
        <v>-</v>
      </c>
      <c r="S24" s="30"/>
      <c r="T24" s="30"/>
    </row>
    <row r="25" s="65" customFormat="1" ht="23.25" customHeight="1" spans="2:20">
      <c r="B25" s="506" t="s">
        <v>46</v>
      </c>
      <c r="C25" s="501" t="s">
        <v>127</v>
      </c>
      <c r="D25" s="501" t="s">
        <v>127</v>
      </c>
      <c r="E25" s="501" t="s">
        <v>127</v>
      </c>
      <c r="F25" s="501" t="s">
        <v>127</v>
      </c>
      <c r="G25" s="501" t="s">
        <v>127</v>
      </c>
      <c r="H25" s="501" t="s">
        <v>127</v>
      </c>
      <c r="I25" s="501" t="s">
        <v>127</v>
      </c>
      <c r="J25" s="501" t="s">
        <v>127</v>
      </c>
      <c r="K25" s="501" t="s">
        <v>127</v>
      </c>
      <c r="L25" s="501" t="s">
        <v>127</v>
      </c>
      <c r="M25" s="501" t="s">
        <v>127</v>
      </c>
      <c r="N25" s="501" t="s">
        <v>127</v>
      </c>
      <c r="O25" s="501" t="s">
        <v>127</v>
      </c>
      <c r="P25" s="164">
        <v>8</v>
      </c>
      <c r="Q25" s="164">
        <v>7</v>
      </c>
      <c r="R25" s="519" t="str">
        <f t="shared" si="0"/>
        <v>-</v>
      </c>
      <c r="S25" s="30"/>
      <c r="T25" s="30"/>
    </row>
    <row r="26" s="65" customFormat="1" ht="23.25" customHeight="1" spans="2:20">
      <c r="B26" s="507" t="s">
        <v>195</v>
      </c>
      <c r="C26" s="508">
        <f>SUM(C15:C25)</f>
        <v>8</v>
      </c>
      <c r="D26" s="508">
        <f t="shared" ref="D26:Q26" si="1">SUM(D15:D25)</f>
        <v>8</v>
      </c>
      <c r="E26" s="508">
        <f t="shared" si="1"/>
        <v>12</v>
      </c>
      <c r="F26" s="508">
        <f t="shared" si="1"/>
        <v>15</v>
      </c>
      <c r="G26" s="508">
        <f t="shared" si="1"/>
        <v>29</v>
      </c>
      <c r="H26" s="508">
        <f t="shared" si="1"/>
        <v>34</v>
      </c>
      <c r="I26" s="508">
        <f t="shared" si="1"/>
        <v>35</v>
      </c>
      <c r="J26" s="508">
        <f t="shared" si="1"/>
        <v>53</v>
      </c>
      <c r="K26" s="508">
        <f t="shared" si="1"/>
        <v>74</v>
      </c>
      <c r="L26" s="508">
        <f t="shared" si="1"/>
        <v>81</v>
      </c>
      <c r="M26" s="508">
        <f t="shared" si="1"/>
        <v>70</v>
      </c>
      <c r="N26" s="508">
        <f t="shared" si="1"/>
        <v>83</v>
      </c>
      <c r="O26" s="508">
        <f t="shared" si="1"/>
        <v>68</v>
      </c>
      <c r="P26" s="508">
        <f t="shared" si="1"/>
        <v>95</v>
      </c>
      <c r="Q26" s="508">
        <f t="shared" si="1"/>
        <v>100</v>
      </c>
      <c r="R26" s="726">
        <f t="shared" ref="R26:R32" si="2">IF(ISERROR(Q26/C26-1),"-",(Q26/C26-1))</f>
        <v>11.5</v>
      </c>
      <c r="S26" s="30"/>
      <c r="T26" s="30"/>
    </row>
    <row r="27" s="65" customFormat="1" ht="23.25" customHeight="1" spans="2:20">
      <c r="B27" s="507" t="s">
        <v>3</v>
      </c>
      <c r="C27" s="509"/>
      <c r="D27" s="509"/>
      <c r="E27" s="509"/>
      <c r="F27" s="509"/>
      <c r="G27" s="509"/>
      <c r="H27" s="509"/>
      <c r="I27" s="509"/>
      <c r="J27" s="509"/>
      <c r="K27" s="702"/>
      <c r="L27" s="702"/>
      <c r="M27" s="724"/>
      <c r="N27" s="724"/>
      <c r="O27" s="724"/>
      <c r="P27" s="724"/>
      <c r="Q27" s="724"/>
      <c r="R27" s="726" t="str">
        <f t="shared" si="2"/>
        <v>-</v>
      </c>
      <c r="S27" s="30"/>
      <c r="T27" s="30"/>
    </row>
    <row r="28" s="65" customFormat="1" ht="23.25" customHeight="1" spans="2:20">
      <c r="B28" s="504" t="s">
        <v>87</v>
      </c>
      <c r="C28" s="511" t="s">
        <v>127</v>
      </c>
      <c r="D28" s="511" t="s">
        <v>127</v>
      </c>
      <c r="E28" s="511" t="s">
        <v>127</v>
      </c>
      <c r="F28" s="511" t="s">
        <v>127</v>
      </c>
      <c r="G28" s="511" t="s">
        <v>127</v>
      </c>
      <c r="H28" s="511" t="s">
        <v>127</v>
      </c>
      <c r="I28" s="511" t="s">
        <v>127</v>
      </c>
      <c r="J28" s="511" t="s">
        <v>127</v>
      </c>
      <c r="K28" s="355">
        <v>20</v>
      </c>
      <c r="L28" s="355">
        <v>0</v>
      </c>
      <c r="M28" s="715">
        <v>20</v>
      </c>
      <c r="N28" s="715">
        <v>17</v>
      </c>
      <c r="O28" s="715">
        <v>0</v>
      </c>
      <c r="P28" s="715">
        <v>23</v>
      </c>
      <c r="Q28" s="715">
        <v>0</v>
      </c>
      <c r="R28" s="519" t="str">
        <f t="shared" si="2"/>
        <v>-</v>
      </c>
      <c r="S28" s="30"/>
      <c r="T28" s="30"/>
    </row>
    <row r="29" s="65" customFormat="1" ht="23.25" customHeight="1" spans="2:20">
      <c r="B29" s="505" t="s">
        <v>54</v>
      </c>
      <c r="C29" s="82" t="s">
        <v>127</v>
      </c>
      <c r="D29" s="82" t="s">
        <v>127</v>
      </c>
      <c r="E29" s="82" t="s">
        <v>127</v>
      </c>
      <c r="F29" s="82" t="s">
        <v>127</v>
      </c>
      <c r="G29" s="82" t="s">
        <v>127</v>
      </c>
      <c r="H29" s="82">
        <v>15</v>
      </c>
      <c r="I29" s="82">
        <v>14</v>
      </c>
      <c r="J29" s="82">
        <v>15</v>
      </c>
      <c r="K29" s="159">
        <v>15</v>
      </c>
      <c r="L29" s="159">
        <v>15</v>
      </c>
      <c r="M29" s="164">
        <v>15</v>
      </c>
      <c r="N29" s="164">
        <v>17</v>
      </c>
      <c r="O29" s="164">
        <v>15</v>
      </c>
      <c r="P29" s="164">
        <v>15</v>
      </c>
      <c r="Q29" s="164">
        <v>12</v>
      </c>
      <c r="R29" s="519" t="str">
        <f t="shared" si="2"/>
        <v>-</v>
      </c>
      <c r="S29" s="30"/>
      <c r="T29" s="30"/>
    </row>
    <row r="30" s="65" customFormat="1" ht="23.25" customHeight="1" spans="2:20">
      <c r="B30" s="505" t="s">
        <v>16</v>
      </c>
      <c r="C30" s="82">
        <v>19</v>
      </c>
      <c r="D30" s="82">
        <v>19</v>
      </c>
      <c r="E30" s="82">
        <v>19</v>
      </c>
      <c r="F30" s="82">
        <v>20</v>
      </c>
      <c r="G30" s="82">
        <v>19</v>
      </c>
      <c r="H30" s="82">
        <v>19</v>
      </c>
      <c r="I30" s="82">
        <v>17</v>
      </c>
      <c r="J30" s="82">
        <v>20</v>
      </c>
      <c r="K30" s="159">
        <f>15+6</f>
        <v>21</v>
      </c>
      <c r="L30" s="159">
        <v>23</v>
      </c>
      <c r="M30" s="164">
        <v>15</v>
      </c>
      <c r="N30" s="164">
        <v>20</v>
      </c>
      <c r="O30" s="164">
        <v>17</v>
      </c>
      <c r="P30" s="164">
        <v>19</v>
      </c>
      <c r="Q30" s="164">
        <v>17</v>
      </c>
      <c r="R30" s="519">
        <f t="shared" si="2"/>
        <v>-0.105263157894737</v>
      </c>
      <c r="S30" s="30"/>
      <c r="T30" s="30"/>
    </row>
    <row r="31" s="65" customFormat="1" ht="23.25" customHeight="1" spans="2:20">
      <c r="B31" s="505" t="s">
        <v>108</v>
      </c>
      <c r="C31" s="82" t="s">
        <v>127</v>
      </c>
      <c r="D31" s="82" t="s">
        <v>127</v>
      </c>
      <c r="E31" s="82" t="s">
        <v>127</v>
      </c>
      <c r="F31" s="82" t="s">
        <v>127</v>
      </c>
      <c r="G31" s="82" t="s">
        <v>127</v>
      </c>
      <c r="H31" s="82" t="s">
        <v>127</v>
      </c>
      <c r="I31" s="82" t="s">
        <v>127</v>
      </c>
      <c r="J31" s="82" t="s">
        <v>127</v>
      </c>
      <c r="K31" s="82" t="s">
        <v>127</v>
      </c>
      <c r="L31" s="82" t="s">
        <v>127</v>
      </c>
      <c r="M31" s="82" t="s">
        <v>127</v>
      </c>
      <c r="N31" s="82" t="s">
        <v>127</v>
      </c>
      <c r="O31" s="82" t="s">
        <v>127</v>
      </c>
      <c r="P31" s="164">
        <v>12</v>
      </c>
      <c r="Q31" s="164">
        <v>12</v>
      </c>
      <c r="R31" s="519" t="str">
        <f t="shared" si="2"/>
        <v>-</v>
      </c>
      <c r="S31" s="30"/>
      <c r="T31" s="30"/>
    </row>
    <row r="32" s="65" customFormat="1" ht="23.25" customHeight="1" spans="2:20">
      <c r="B32" s="505" t="s">
        <v>58</v>
      </c>
      <c r="C32" s="82" t="s">
        <v>127</v>
      </c>
      <c r="D32" s="82" t="s">
        <v>127</v>
      </c>
      <c r="E32" s="82" t="s">
        <v>127</v>
      </c>
      <c r="F32" s="82" t="s">
        <v>127</v>
      </c>
      <c r="G32" s="82" t="s">
        <v>127</v>
      </c>
      <c r="H32" s="82">
        <v>10</v>
      </c>
      <c r="I32" s="82">
        <v>10</v>
      </c>
      <c r="J32" s="82">
        <v>10</v>
      </c>
      <c r="K32" s="159">
        <v>8</v>
      </c>
      <c r="L32" s="159">
        <v>12</v>
      </c>
      <c r="M32" s="164">
        <v>14</v>
      </c>
      <c r="N32" s="164">
        <v>14</v>
      </c>
      <c r="O32" s="164">
        <v>12</v>
      </c>
      <c r="P32" s="164">
        <v>11</v>
      </c>
      <c r="Q32" s="164">
        <v>15</v>
      </c>
      <c r="R32" s="519" t="str">
        <f t="shared" si="2"/>
        <v>-</v>
      </c>
      <c r="S32" s="30"/>
      <c r="T32" s="30"/>
    </row>
    <row r="33" s="65" customFormat="1" ht="23.25" customHeight="1" spans="2:20">
      <c r="B33" s="505" t="s">
        <v>310</v>
      </c>
      <c r="C33" s="82" t="s">
        <v>127</v>
      </c>
      <c r="D33" s="82" t="s">
        <v>127</v>
      </c>
      <c r="E33" s="82" t="s">
        <v>127</v>
      </c>
      <c r="F33" s="82" t="s">
        <v>127</v>
      </c>
      <c r="G33" s="82" t="s">
        <v>127</v>
      </c>
      <c r="H33" s="82">
        <v>15</v>
      </c>
      <c r="I33" s="82">
        <v>14</v>
      </c>
      <c r="J33" s="82">
        <v>15</v>
      </c>
      <c r="K33" s="159">
        <v>15</v>
      </c>
      <c r="L33" s="159">
        <v>14</v>
      </c>
      <c r="M33" s="164">
        <v>15</v>
      </c>
      <c r="N33" s="164">
        <v>13</v>
      </c>
      <c r="O33" s="164">
        <v>12</v>
      </c>
      <c r="P33" s="164">
        <v>8</v>
      </c>
      <c r="Q33" s="164">
        <v>9</v>
      </c>
      <c r="R33" s="519" t="str">
        <f t="shared" ref="R33:R52" si="3">IF(ISERROR(Q33/C33-1),"-",(Q33/C33-1))</f>
        <v>-</v>
      </c>
      <c r="S33" s="30"/>
      <c r="T33" s="30"/>
    </row>
    <row r="34" s="65" customFormat="1" ht="23.25" customHeight="1" spans="2:20">
      <c r="B34" s="505" t="s">
        <v>38</v>
      </c>
      <c r="C34" s="82" t="s">
        <v>127</v>
      </c>
      <c r="D34" s="82" t="s">
        <v>127</v>
      </c>
      <c r="E34" s="82" t="s">
        <v>127</v>
      </c>
      <c r="F34" s="82">
        <v>20</v>
      </c>
      <c r="G34" s="82">
        <v>15</v>
      </c>
      <c r="H34" s="82">
        <v>24</v>
      </c>
      <c r="I34" s="82">
        <v>20</v>
      </c>
      <c r="J34" s="82">
        <v>21</v>
      </c>
      <c r="K34" s="159">
        <v>22</v>
      </c>
      <c r="L34" s="159">
        <v>18</v>
      </c>
      <c r="M34" s="164">
        <v>13</v>
      </c>
      <c r="N34" s="164">
        <v>18</v>
      </c>
      <c r="O34" s="164">
        <v>12</v>
      </c>
      <c r="P34" s="164">
        <v>11</v>
      </c>
      <c r="Q34" s="164">
        <v>11</v>
      </c>
      <c r="R34" s="519" t="str">
        <f t="shared" si="3"/>
        <v>-</v>
      </c>
      <c r="S34" s="30"/>
      <c r="T34" s="30"/>
    </row>
    <row r="35" s="65" customFormat="1" ht="23.25" customHeight="1" spans="2:20">
      <c r="B35" s="708" t="s">
        <v>102</v>
      </c>
      <c r="C35" s="82" t="s">
        <v>127</v>
      </c>
      <c r="D35" s="82" t="s">
        <v>127</v>
      </c>
      <c r="E35" s="82" t="s">
        <v>127</v>
      </c>
      <c r="F35" s="82" t="s">
        <v>127</v>
      </c>
      <c r="G35" s="82" t="s">
        <v>127</v>
      </c>
      <c r="H35" s="82" t="s">
        <v>127</v>
      </c>
      <c r="I35" s="82" t="s">
        <v>127</v>
      </c>
      <c r="J35" s="82" t="s">
        <v>127</v>
      </c>
      <c r="K35" s="82" t="s">
        <v>127</v>
      </c>
      <c r="L35" s="82" t="s">
        <v>127</v>
      </c>
      <c r="M35" s="164">
        <v>11</v>
      </c>
      <c r="N35" s="164">
        <v>12</v>
      </c>
      <c r="O35" s="164">
        <v>14</v>
      </c>
      <c r="P35" s="164">
        <v>11</v>
      </c>
      <c r="Q35" s="164">
        <v>7</v>
      </c>
      <c r="R35" s="519" t="str">
        <f t="shared" si="3"/>
        <v>-</v>
      </c>
      <c r="S35" s="30"/>
      <c r="T35" s="30"/>
    </row>
    <row r="36" s="65" customFormat="1" ht="23.25" customHeight="1" spans="2:20">
      <c r="B36" s="505" t="s">
        <v>49</v>
      </c>
      <c r="C36" s="82" t="s">
        <v>127</v>
      </c>
      <c r="D36" s="82" t="s">
        <v>127</v>
      </c>
      <c r="E36" s="82" t="s">
        <v>127</v>
      </c>
      <c r="F36" s="82" t="s">
        <v>127</v>
      </c>
      <c r="G36" s="82">
        <v>20</v>
      </c>
      <c r="H36" s="82">
        <v>20</v>
      </c>
      <c r="I36" s="82">
        <v>19</v>
      </c>
      <c r="J36" s="82">
        <v>20</v>
      </c>
      <c r="K36" s="159">
        <v>17</v>
      </c>
      <c r="L36" s="159">
        <v>20</v>
      </c>
      <c r="M36" s="164">
        <v>20</v>
      </c>
      <c r="N36" s="164">
        <v>19</v>
      </c>
      <c r="O36" s="164">
        <v>20</v>
      </c>
      <c r="P36" s="164">
        <v>20</v>
      </c>
      <c r="Q36" s="164">
        <v>17</v>
      </c>
      <c r="R36" s="519" t="str">
        <f t="shared" si="3"/>
        <v>-</v>
      </c>
      <c r="S36" s="30"/>
      <c r="T36" s="30"/>
    </row>
    <row r="37" s="65" customFormat="1" ht="23.25" customHeight="1" spans="2:20">
      <c r="B37" s="505" t="s">
        <v>34</v>
      </c>
      <c r="C37" s="82" t="s">
        <v>127</v>
      </c>
      <c r="D37" s="82" t="s">
        <v>127</v>
      </c>
      <c r="E37" s="82">
        <v>15</v>
      </c>
      <c r="F37" s="82">
        <v>18</v>
      </c>
      <c r="G37" s="82">
        <v>18</v>
      </c>
      <c r="H37" s="82">
        <v>24</v>
      </c>
      <c r="I37" s="82">
        <v>18</v>
      </c>
      <c r="J37" s="82">
        <v>20</v>
      </c>
      <c r="K37" s="159">
        <v>18</v>
      </c>
      <c r="L37" s="159">
        <v>25</v>
      </c>
      <c r="M37" s="164">
        <v>21</v>
      </c>
      <c r="N37" s="164">
        <v>23</v>
      </c>
      <c r="O37" s="164">
        <v>17</v>
      </c>
      <c r="P37" s="164">
        <v>24</v>
      </c>
      <c r="Q37" s="164">
        <v>19</v>
      </c>
      <c r="R37" s="519" t="str">
        <f t="shared" si="3"/>
        <v>-</v>
      </c>
      <c r="S37" s="30"/>
      <c r="T37" s="30"/>
    </row>
    <row r="38" s="65" customFormat="1" ht="23.25" customHeight="1" spans="2:20">
      <c r="B38" s="505" t="s">
        <v>112</v>
      </c>
      <c r="C38" s="82" t="s">
        <v>127</v>
      </c>
      <c r="D38" s="82" t="s">
        <v>127</v>
      </c>
      <c r="E38" s="82" t="s">
        <v>127</v>
      </c>
      <c r="F38" s="82" t="s">
        <v>127</v>
      </c>
      <c r="G38" s="82" t="s">
        <v>127</v>
      </c>
      <c r="H38" s="82" t="s">
        <v>127</v>
      </c>
      <c r="I38" s="82" t="s">
        <v>127</v>
      </c>
      <c r="J38" s="82" t="s">
        <v>127</v>
      </c>
      <c r="K38" s="82" t="s">
        <v>127</v>
      </c>
      <c r="L38" s="82" t="s">
        <v>127</v>
      </c>
      <c r="M38" s="82" t="s">
        <v>127</v>
      </c>
      <c r="N38" s="82" t="s">
        <v>127</v>
      </c>
      <c r="O38" s="82" t="s">
        <v>127</v>
      </c>
      <c r="P38" s="164">
        <v>18</v>
      </c>
      <c r="Q38" s="164">
        <v>24</v>
      </c>
      <c r="R38" s="519" t="str">
        <f t="shared" si="3"/>
        <v>-</v>
      </c>
      <c r="S38" s="30"/>
      <c r="T38" s="30"/>
    </row>
    <row r="39" s="65" customFormat="1" ht="23.25" customHeight="1" spans="2:20">
      <c r="B39" s="505" t="s">
        <v>73</v>
      </c>
      <c r="C39" s="82" t="s">
        <v>127</v>
      </c>
      <c r="D39" s="82" t="s">
        <v>127</v>
      </c>
      <c r="E39" s="82" t="s">
        <v>127</v>
      </c>
      <c r="F39" s="82" t="s">
        <v>127</v>
      </c>
      <c r="G39" s="82" t="s">
        <v>127</v>
      </c>
      <c r="H39" s="82" t="s">
        <v>127</v>
      </c>
      <c r="I39" s="82">
        <v>14</v>
      </c>
      <c r="J39" s="82">
        <v>11</v>
      </c>
      <c r="K39" s="159">
        <v>14</v>
      </c>
      <c r="L39" s="159">
        <v>16</v>
      </c>
      <c r="M39" s="164">
        <v>14</v>
      </c>
      <c r="N39" s="164">
        <v>20</v>
      </c>
      <c r="O39" s="164">
        <v>14</v>
      </c>
      <c r="P39" s="164">
        <v>11</v>
      </c>
      <c r="Q39" s="164">
        <v>16</v>
      </c>
      <c r="R39" s="519" t="str">
        <f t="shared" si="3"/>
        <v>-</v>
      </c>
      <c r="S39" s="30"/>
      <c r="T39" s="30"/>
    </row>
    <row r="40" s="65" customFormat="1" ht="23.25" customHeight="1" spans="2:20">
      <c r="B40" s="353" t="s">
        <v>92</v>
      </c>
      <c r="C40" s="82" t="s">
        <v>127</v>
      </c>
      <c r="D40" s="82" t="s">
        <v>127</v>
      </c>
      <c r="E40" s="82" t="s">
        <v>127</v>
      </c>
      <c r="F40" s="82" t="s">
        <v>127</v>
      </c>
      <c r="G40" s="82" t="s">
        <v>127</v>
      </c>
      <c r="H40" s="82" t="s">
        <v>127</v>
      </c>
      <c r="I40" s="82" t="s">
        <v>127</v>
      </c>
      <c r="J40" s="82" t="s">
        <v>127</v>
      </c>
      <c r="K40" s="159">
        <v>11</v>
      </c>
      <c r="L40" s="159">
        <v>0</v>
      </c>
      <c r="M40" s="164">
        <v>8</v>
      </c>
      <c r="N40" s="164">
        <v>10</v>
      </c>
      <c r="O40" s="164">
        <v>4</v>
      </c>
      <c r="P40" s="164">
        <v>9</v>
      </c>
      <c r="Q40" s="164">
        <v>10</v>
      </c>
      <c r="R40" s="519" t="str">
        <f t="shared" si="3"/>
        <v>-</v>
      </c>
      <c r="S40" s="30"/>
      <c r="T40" s="30"/>
    </row>
    <row r="41" s="65" customFormat="1" ht="23.25" customHeight="1" spans="2:20">
      <c r="B41" s="505" t="s">
        <v>25</v>
      </c>
      <c r="C41" s="82">
        <v>12</v>
      </c>
      <c r="D41" s="82">
        <v>19</v>
      </c>
      <c r="E41" s="82">
        <v>19</v>
      </c>
      <c r="F41" s="82">
        <v>20</v>
      </c>
      <c r="G41" s="82">
        <v>18</v>
      </c>
      <c r="H41" s="82">
        <v>15</v>
      </c>
      <c r="I41" s="82">
        <v>19</v>
      </c>
      <c r="J41" s="82">
        <v>12</v>
      </c>
      <c r="K41" s="159">
        <v>11</v>
      </c>
      <c r="L41" s="159">
        <v>12</v>
      </c>
      <c r="M41" s="164">
        <v>11</v>
      </c>
      <c r="N41" s="164">
        <v>12</v>
      </c>
      <c r="O41" s="164">
        <v>8</v>
      </c>
      <c r="P41" s="164">
        <v>12</v>
      </c>
      <c r="Q41" s="164">
        <v>8</v>
      </c>
      <c r="R41" s="519">
        <f t="shared" si="3"/>
        <v>-0.333333333333333</v>
      </c>
      <c r="S41" s="30"/>
      <c r="T41" s="30"/>
    </row>
    <row r="42" s="65" customFormat="1" ht="23.25" customHeight="1" spans="2:20">
      <c r="B42" s="708" t="s">
        <v>98</v>
      </c>
      <c r="C42" s="82" t="s">
        <v>127</v>
      </c>
      <c r="D42" s="82" t="s">
        <v>127</v>
      </c>
      <c r="E42" s="82" t="s">
        <v>127</v>
      </c>
      <c r="F42" s="82" t="s">
        <v>127</v>
      </c>
      <c r="G42" s="82" t="s">
        <v>127</v>
      </c>
      <c r="H42" s="82" t="s">
        <v>127</v>
      </c>
      <c r="I42" s="82" t="s">
        <v>127</v>
      </c>
      <c r="J42" s="82" t="s">
        <v>127</v>
      </c>
      <c r="K42" s="82" t="s">
        <v>127</v>
      </c>
      <c r="L42" s="82" t="s">
        <v>127</v>
      </c>
      <c r="M42" s="164">
        <v>3</v>
      </c>
      <c r="N42" s="164">
        <v>15</v>
      </c>
      <c r="O42" s="164">
        <v>16</v>
      </c>
      <c r="P42" s="164">
        <v>15</v>
      </c>
      <c r="Q42" s="164">
        <v>14</v>
      </c>
      <c r="R42" s="519" t="str">
        <f t="shared" si="3"/>
        <v>-</v>
      </c>
      <c r="S42" s="30"/>
      <c r="T42" s="30"/>
    </row>
    <row r="43" s="65" customFormat="1" ht="23.25" customHeight="1" spans="2:20">
      <c r="B43" s="505" t="s">
        <v>31</v>
      </c>
      <c r="C43" s="82" t="s">
        <v>127</v>
      </c>
      <c r="D43" s="82">
        <v>15</v>
      </c>
      <c r="E43" s="82">
        <v>14</v>
      </c>
      <c r="F43" s="82">
        <v>16</v>
      </c>
      <c r="G43" s="82">
        <v>15</v>
      </c>
      <c r="H43" s="82">
        <v>16</v>
      </c>
      <c r="I43" s="82">
        <v>22</v>
      </c>
      <c r="J43" s="82">
        <v>12</v>
      </c>
      <c r="K43" s="159">
        <f>12+4</f>
        <v>16</v>
      </c>
      <c r="L43" s="159">
        <v>14</v>
      </c>
      <c r="M43" s="164">
        <v>10</v>
      </c>
      <c r="N43" s="164">
        <v>22</v>
      </c>
      <c r="O43" s="164">
        <v>21</v>
      </c>
      <c r="P43" s="164">
        <v>13</v>
      </c>
      <c r="Q43" s="164">
        <v>17</v>
      </c>
      <c r="R43" s="519" t="str">
        <f t="shared" si="3"/>
        <v>-</v>
      </c>
      <c r="S43" s="30"/>
      <c r="T43" s="30"/>
    </row>
    <row r="44" s="65" customFormat="1" ht="23.25" customHeight="1" spans="2:20">
      <c r="B44" s="505" t="s">
        <v>21</v>
      </c>
      <c r="C44" s="82">
        <v>15</v>
      </c>
      <c r="D44" s="82">
        <v>15</v>
      </c>
      <c r="E44" s="82">
        <v>16</v>
      </c>
      <c r="F44" s="82">
        <v>22</v>
      </c>
      <c r="G44" s="82">
        <v>18</v>
      </c>
      <c r="H44" s="82">
        <v>20</v>
      </c>
      <c r="I44" s="82">
        <v>15</v>
      </c>
      <c r="J44" s="82">
        <v>18</v>
      </c>
      <c r="K44" s="159">
        <v>9</v>
      </c>
      <c r="L44" s="159">
        <v>20</v>
      </c>
      <c r="M44" s="164">
        <v>13</v>
      </c>
      <c r="N44" s="164">
        <v>18</v>
      </c>
      <c r="O44" s="164">
        <v>15</v>
      </c>
      <c r="P44" s="164">
        <v>10</v>
      </c>
      <c r="Q44" s="164">
        <v>11</v>
      </c>
      <c r="R44" s="519">
        <f t="shared" si="3"/>
        <v>-0.266666666666667</v>
      </c>
      <c r="S44" s="30"/>
      <c r="T44" s="30"/>
    </row>
    <row r="45" s="65" customFormat="1" ht="23.25" customHeight="1" spans="2:20">
      <c r="B45" s="505" t="s">
        <v>42</v>
      </c>
      <c r="C45" s="82" t="s">
        <v>127</v>
      </c>
      <c r="D45" s="82" t="s">
        <v>127</v>
      </c>
      <c r="E45" s="82" t="s">
        <v>127</v>
      </c>
      <c r="F45" s="82">
        <v>20</v>
      </c>
      <c r="G45" s="82">
        <v>20</v>
      </c>
      <c r="H45" s="82">
        <v>19</v>
      </c>
      <c r="I45" s="82">
        <v>20</v>
      </c>
      <c r="J45" s="82">
        <v>18</v>
      </c>
      <c r="K45" s="159">
        <v>24</v>
      </c>
      <c r="L45" s="159">
        <v>23</v>
      </c>
      <c r="M45" s="164">
        <v>12</v>
      </c>
      <c r="N45" s="164">
        <v>31</v>
      </c>
      <c r="O45" s="164">
        <v>21</v>
      </c>
      <c r="P45" s="164">
        <v>11</v>
      </c>
      <c r="Q45" s="164">
        <v>15</v>
      </c>
      <c r="R45" s="519" t="str">
        <f t="shared" si="3"/>
        <v>-</v>
      </c>
      <c r="S45" s="30"/>
      <c r="T45" s="30"/>
    </row>
    <row r="46" s="65" customFormat="1" ht="23.25" customHeight="1" spans="2:20">
      <c r="B46" s="505" t="s">
        <v>66</v>
      </c>
      <c r="C46" s="82" t="s">
        <v>127</v>
      </c>
      <c r="D46" s="82" t="s">
        <v>127</v>
      </c>
      <c r="E46" s="82" t="s">
        <v>127</v>
      </c>
      <c r="F46" s="82" t="s">
        <v>127</v>
      </c>
      <c r="G46" s="82" t="s">
        <v>127</v>
      </c>
      <c r="H46" s="82">
        <v>20</v>
      </c>
      <c r="I46" s="82">
        <v>15</v>
      </c>
      <c r="J46" s="82">
        <v>15</v>
      </c>
      <c r="K46" s="159">
        <v>15</v>
      </c>
      <c r="L46" s="159">
        <v>15</v>
      </c>
      <c r="M46" s="164">
        <v>15</v>
      </c>
      <c r="N46" s="164">
        <v>15</v>
      </c>
      <c r="O46" s="164">
        <v>15</v>
      </c>
      <c r="P46" s="164">
        <v>15</v>
      </c>
      <c r="Q46" s="164">
        <v>0</v>
      </c>
      <c r="R46" s="519" t="str">
        <f t="shared" si="3"/>
        <v>-</v>
      </c>
      <c r="S46" s="30"/>
      <c r="T46" s="30"/>
    </row>
    <row r="47" s="65" customFormat="1" ht="23.25" customHeight="1" spans="2:20">
      <c r="B47" s="708" t="s">
        <v>95</v>
      </c>
      <c r="C47" s="82" t="s">
        <v>127</v>
      </c>
      <c r="D47" s="82" t="s">
        <v>127</v>
      </c>
      <c r="E47" s="82" t="s">
        <v>127</v>
      </c>
      <c r="F47" s="82" t="s">
        <v>127</v>
      </c>
      <c r="G47" s="82" t="s">
        <v>127</v>
      </c>
      <c r="H47" s="82" t="s">
        <v>127</v>
      </c>
      <c r="I47" s="82" t="s">
        <v>127</v>
      </c>
      <c r="J47" s="82" t="s">
        <v>127</v>
      </c>
      <c r="K47" s="82" t="s">
        <v>127</v>
      </c>
      <c r="L47" s="82" t="s">
        <v>127</v>
      </c>
      <c r="M47" s="164">
        <v>13</v>
      </c>
      <c r="N47" s="164">
        <v>14</v>
      </c>
      <c r="O47" s="164">
        <v>20</v>
      </c>
      <c r="P47" s="164">
        <v>15</v>
      </c>
      <c r="Q47" s="164">
        <v>19</v>
      </c>
      <c r="R47" s="519" t="str">
        <f t="shared" si="3"/>
        <v>-</v>
      </c>
      <c r="S47" s="30"/>
      <c r="T47" s="30"/>
    </row>
    <row r="48" s="65" customFormat="1" ht="23.25" customHeight="1" spans="2:20">
      <c r="B48" s="505" t="s">
        <v>70</v>
      </c>
      <c r="C48" s="82" t="s">
        <v>127</v>
      </c>
      <c r="D48" s="82" t="s">
        <v>127</v>
      </c>
      <c r="E48" s="82" t="s">
        <v>127</v>
      </c>
      <c r="F48" s="82" t="s">
        <v>127</v>
      </c>
      <c r="G48" s="82" t="s">
        <v>127</v>
      </c>
      <c r="H48" s="82">
        <v>15</v>
      </c>
      <c r="I48" s="82">
        <v>20</v>
      </c>
      <c r="J48" s="82">
        <v>19</v>
      </c>
      <c r="K48" s="159">
        <f>14+6</f>
        <v>20</v>
      </c>
      <c r="L48" s="159">
        <v>11</v>
      </c>
      <c r="M48" s="164">
        <v>19</v>
      </c>
      <c r="N48" s="164">
        <v>11</v>
      </c>
      <c r="O48" s="164">
        <v>9</v>
      </c>
      <c r="P48" s="164">
        <v>12</v>
      </c>
      <c r="Q48" s="164">
        <v>10</v>
      </c>
      <c r="R48" s="519" t="str">
        <f t="shared" si="3"/>
        <v>-</v>
      </c>
      <c r="S48" s="30"/>
      <c r="T48" s="30"/>
    </row>
    <row r="49" s="65" customFormat="1" ht="23.25" customHeight="1" spans="2:20">
      <c r="B49" s="505" t="s">
        <v>81</v>
      </c>
      <c r="C49" s="82" t="s">
        <v>127</v>
      </c>
      <c r="D49" s="82" t="s">
        <v>127</v>
      </c>
      <c r="E49" s="82" t="s">
        <v>127</v>
      </c>
      <c r="F49" s="82" t="s">
        <v>127</v>
      </c>
      <c r="G49" s="82" t="s">
        <v>127</v>
      </c>
      <c r="H49" s="82" t="s">
        <v>127</v>
      </c>
      <c r="I49" s="82" t="s">
        <v>127</v>
      </c>
      <c r="J49" s="82">
        <v>11</v>
      </c>
      <c r="K49" s="159">
        <v>14</v>
      </c>
      <c r="L49" s="159">
        <v>14</v>
      </c>
      <c r="M49" s="164">
        <v>8</v>
      </c>
      <c r="N49" s="164">
        <v>13</v>
      </c>
      <c r="O49" s="164">
        <v>15</v>
      </c>
      <c r="P49" s="164">
        <v>12</v>
      </c>
      <c r="Q49" s="164">
        <v>13</v>
      </c>
      <c r="R49" s="519" t="str">
        <f t="shared" si="3"/>
        <v>-</v>
      </c>
      <c r="S49" s="30"/>
      <c r="T49" s="30"/>
    </row>
    <row r="50" s="65" customFormat="1" ht="23.25" customHeight="1" spans="2:20">
      <c r="B50" s="506" t="s">
        <v>46</v>
      </c>
      <c r="C50" s="501" t="s">
        <v>127</v>
      </c>
      <c r="D50" s="501" t="s">
        <v>127</v>
      </c>
      <c r="E50" s="501" t="s">
        <v>127</v>
      </c>
      <c r="F50" s="501">
        <v>14</v>
      </c>
      <c r="G50" s="501">
        <v>17</v>
      </c>
      <c r="H50" s="501">
        <v>20</v>
      </c>
      <c r="I50" s="501">
        <v>22</v>
      </c>
      <c r="J50" s="501">
        <v>18</v>
      </c>
      <c r="K50" s="357">
        <f>14+7</f>
        <v>21</v>
      </c>
      <c r="L50" s="357">
        <v>11</v>
      </c>
      <c r="M50" s="512">
        <v>21</v>
      </c>
      <c r="N50" s="512">
        <v>20</v>
      </c>
      <c r="O50" s="164">
        <v>17</v>
      </c>
      <c r="P50" s="164">
        <v>15</v>
      </c>
      <c r="Q50" s="164">
        <v>12</v>
      </c>
      <c r="R50" s="519" t="str">
        <f t="shared" si="3"/>
        <v>-</v>
      </c>
      <c r="S50" s="30"/>
      <c r="T50" s="30"/>
    </row>
    <row r="51" s="65" customFormat="1" ht="23.25" customHeight="1" spans="2:20">
      <c r="B51" s="507" t="s">
        <v>197</v>
      </c>
      <c r="C51" s="508">
        <f>SUM(C28:C50)</f>
        <v>46</v>
      </c>
      <c r="D51" s="508">
        <f>SUM(D28:D50)</f>
        <v>68</v>
      </c>
      <c r="E51" s="508">
        <f>SUM(E28:E50)</f>
        <v>83</v>
      </c>
      <c r="F51" s="508">
        <f>SUM(F28:F50)</f>
        <v>150</v>
      </c>
      <c r="G51" s="508">
        <f t="shared" ref="G51:Q51" si="4">SUM(G28:G50)</f>
        <v>160</v>
      </c>
      <c r="H51" s="508">
        <f t="shared" si="4"/>
        <v>252</v>
      </c>
      <c r="I51" s="508">
        <f t="shared" si="4"/>
        <v>259</v>
      </c>
      <c r="J51" s="508">
        <f t="shared" si="4"/>
        <v>255</v>
      </c>
      <c r="K51" s="508">
        <f t="shared" si="4"/>
        <v>291</v>
      </c>
      <c r="L51" s="508">
        <f t="shared" si="4"/>
        <v>263</v>
      </c>
      <c r="M51" s="508">
        <f t="shared" si="4"/>
        <v>291</v>
      </c>
      <c r="N51" s="508">
        <f t="shared" si="4"/>
        <v>354</v>
      </c>
      <c r="O51" s="508">
        <f t="shared" si="4"/>
        <v>294</v>
      </c>
      <c r="P51" s="508">
        <f t="shared" si="4"/>
        <v>322</v>
      </c>
      <c r="Q51" s="508">
        <f t="shared" si="4"/>
        <v>288</v>
      </c>
      <c r="R51" s="726">
        <f t="shared" si="3"/>
        <v>5.26086956521739</v>
      </c>
      <c r="S51" s="30"/>
      <c r="T51" s="30"/>
    </row>
    <row r="52" s="65" customFormat="1" ht="23.25" customHeight="1" spans="2:20">
      <c r="B52" s="359" t="s">
        <v>198</v>
      </c>
      <c r="C52" s="85">
        <f>C26+C51</f>
        <v>54</v>
      </c>
      <c r="D52" s="85">
        <f t="shared" ref="D52:Q52" si="5">D26+D51</f>
        <v>76</v>
      </c>
      <c r="E52" s="85">
        <f t="shared" si="5"/>
        <v>95</v>
      </c>
      <c r="F52" s="85">
        <f t="shared" si="5"/>
        <v>165</v>
      </c>
      <c r="G52" s="85">
        <f t="shared" si="5"/>
        <v>189</v>
      </c>
      <c r="H52" s="85">
        <f t="shared" si="5"/>
        <v>286</v>
      </c>
      <c r="I52" s="85">
        <f t="shared" si="5"/>
        <v>294</v>
      </c>
      <c r="J52" s="85">
        <f t="shared" si="5"/>
        <v>308</v>
      </c>
      <c r="K52" s="85">
        <f t="shared" si="5"/>
        <v>365</v>
      </c>
      <c r="L52" s="85">
        <f t="shared" si="5"/>
        <v>344</v>
      </c>
      <c r="M52" s="85">
        <f t="shared" si="5"/>
        <v>361</v>
      </c>
      <c r="N52" s="85">
        <f t="shared" si="5"/>
        <v>437</v>
      </c>
      <c r="O52" s="85">
        <f t="shared" si="5"/>
        <v>362</v>
      </c>
      <c r="P52" s="85">
        <f t="shared" si="5"/>
        <v>417</v>
      </c>
      <c r="Q52" s="85">
        <f t="shared" si="5"/>
        <v>388</v>
      </c>
      <c r="R52" s="727">
        <f t="shared" si="3"/>
        <v>6.18518518518519</v>
      </c>
      <c r="S52" s="30"/>
      <c r="T52" s="30"/>
    </row>
    <row r="53" s="65" customFormat="1" ht="23.25" customHeight="1" spans="2:20">
      <c r="B53" s="35" t="s">
        <v>131</v>
      </c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30"/>
      <c r="T53" s="30"/>
    </row>
    <row r="54" s="65" customFormat="1" ht="23.25" customHeight="1" spans="2:20">
      <c r="B54" s="475" t="s">
        <v>289</v>
      </c>
      <c r="C54" s="632"/>
      <c r="D54" s="632"/>
      <c r="E54" s="632"/>
      <c r="F54" s="632"/>
      <c r="G54" s="632"/>
      <c r="H54" s="632"/>
      <c r="I54" s="632"/>
      <c r="J54" s="632"/>
      <c r="K54" s="632"/>
      <c r="L54" s="632"/>
      <c r="M54" s="632"/>
      <c r="N54" s="632"/>
      <c r="O54" s="632"/>
      <c r="P54" s="632"/>
      <c r="Q54" s="632"/>
      <c r="R54" s="632"/>
      <c r="S54" s="30"/>
      <c r="T54" s="30"/>
    </row>
    <row r="55" s="65" customFormat="1" ht="23.25" customHeight="1" spans="2:20">
      <c r="B55" s="470" t="s">
        <v>212</v>
      </c>
      <c r="C55" s="632"/>
      <c r="D55" s="632"/>
      <c r="E55" s="632"/>
      <c r="F55" s="632"/>
      <c r="G55" s="632"/>
      <c r="H55" s="632"/>
      <c r="I55" s="632"/>
      <c r="J55" s="632"/>
      <c r="K55" s="632"/>
      <c r="L55" s="632"/>
      <c r="M55" s="632"/>
      <c r="N55" s="632"/>
      <c r="O55" s="632"/>
      <c r="P55" s="632"/>
      <c r="Q55" s="632"/>
      <c r="R55" s="632"/>
      <c r="S55" s="30"/>
      <c r="T55" s="30"/>
    </row>
    <row r="56" s="65" customFormat="1" ht="23.25" customHeight="1" spans="2:20">
      <c r="B56" s="227"/>
      <c r="C56" s="227"/>
      <c r="D56" s="227"/>
      <c r="E56" s="227"/>
      <c r="F56" s="227"/>
      <c r="G56" s="227"/>
      <c r="H56" s="227"/>
      <c r="I56" s="227"/>
      <c r="J56" s="227"/>
      <c r="K56" s="227"/>
      <c r="L56" s="227"/>
      <c r="M56" s="227"/>
      <c r="N56" s="227"/>
      <c r="O56" s="227"/>
      <c r="P56" s="227"/>
      <c r="Q56" s="227"/>
      <c r="R56" s="227"/>
      <c r="S56" s="30"/>
      <c r="T56" s="30"/>
    </row>
    <row r="57" s="65" customFormat="1" ht="23.25" customHeight="1" spans="2:20">
      <c r="B57" s="475"/>
      <c r="C57" s="82"/>
      <c r="D57" s="82"/>
      <c r="E57" s="82"/>
      <c r="F57" s="82"/>
      <c r="G57" s="82"/>
      <c r="H57" s="82"/>
      <c r="I57" s="82"/>
      <c r="J57" s="82"/>
      <c r="K57" s="159"/>
      <c r="L57" s="164"/>
      <c r="M57" s="164"/>
      <c r="N57" s="164"/>
      <c r="O57" s="164"/>
      <c r="P57" s="164"/>
      <c r="Q57" s="164"/>
      <c r="R57" s="376"/>
      <c r="S57" s="30"/>
      <c r="T57" s="30"/>
    </row>
    <row r="58" s="65" customFormat="1" ht="23.25" customHeight="1" spans="2:20">
      <c r="B58" s="475"/>
      <c r="C58" s="82"/>
      <c r="D58" s="82"/>
      <c r="E58" s="82"/>
      <c r="F58" s="82"/>
      <c r="G58" s="82"/>
      <c r="H58" s="82"/>
      <c r="I58" s="82"/>
      <c r="J58" s="82"/>
      <c r="K58" s="159"/>
      <c r="L58" s="164"/>
      <c r="M58" s="164"/>
      <c r="N58" s="164"/>
      <c r="O58" s="164"/>
      <c r="P58" s="164"/>
      <c r="Q58" s="164"/>
      <c r="R58" s="376"/>
      <c r="S58" s="30"/>
      <c r="T58" s="30"/>
    </row>
    <row r="59" s="65" customFormat="1" ht="23.25" customHeight="1" spans="2:20">
      <c r="B59" s="475"/>
      <c r="C59" s="82"/>
      <c r="D59" s="82"/>
      <c r="E59" s="82"/>
      <c r="F59" s="82"/>
      <c r="G59" s="82"/>
      <c r="H59" s="82"/>
      <c r="I59" s="82"/>
      <c r="J59" s="82"/>
      <c r="K59" s="159"/>
      <c r="L59" s="159"/>
      <c r="M59" s="159"/>
      <c r="N59" s="159"/>
      <c r="O59" s="159"/>
      <c r="P59" s="159"/>
      <c r="Q59" s="159"/>
      <c r="R59" s="376"/>
      <c r="S59" s="30"/>
      <c r="T59" s="30"/>
    </row>
    <row r="60" s="65" customFormat="1" ht="23.25" customHeight="1" spans="1:20">
      <c r="A60"/>
      <c r="B60" s="343"/>
      <c r="C60" s="709"/>
      <c r="D60" s="709"/>
      <c r="E60" s="709"/>
      <c r="F60" s="709"/>
      <c r="G60" s="709"/>
      <c r="H60" s="709"/>
      <c r="I60" s="709"/>
      <c r="J60" s="709"/>
      <c r="K60" s="681"/>
      <c r="L60" s="681"/>
      <c r="M60" s="681"/>
      <c r="N60" s="681"/>
      <c r="O60" s="681"/>
      <c r="P60" s="681"/>
      <c r="Q60" s="681"/>
      <c r="R60" s="484"/>
      <c r="S60" s="30"/>
      <c r="T60" s="30"/>
    </row>
    <row r="61" s="65" customFormat="1" ht="23.25" customHeight="1" spans="1:18">
      <c r="A61"/>
      <c r="B61" s="346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</row>
    <row r="62" s="65" customFormat="1" ht="23.25" customHeight="1" spans="1:18">
      <c r="A62"/>
      <c r="B62" s="701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</row>
    <row r="63" s="65" customFormat="1" ht="23.25" customHeight="1" spans="1:18">
      <c r="A63"/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</row>
    <row r="64" s="65" customFormat="1" ht="23.25" customHeight="1" spans="1:18">
      <c r="A64"/>
      <c r="B64" s="333"/>
      <c r="C64" s="487"/>
      <c r="D64" s="488"/>
      <c r="E64" s="489"/>
      <c r="F64" s="489"/>
      <c r="G64" s="707"/>
      <c r="H64" s="490"/>
      <c r="I64" s="490"/>
      <c r="J64" s="73"/>
      <c r="K64" s="697"/>
      <c r="L64" s="697"/>
      <c r="M64" s="697"/>
      <c r="N64" s="697"/>
      <c r="O64" s="697"/>
      <c r="P64" s="697"/>
      <c r="Q64" s="697"/>
      <c r="R64" s="73"/>
    </row>
    <row r="65" s="65" customFormat="1" ht="23.25" customHeight="1" spans="1:18">
      <c r="A65"/>
      <c r="B65" s="491"/>
      <c r="C65" s="492"/>
      <c r="D65" s="492"/>
      <c r="E65" s="492"/>
      <c r="F65" s="492"/>
      <c r="G65" s="492"/>
      <c r="H65" s="492"/>
      <c r="I65" s="492"/>
      <c r="J65" s="492"/>
      <c r="K65" s="699"/>
      <c r="L65" s="699"/>
      <c r="M65" s="699"/>
      <c r="N65" s="699"/>
      <c r="O65" s="699"/>
      <c r="P65" s="699"/>
      <c r="Q65" s="699"/>
      <c r="R65" s="73"/>
    </row>
    <row r="66" s="65" customFormat="1" ht="23.25" customHeight="1" spans="1:18">
      <c r="A66"/>
      <c r="B66" s="493"/>
      <c r="C66" s="83"/>
      <c r="D66" s="83"/>
      <c r="E66" s="83"/>
      <c r="F66" s="83"/>
      <c r="G66" s="83"/>
      <c r="H66" s="83"/>
      <c r="I66" s="83"/>
      <c r="J66" s="83"/>
      <c r="K66" s="204"/>
      <c r="L66" s="101"/>
      <c r="M66" s="101"/>
      <c r="N66" s="101"/>
      <c r="O66" s="101"/>
      <c r="P66" s="101"/>
      <c r="Q66" s="101"/>
      <c r="R66" s="485"/>
    </row>
    <row r="67" s="65" customFormat="1" ht="23.25" customHeight="1" spans="1:18">
      <c r="A67"/>
      <c r="B67" s="493"/>
      <c r="C67" s="83"/>
      <c r="D67" s="83"/>
      <c r="E67" s="83"/>
      <c r="F67" s="83"/>
      <c r="G67" s="83"/>
      <c r="H67" s="83"/>
      <c r="I67" s="83"/>
      <c r="J67" s="83"/>
      <c r="K67" s="204"/>
      <c r="L67" s="101"/>
      <c r="M67" s="101"/>
      <c r="N67" s="101"/>
      <c r="O67" s="101"/>
      <c r="P67" s="101"/>
      <c r="Q67" s="101"/>
      <c r="R67" s="485"/>
    </row>
    <row r="68" s="65" customFormat="1" ht="23.25" customHeight="1" spans="1:18">
      <c r="A68"/>
      <c r="B68" s="493"/>
      <c r="C68" s="83"/>
      <c r="D68" s="83"/>
      <c r="E68" s="83"/>
      <c r="F68" s="83"/>
      <c r="G68" s="83"/>
      <c r="H68" s="83"/>
      <c r="I68" s="83"/>
      <c r="J68" s="83"/>
      <c r="K68" s="101"/>
      <c r="L68" s="101"/>
      <c r="M68" s="101"/>
      <c r="N68" s="204"/>
      <c r="O68" s="204"/>
      <c r="P68" s="204"/>
      <c r="Q68" s="204"/>
      <c r="R68" s="485"/>
    </row>
    <row r="69" s="65" customFormat="1" ht="23.25" customHeight="1" spans="1:18">
      <c r="A69"/>
      <c r="B69" s="493"/>
      <c r="C69" s="83"/>
      <c r="D69" s="83"/>
      <c r="E69" s="83"/>
      <c r="F69" s="83"/>
      <c r="G69" s="83"/>
      <c r="H69" s="83"/>
      <c r="I69" s="83"/>
      <c r="J69" s="83"/>
      <c r="K69" s="101"/>
      <c r="L69" s="101"/>
      <c r="M69" s="101"/>
      <c r="N69" s="101"/>
      <c r="O69" s="101"/>
      <c r="P69" s="101"/>
      <c r="Q69" s="101"/>
      <c r="R69" s="485"/>
    </row>
    <row r="70" s="65" customFormat="1" ht="23.25" customHeight="1" spans="1:18">
      <c r="A70"/>
      <c r="B70" s="493"/>
      <c r="C70" s="83"/>
      <c r="D70" s="83"/>
      <c r="E70" s="83"/>
      <c r="F70" s="83"/>
      <c r="G70" s="83"/>
      <c r="H70" s="83"/>
      <c r="I70" s="83"/>
      <c r="J70" s="83"/>
      <c r="K70" s="101"/>
      <c r="L70" s="101"/>
      <c r="M70" s="101"/>
      <c r="N70" s="101"/>
      <c r="O70" s="101"/>
      <c r="P70" s="101"/>
      <c r="Q70" s="101"/>
      <c r="R70" s="485"/>
    </row>
    <row r="71" s="65" customFormat="1" ht="23.25" customHeight="1" spans="1:18">
      <c r="A71"/>
      <c r="B71" s="493"/>
      <c r="C71" s="83"/>
      <c r="D71" s="83"/>
      <c r="E71" s="83"/>
      <c r="F71" s="83"/>
      <c r="G71" s="83"/>
      <c r="H71" s="83"/>
      <c r="I71" s="83"/>
      <c r="J71" s="83"/>
      <c r="K71" s="101"/>
      <c r="L71" s="101"/>
      <c r="M71" s="101"/>
      <c r="N71" s="204"/>
      <c r="O71" s="204"/>
      <c r="P71" s="204"/>
      <c r="Q71" s="204"/>
      <c r="R71" s="485"/>
    </row>
    <row r="72" s="65" customFormat="1" ht="23.25" customHeight="1" spans="1:18">
      <c r="A72"/>
      <c r="B72" s="493"/>
      <c r="C72" s="83"/>
      <c r="D72" s="83"/>
      <c r="E72" s="83"/>
      <c r="F72" s="83"/>
      <c r="G72" s="83"/>
      <c r="H72" s="83"/>
      <c r="I72" s="83"/>
      <c r="J72" s="83"/>
      <c r="K72" s="204"/>
      <c r="L72" s="204"/>
      <c r="M72" s="204"/>
      <c r="N72" s="204"/>
      <c r="O72" s="204"/>
      <c r="P72" s="204"/>
      <c r="Q72" s="204"/>
      <c r="R72" s="485"/>
    </row>
    <row r="73" s="65" customFormat="1" ht="23.25" customHeight="1" spans="1:18">
      <c r="A73"/>
      <c r="B73" s="494"/>
      <c r="C73" s="495"/>
      <c r="D73" s="495"/>
      <c r="E73" s="495"/>
      <c r="F73" s="495"/>
      <c r="G73" s="495"/>
      <c r="H73" s="495"/>
      <c r="I73" s="495"/>
      <c r="J73" s="495"/>
      <c r="K73" s="700"/>
      <c r="L73" s="700"/>
      <c r="M73" s="700"/>
      <c r="N73" s="700"/>
      <c r="O73" s="700"/>
      <c r="P73" s="700"/>
      <c r="Q73" s="700"/>
      <c r="R73" s="497"/>
    </row>
    <row r="74" s="65" customFormat="1" ht="23.25" customHeight="1" spans="1:18">
      <c r="A74"/>
      <c r="B74" s="346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</row>
    <row r="75" s="65" customFormat="1" ht="23.25" customHeight="1" spans="1:18">
      <c r="A75"/>
      <c r="B75" s="104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</row>
    <row r="76" s="65" customFormat="1" ht="23.25" customHeight="1" spans="1:18">
      <c r="A76"/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</row>
    <row r="77" s="65" customFormat="1" ht="23.25" customHeight="1" spans="1:18">
      <c r="A77"/>
      <c r="B77" s="333"/>
      <c r="C77" s="487"/>
      <c r="D77" s="488"/>
      <c r="E77" s="489"/>
      <c r="F77" s="489"/>
      <c r="G77" s="707"/>
      <c r="H77" s="490"/>
      <c r="I77" s="490"/>
      <c r="J77" s="73"/>
      <c r="K77" s="697"/>
      <c r="L77" s="697"/>
      <c r="M77" s="697"/>
      <c r="N77" s="697"/>
      <c r="O77" s="697"/>
      <c r="P77" s="697"/>
      <c r="Q77" s="697"/>
      <c r="R77" s="73"/>
    </row>
    <row r="78" s="65" customFormat="1" ht="23.25" customHeight="1" spans="1:18">
      <c r="A78"/>
      <c r="B78" s="491"/>
      <c r="C78" s="492"/>
      <c r="D78" s="492"/>
      <c r="E78" s="492"/>
      <c r="F78" s="492"/>
      <c r="G78" s="492"/>
      <c r="H78" s="492"/>
      <c r="I78" s="492"/>
      <c r="J78" s="492"/>
      <c r="K78" s="699"/>
      <c r="L78" s="699"/>
      <c r="M78" s="699"/>
      <c r="N78" s="699"/>
      <c r="O78" s="699"/>
      <c r="P78" s="699"/>
      <c r="Q78" s="699"/>
      <c r="R78" s="73"/>
    </row>
    <row r="79" s="65" customFormat="1" ht="23.25" customHeight="1" spans="1:18">
      <c r="A79"/>
      <c r="B79" s="493"/>
      <c r="C79" s="83"/>
      <c r="D79" s="83"/>
      <c r="E79" s="83"/>
      <c r="F79" s="83"/>
      <c r="G79" s="83"/>
      <c r="H79" s="83"/>
      <c r="I79" s="83"/>
      <c r="J79" s="83"/>
      <c r="K79" s="204"/>
      <c r="L79" s="101"/>
      <c r="M79" s="101"/>
      <c r="N79" s="101"/>
      <c r="O79" s="101"/>
      <c r="P79" s="101"/>
      <c r="Q79" s="101"/>
      <c r="R79" s="485"/>
    </row>
    <row r="80" s="65" customFormat="1" ht="23.25" customHeight="1" spans="1:18">
      <c r="A80"/>
      <c r="B80" s="493"/>
      <c r="C80" s="83"/>
      <c r="D80" s="83"/>
      <c r="E80" s="83"/>
      <c r="F80" s="83"/>
      <c r="G80" s="83"/>
      <c r="H80" s="83"/>
      <c r="I80" s="83"/>
      <c r="J80" s="83"/>
      <c r="K80" s="204"/>
      <c r="L80" s="101"/>
      <c r="M80" s="101"/>
      <c r="N80" s="101"/>
      <c r="O80" s="101"/>
      <c r="P80" s="101"/>
      <c r="Q80" s="101"/>
      <c r="R80" s="485"/>
    </row>
    <row r="81" s="65" customFormat="1" ht="23.25" customHeight="1" spans="1:18">
      <c r="A81"/>
      <c r="B81" s="493"/>
      <c r="C81" s="83"/>
      <c r="D81" s="83"/>
      <c r="E81" s="83"/>
      <c r="F81" s="83"/>
      <c r="G81" s="83"/>
      <c r="H81" s="83"/>
      <c r="I81" s="83"/>
      <c r="J81" s="83"/>
      <c r="K81" s="101"/>
      <c r="L81" s="101"/>
      <c r="M81" s="101"/>
      <c r="N81" s="101"/>
      <c r="O81" s="101"/>
      <c r="P81" s="101"/>
      <c r="Q81" s="101"/>
      <c r="R81" s="485"/>
    </row>
    <row r="82" s="65" customFormat="1" ht="23.25" customHeight="1" spans="1:18">
      <c r="A82"/>
      <c r="B82" s="493"/>
      <c r="C82" s="83"/>
      <c r="D82" s="83"/>
      <c r="E82" s="83"/>
      <c r="F82" s="83"/>
      <c r="G82" s="83"/>
      <c r="H82" s="83"/>
      <c r="I82" s="83"/>
      <c r="J82" s="83"/>
      <c r="K82" s="101"/>
      <c r="L82" s="101"/>
      <c r="M82" s="101"/>
      <c r="N82" s="101"/>
      <c r="O82" s="101"/>
      <c r="P82" s="101"/>
      <c r="Q82" s="101"/>
      <c r="R82" s="485"/>
    </row>
    <row r="83" s="65" customFormat="1" ht="23.25" customHeight="1" spans="1:18">
      <c r="A83"/>
      <c r="B83" s="493"/>
      <c r="C83" s="83"/>
      <c r="D83" s="83"/>
      <c r="E83" s="83"/>
      <c r="F83" s="83"/>
      <c r="G83" s="83"/>
      <c r="H83" s="83"/>
      <c r="I83" s="83"/>
      <c r="J83" s="83"/>
      <c r="K83" s="101"/>
      <c r="L83" s="101"/>
      <c r="M83" s="101"/>
      <c r="N83" s="101"/>
      <c r="O83" s="101"/>
      <c r="P83" s="101"/>
      <c r="Q83" s="101"/>
      <c r="R83" s="485"/>
    </row>
    <row r="84" s="65" customFormat="1" ht="23.25" customHeight="1" spans="1:18">
      <c r="A84"/>
      <c r="B84" s="493"/>
      <c r="C84" s="83"/>
      <c r="D84" s="83"/>
      <c r="E84" s="83"/>
      <c r="F84" s="83"/>
      <c r="G84" s="83"/>
      <c r="H84" s="83"/>
      <c r="I84" s="83"/>
      <c r="J84" s="83"/>
      <c r="K84" s="101"/>
      <c r="L84" s="101"/>
      <c r="M84" s="101"/>
      <c r="N84" s="101"/>
      <c r="O84" s="101"/>
      <c r="P84" s="101"/>
      <c r="Q84" s="101"/>
      <c r="R84" s="485"/>
    </row>
    <row r="85" s="65" customFormat="1" ht="23.25" customHeight="1" spans="1:18">
      <c r="A85"/>
      <c r="B85" s="494"/>
      <c r="C85" s="495"/>
      <c r="D85" s="495"/>
      <c r="E85" s="495"/>
      <c r="F85" s="495"/>
      <c r="G85" s="495"/>
      <c r="H85" s="495"/>
      <c r="I85" s="495"/>
      <c r="J85" s="495"/>
      <c r="K85" s="700"/>
      <c r="L85" s="700"/>
      <c r="M85" s="700"/>
      <c r="N85" s="700"/>
      <c r="O85" s="700"/>
      <c r="P85" s="700"/>
      <c r="Q85" s="700"/>
      <c r="R85" s="497"/>
    </row>
    <row r="86" s="65" customFormat="1" ht="23.25" customHeight="1" spans="1:18">
      <c r="A86"/>
      <c r="B86" s="346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</row>
    <row r="87" s="65" customFormat="1" ht="23.25" customHeight="1" spans="1:18">
      <c r="A87"/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</row>
    <row r="88" s="65" customFormat="1" ht="23.25" customHeight="1" spans="1:18">
      <c r="A88"/>
      <c r="B88" s="333"/>
      <c r="C88" s="496"/>
      <c r="D88" s="496"/>
      <c r="E88" s="496"/>
      <c r="F88" s="496"/>
      <c r="G88" s="496"/>
      <c r="H88" s="496"/>
      <c r="I88" s="496"/>
      <c r="J88" s="496"/>
      <c r="K88" s="170"/>
      <c r="L88" s="170"/>
      <c r="M88" s="170"/>
      <c r="N88" s="170"/>
      <c r="O88" s="170"/>
      <c r="P88" s="170"/>
      <c r="Q88" s="170"/>
      <c r="R88" s="496"/>
    </row>
    <row r="89" s="65" customFormat="1" ht="23.25" customHeight="1" spans="1:18">
      <c r="A89"/>
      <c r="B89" s="491"/>
      <c r="C89" s="492"/>
      <c r="D89" s="492"/>
      <c r="E89" s="492"/>
      <c r="F89" s="492"/>
      <c r="G89" s="492"/>
      <c r="H89" s="492"/>
      <c r="I89" s="492"/>
      <c r="J89" s="492"/>
      <c r="K89" s="699"/>
      <c r="L89" s="699"/>
      <c r="M89" s="699"/>
      <c r="N89" s="699"/>
      <c r="O89" s="699"/>
      <c r="P89" s="699"/>
      <c r="Q89" s="699"/>
      <c r="R89" s="73"/>
    </row>
    <row r="90" s="65" customFormat="1" ht="23.25" customHeight="1" spans="1:18">
      <c r="A90"/>
      <c r="B90" s="493"/>
      <c r="C90" s="83"/>
      <c r="D90" s="83"/>
      <c r="E90" s="83"/>
      <c r="F90" s="83"/>
      <c r="G90" s="83"/>
      <c r="H90" s="83"/>
      <c r="I90" s="83"/>
      <c r="J90" s="83"/>
      <c r="K90" s="204"/>
      <c r="L90" s="204"/>
      <c r="M90" s="204"/>
      <c r="N90" s="204"/>
      <c r="O90" s="204"/>
      <c r="P90" s="204"/>
      <c r="Q90" s="204"/>
      <c r="R90" s="485"/>
    </row>
    <row r="91" s="65" customFormat="1" ht="23.25" customHeight="1" spans="1:18">
      <c r="A91"/>
      <c r="B91" s="493"/>
      <c r="C91" s="83"/>
      <c r="D91" s="83"/>
      <c r="E91" s="83"/>
      <c r="F91" s="83"/>
      <c r="G91" s="83"/>
      <c r="H91" s="83"/>
      <c r="I91" s="83"/>
      <c r="J91" s="83"/>
      <c r="K91" s="204"/>
      <c r="L91" s="204"/>
      <c r="M91" s="204"/>
      <c r="N91" s="204"/>
      <c r="O91" s="204"/>
      <c r="P91" s="204"/>
      <c r="Q91" s="204"/>
      <c r="R91" s="485"/>
    </row>
    <row r="92" s="65" customFormat="1" ht="23.25" customHeight="1" spans="1:18">
      <c r="A92"/>
      <c r="B92" s="494"/>
      <c r="C92" s="495"/>
      <c r="D92" s="495"/>
      <c r="E92" s="495"/>
      <c r="F92" s="495"/>
      <c r="G92" s="495"/>
      <c r="H92" s="495"/>
      <c r="I92" s="495"/>
      <c r="J92" s="495"/>
      <c r="K92" s="700"/>
      <c r="L92" s="700"/>
      <c r="M92" s="700"/>
      <c r="N92" s="700"/>
      <c r="O92" s="700"/>
      <c r="P92" s="700"/>
      <c r="Q92" s="700"/>
      <c r="R92" s="485"/>
    </row>
    <row r="93" s="65" customFormat="1" ht="23.25" customHeight="1" spans="1:18">
      <c r="A93"/>
      <c r="B93" s="346"/>
      <c r="C93" s="104"/>
      <c r="D93" s="104"/>
      <c r="E93" s="104"/>
      <c r="F93" s="104"/>
      <c r="G93" s="104"/>
      <c r="H93" s="104"/>
      <c r="I93" s="104"/>
      <c r="J93" s="104"/>
      <c r="K93" s="170"/>
      <c r="L93" s="170"/>
      <c r="M93" s="170"/>
      <c r="N93" s="170"/>
      <c r="O93" s="170"/>
      <c r="P93" s="170"/>
      <c r="Q93" s="170"/>
      <c r="R93" s="104"/>
    </row>
    <row r="94" s="65" customFormat="1" ht="23.25" customHeight="1" spans="1:18">
      <c r="A94"/>
      <c r="B94" s="104"/>
      <c r="C94" s="104"/>
      <c r="D94" s="104"/>
      <c r="E94" s="104"/>
      <c r="F94" s="104"/>
      <c r="G94" s="104"/>
      <c r="H94" s="104"/>
      <c r="I94" s="104"/>
      <c r="J94" s="104"/>
      <c r="K94" s="170"/>
      <c r="L94" s="170"/>
      <c r="M94" s="170"/>
      <c r="N94" s="170"/>
      <c r="O94" s="170"/>
      <c r="P94" s="170"/>
      <c r="Q94" s="170"/>
      <c r="R94" s="104"/>
    </row>
    <row r="95" s="65" customFormat="1" ht="23.25" customHeight="1" spans="1:18">
      <c r="A95"/>
      <c r="B95" s="104"/>
      <c r="C95" s="104"/>
      <c r="D95" s="104"/>
      <c r="E95" s="104"/>
      <c r="F95" s="104"/>
      <c r="G95" s="104"/>
      <c r="H95" s="104"/>
      <c r="I95" s="104"/>
      <c r="J95" s="104"/>
      <c r="K95" s="170"/>
      <c r="L95" s="170"/>
      <c r="M95" s="170"/>
      <c r="N95" s="170"/>
      <c r="O95" s="170"/>
      <c r="P95" s="170"/>
      <c r="Q95" s="170"/>
      <c r="R95" s="104"/>
    </row>
    <row r="96" s="65" customFormat="1" ht="23.25" customHeight="1" spans="1:18">
      <c r="A96"/>
      <c r="B96" s="104"/>
      <c r="C96" s="104"/>
      <c r="D96" s="104"/>
      <c r="E96" s="104"/>
      <c r="F96" s="104"/>
      <c r="G96" s="104"/>
      <c r="H96" s="104"/>
      <c r="I96" s="104"/>
      <c r="J96" s="104"/>
      <c r="K96" s="170"/>
      <c r="L96" s="170"/>
      <c r="M96" s="170"/>
      <c r="N96" s="170"/>
      <c r="O96" s="170"/>
      <c r="P96" s="170"/>
      <c r="Q96" s="170"/>
      <c r="R96" s="104"/>
    </row>
    <row r="97" s="65" customFormat="1" ht="23.25" customHeight="1" spans="1:18">
      <c r="A97"/>
      <c r="B97" s="104"/>
      <c r="C97" s="104"/>
      <c r="D97" s="104"/>
      <c r="E97" s="104"/>
      <c r="F97" s="104"/>
      <c r="G97" s="104"/>
      <c r="H97" s="104"/>
      <c r="I97" s="104"/>
      <c r="J97" s="104"/>
      <c r="K97" s="170"/>
      <c r="L97" s="170"/>
      <c r="M97" s="170"/>
      <c r="N97" s="170"/>
      <c r="O97" s="170"/>
      <c r="P97" s="170"/>
      <c r="Q97" s="170"/>
      <c r="R97" s="104"/>
    </row>
    <row r="98" s="65" customFormat="1" ht="23.25" customHeight="1" spans="1:18">
      <c r="A98"/>
      <c r="B98" s="104"/>
      <c r="C98" s="104"/>
      <c r="D98" s="104"/>
      <c r="E98" s="104"/>
      <c r="F98" s="104"/>
      <c r="G98" s="104"/>
      <c r="H98" s="104"/>
      <c r="I98" s="104"/>
      <c r="J98" s="104"/>
      <c r="K98" s="170"/>
      <c r="L98" s="170"/>
      <c r="M98" s="170"/>
      <c r="N98" s="170"/>
      <c r="O98" s="170"/>
      <c r="P98" s="170"/>
      <c r="Q98" s="170"/>
      <c r="R98" s="104"/>
    </row>
    <row r="99" s="65" customFormat="1" ht="23.25" customHeight="1" spans="1:18">
      <c r="A99"/>
      <c r="B99" s="104"/>
      <c r="C99" s="104"/>
      <c r="D99" s="104"/>
      <c r="E99" s="104"/>
      <c r="F99" s="104"/>
      <c r="G99" s="104"/>
      <c r="H99" s="104"/>
      <c r="I99" s="104"/>
      <c r="J99" s="104"/>
      <c r="K99" s="170"/>
      <c r="L99" s="170"/>
      <c r="M99" s="170"/>
      <c r="N99" s="170"/>
      <c r="O99" s="170"/>
      <c r="P99" s="170"/>
      <c r="Q99" s="170"/>
      <c r="R99" s="104"/>
    </row>
    <row r="100" s="65" customFormat="1" ht="23.25" customHeight="1" spans="1:18">
      <c r="A100"/>
      <c r="B100" s="104"/>
      <c r="C100" s="104"/>
      <c r="D100" s="104"/>
      <c r="E100" s="104"/>
      <c r="F100" s="104"/>
      <c r="G100" s="104"/>
      <c r="H100" s="104"/>
      <c r="I100" s="104"/>
      <c r="J100" s="104"/>
      <c r="K100" s="170"/>
      <c r="L100" s="170"/>
      <c r="M100" s="170"/>
      <c r="N100" s="170"/>
      <c r="O100" s="170"/>
      <c r="P100" s="170"/>
      <c r="Q100" s="170"/>
      <c r="R100" s="104"/>
    </row>
    <row r="101" s="65" customFormat="1" ht="23.25" customHeight="1" spans="1:18">
      <c r="A101"/>
      <c r="B101" s="104"/>
      <c r="C101" s="104"/>
      <c r="D101" s="104"/>
      <c r="E101" s="104"/>
      <c r="F101" s="104"/>
      <c r="G101" s="104"/>
      <c r="H101" s="104"/>
      <c r="I101" s="104"/>
      <c r="J101" s="104"/>
      <c r="K101" s="170"/>
      <c r="L101" s="170"/>
      <c r="M101" s="170"/>
      <c r="N101" s="170"/>
      <c r="O101" s="170"/>
      <c r="P101" s="170"/>
      <c r="Q101" s="170"/>
      <c r="R101" s="104"/>
    </row>
    <row r="102" s="65" customFormat="1" ht="23.25" customHeight="1" spans="1:18">
      <c r="A102"/>
      <c r="B102" s="104"/>
      <c r="C102" s="104"/>
      <c r="D102" s="104"/>
      <c r="E102" s="104"/>
      <c r="F102" s="104"/>
      <c r="G102" s="104"/>
      <c r="H102" s="104"/>
      <c r="I102" s="104"/>
      <c r="J102" s="104"/>
      <c r="K102" s="170"/>
      <c r="L102" s="170"/>
      <c r="M102" s="170"/>
      <c r="N102" s="170"/>
      <c r="O102" s="170"/>
      <c r="P102" s="170"/>
      <c r="Q102" s="170"/>
      <c r="R102" s="104"/>
    </row>
    <row r="103" s="65" customFormat="1" ht="23.25" customHeight="1" spans="1:18">
      <c r="A103"/>
      <c r="B103" s="104"/>
      <c r="C103" s="104"/>
      <c r="D103" s="104"/>
      <c r="E103" s="104"/>
      <c r="F103" s="104"/>
      <c r="G103" s="104"/>
      <c r="H103" s="104"/>
      <c r="I103" s="104"/>
      <c r="J103" s="104"/>
      <c r="K103" s="170"/>
      <c r="L103" s="170"/>
      <c r="M103" s="170"/>
      <c r="N103" s="170"/>
      <c r="O103" s="170"/>
      <c r="P103" s="170"/>
      <c r="Q103" s="170"/>
      <c r="R103" s="104"/>
    </row>
    <row r="104" s="65" customFormat="1" ht="23.25" customHeight="1" spans="1:18">
      <c r="A104"/>
      <c r="B104" s="104"/>
      <c r="C104" s="104"/>
      <c r="D104" s="104"/>
      <c r="E104" s="104"/>
      <c r="F104" s="104"/>
      <c r="G104" s="104"/>
      <c r="H104" s="104"/>
      <c r="I104" s="104"/>
      <c r="J104" s="104"/>
      <c r="K104" s="170"/>
      <c r="L104" s="170"/>
      <c r="M104" s="170"/>
      <c r="N104" s="170"/>
      <c r="O104" s="170"/>
      <c r="P104" s="170"/>
      <c r="Q104" s="170"/>
      <c r="R104" s="104"/>
    </row>
    <row r="105" s="65" customFormat="1" ht="23.25" customHeight="1" spans="1:18">
      <c r="A105"/>
      <c r="B105" s="104"/>
      <c r="C105" s="104"/>
      <c r="D105" s="104"/>
      <c r="E105" s="104"/>
      <c r="F105" s="104"/>
      <c r="G105" s="104"/>
      <c r="H105" s="104"/>
      <c r="I105" s="104"/>
      <c r="J105" s="104"/>
      <c r="K105" s="170"/>
      <c r="L105" s="170"/>
      <c r="M105" s="170"/>
      <c r="N105" s="170"/>
      <c r="O105" s="170"/>
      <c r="P105" s="170"/>
      <c r="Q105" s="170"/>
      <c r="R105" s="104"/>
    </row>
    <row r="106" s="65" customFormat="1" ht="23.25" customHeight="1" spans="1:18">
      <c r="A106"/>
      <c r="B106" s="104"/>
      <c r="C106" s="104"/>
      <c r="D106" s="104"/>
      <c r="E106" s="104"/>
      <c r="F106" s="104"/>
      <c r="G106" s="104"/>
      <c r="H106" s="104"/>
      <c r="I106" s="104"/>
      <c r="J106" s="104"/>
      <c r="K106" s="170"/>
      <c r="L106" s="170"/>
      <c r="M106" s="170"/>
      <c r="N106" s="170"/>
      <c r="O106" s="170"/>
      <c r="P106" s="170"/>
      <c r="Q106" s="170"/>
      <c r="R106" s="104"/>
    </row>
    <row r="107" s="65" customFormat="1" ht="23.25" customHeight="1" spans="1:18">
      <c r="A107"/>
      <c r="B107" s="104"/>
      <c r="C107" s="104"/>
      <c r="D107" s="104"/>
      <c r="E107" s="104"/>
      <c r="F107" s="104"/>
      <c r="G107" s="104"/>
      <c r="H107" s="104"/>
      <c r="I107" s="104"/>
      <c r="J107" s="104"/>
      <c r="K107" s="170"/>
      <c r="L107" s="170"/>
      <c r="M107" s="170"/>
      <c r="N107" s="170"/>
      <c r="O107" s="170"/>
      <c r="P107" s="170"/>
      <c r="Q107" s="170"/>
      <c r="R107" s="104"/>
    </row>
    <row r="108" s="65" customFormat="1" ht="23.25" customHeight="1" spans="1:18">
      <c r="A108"/>
      <c r="B108" s="104"/>
      <c r="C108" s="104"/>
      <c r="D108" s="104"/>
      <c r="E108" s="104"/>
      <c r="F108" s="104"/>
      <c r="G108" s="104"/>
      <c r="H108" s="104"/>
      <c r="I108" s="104"/>
      <c r="J108" s="104"/>
      <c r="K108" s="170"/>
      <c r="L108" s="170"/>
      <c r="M108" s="170"/>
      <c r="N108" s="170"/>
      <c r="O108" s="170"/>
      <c r="P108" s="170"/>
      <c r="Q108" s="170"/>
      <c r="R108" s="104"/>
    </row>
    <row r="109" s="65" customFormat="1" ht="23.25" customHeight="1" spans="1:18">
      <c r="A109"/>
      <c r="B109" s="104"/>
      <c r="C109" s="104"/>
      <c r="D109" s="104"/>
      <c r="E109" s="104"/>
      <c r="F109" s="104"/>
      <c r="G109" s="104"/>
      <c r="H109" s="104"/>
      <c r="I109" s="104"/>
      <c r="J109" s="104"/>
      <c r="K109" s="104"/>
      <c r="L109" s="104"/>
      <c r="M109" s="104"/>
      <c r="N109" s="104"/>
      <c r="O109" s="104"/>
      <c r="P109" s="104"/>
      <c r="Q109" s="104"/>
      <c r="R109" s="104"/>
    </row>
    <row r="110" s="65" customFormat="1" ht="23.25" customHeight="1" spans="1:18">
      <c r="A110"/>
      <c r="B110" s="104"/>
      <c r="C110" s="104"/>
      <c r="D110" s="104"/>
      <c r="E110" s="104"/>
      <c r="F110" s="104"/>
      <c r="G110" s="104"/>
      <c r="H110" s="104"/>
      <c r="I110" s="104"/>
      <c r="J110" s="104"/>
      <c r="K110" s="104"/>
      <c r="L110" s="104"/>
      <c r="M110" s="104"/>
      <c r="N110" s="104"/>
      <c r="O110" s="104"/>
      <c r="P110" s="104"/>
      <c r="Q110" s="104"/>
      <c r="R110" s="104"/>
    </row>
    <row r="111" s="65" customFormat="1" ht="23.25" customHeight="1" spans="1:18">
      <c r="A111"/>
      <c r="B111" s="104"/>
      <c r="C111" s="104"/>
      <c r="D111" s="104"/>
      <c r="E111" s="104"/>
      <c r="F111" s="104"/>
      <c r="G111" s="104"/>
      <c r="H111" s="104"/>
      <c r="I111" s="104"/>
      <c r="J111" s="104"/>
      <c r="K111" s="104"/>
      <c r="L111" s="104"/>
      <c r="M111" s="104"/>
      <c r="N111" s="104"/>
      <c r="O111" s="104"/>
      <c r="P111" s="104"/>
      <c r="Q111" s="104"/>
      <c r="R111" s="104"/>
    </row>
    <row r="112" s="65" customFormat="1" ht="23.25" customHeight="1" spans="1:18">
      <c r="A112"/>
      <c r="B112" s="104"/>
      <c r="C112" s="104"/>
      <c r="D112" s="104"/>
      <c r="E112" s="104"/>
      <c r="F112" s="104"/>
      <c r="G112" s="104"/>
      <c r="H112" s="104"/>
      <c r="I112" s="104"/>
      <c r="J112" s="104"/>
      <c r="K112" s="104"/>
      <c r="L112" s="104"/>
      <c r="M112" s="104"/>
      <c r="N112" s="104"/>
      <c r="O112" s="104"/>
      <c r="P112" s="104"/>
      <c r="Q112" s="104"/>
      <c r="R112" s="104"/>
    </row>
    <row r="113" s="65" customFormat="1" ht="23.25" customHeight="1" spans="1:18">
      <c r="A113"/>
      <c r="B113" s="104"/>
      <c r="C113" s="104"/>
      <c r="D113" s="104"/>
      <c r="E113" s="104"/>
      <c r="F113" s="104"/>
      <c r="G113" s="104"/>
      <c r="H113" s="104"/>
      <c r="I113" s="104"/>
      <c r="J113" s="104"/>
      <c r="K113" s="104"/>
      <c r="L113" s="104"/>
      <c r="M113" s="104"/>
      <c r="N113" s="104"/>
      <c r="O113" s="104"/>
      <c r="P113" s="104"/>
      <c r="Q113" s="104"/>
      <c r="R113" s="104"/>
    </row>
    <row r="114" s="65" customFormat="1" ht="23.25" customHeight="1" spans="1:18">
      <c r="A114"/>
      <c r="B114" s="104"/>
      <c r="C114" s="104"/>
      <c r="D114" s="104"/>
      <c r="E114" s="104"/>
      <c r="F114" s="104"/>
      <c r="G114" s="104"/>
      <c r="H114" s="104"/>
      <c r="I114" s="104"/>
      <c r="J114" s="104"/>
      <c r="K114" s="104"/>
      <c r="L114" s="104"/>
      <c r="M114" s="104"/>
      <c r="N114" s="104"/>
      <c r="O114" s="104"/>
      <c r="P114" s="104"/>
      <c r="Q114" s="104"/>
      <c r="R114" s="104"/>
    </row>
    <row r="115" s="65" customFormat="1" ht="23.25" customHeight="1" spans="1:18">
      <c r="A115"/>
      <c r="B115" s="104"/>
      <c r="C115" s="104"/>
      <c r="D115" s="104"/>
      <c r="E115" s="104"/>
      <c r="F115" s="104"/>
      <c r="G115" s="104"/>
      <c r="H115" s="104"/>
      <c r="I115" s="104"/>
      <c r="J115" s="104"/>
      <c r="K115" s="104"/>
      <c r="L115" s="104"/>
      <c r="M115" s="104"/>
      <c r="N115" s="104"/>
      <c r="O115" s="104"/>
      <c r="P115" s="104"/>
      <c r="Q115" s="104"/>
      <c r="R115" s="104"/>
    </row>
    <row r="116" s="65" customFormat="1" ht="23.25" customHeight="1" spans="1:18">
      <c r="A116"/>
      <c r="B116" s="104"/>
      <c r="C116" s="104"/>
      <c r="D116" s="104"/>
      <c r="E116" s="104"/>
      <c r="F116" s="104"/>
      <c r="G116" s="104"/>
      <c r="H116" s="104"/>
      <c r="I116" s="104"/>
      <c r="J116" s="104"/>
      <c r="K116" s="104"/>
      <c r="L116" s="104"/>
      <c r="M116" s="104"/>
      <c r="N116" s="104"/>
      <c r="O116" s="104"/>
      <c r="P116" s="104"/>
      <c r="Q116" s="104"/>
      <c r="R116" s="104"/>
    </row>
    <row r="117" s="65" customFormat="1" ht="23.25" customHeight="1" spans="1:18">
      <c r="A117"/>
      <c r="B117" s="104"/>
      <c r="C117" s="104"/>
      <c r="D117" s="104"/>
      <c r="E117" s="104"/>
      <c r="F117" s="104"/>
      <c r="G117" s="104"/>
      <c r="H117" s="104"/>
      <c r="I117" s="104"/>
      <c r="J117" s="104"/>
      <c r="K117" s="104"/>
      <c r="L117" s="104"/>
      <c r="M117" s="104"/>
      <c r="N117" s="104"/>
      <c r="O117" s="104"/>
      <c r="P117" s="104"/>
      <c r="Q117" s="104"/>
      <c r="R117" s="104"/>
    </row>
    <row r="118" s="65" customFormat="1" ht="23.25" customHeight="1" spans="1:18">
      <c r="A118"/>
      <c r="B118" s="104"/>
      <c r="C118" s="104"/>
      <c r="D118" s="104"/>
      <c r="E118" s="104"/>
      <c r="F118" s="104"/>
      <c r="G118" s="104"/>
      <c r="H118" s="104"/>
      <c r="I118" s="104"/>
      <c r="J118" s="104"/>
      <c r="K118" s="104"/>
      <c r="L118" s="104"/>
      <c r="M118" s="104"/>
      <c r="N118" s="104"/>
      <c r="O118" s="104"/>
      <c r="P118" s="104"/>
      <c r="Q118" s="104"/>
      <c r="R118" s="104"/>
    </row>
    <row r="119" s="65" customFormat="1" ht="23.25" customHeight="1" spans="1:18">
      <c r="A119"/>
      <c r="B119" s="104"/>
      <c r="C119" s="104"/>
      <c r="D119" s="104"/>
      <c r="E119" s="104"/>
      <c r="F119" s="104"/>
      <c r="G119" s="104"/>
      <c r="H119" s="104"/>
      <c r="I119" s="104"/>
      <c r="J119" s="104"/>
      <c r="K119" s="104"/>
      <c r="L119" s="104"/>
      <c r="M119" s="104"/>
      <c r="N119" s="104"/>
      <c r="O119" s="104"/>
      <c r="P119" s="104"/>
      <c r="Q119" s="104"/>
      <c r="R119" s="104"/>
    </row>
    <row r="120" s="65" customFormat="1" ht="23.25" customHeight="1" spans="1:18">
      <c r="A120"/>
      <c r="B120" s="104"/>
      <c r="C120" s="104"/>
      <c r="D120" s="104"/>
      <c r="E120" s="104"/>
      <c r="F120" s="104"/>
      <c r="G120" s="104"/>
      <c r="H120" s="104"/>
      <c r="I120" s="104"/>
      <c r="J120" s="104"/>
      <c r="K120" s="104"/>
      <c r="L120" s="104"/>
      <c r="M120" s="104"/>
      <c r="N120" s="104"/>
      <c r="O120" s="104"/>
      <c r="P120" s="104"/>
      <c r="Q120" s="104"/>
      <c r="R120" s="104"/>
    </row>
    <row r="121" s="65" customFormat="1" ht="23.25" customHeight="1" spans="1:18">
      <c r="A121"/>
      <c r="B121" s="104"/>
      <c r="C121" s="104"/>
      <c r="D121" s="104"/>
      <c r="E121" s="104"/>
      <c r="F121" s="104"/>
      <c r="G121" s="104"/>
      <c r="H121" s="104"/>
      <c r="I121" s="104"/>
      <c r="J121" s="104"/>
      <c r="K121" s="104"/>
      <c r="L121" s="104"/>
      <c r="M121" s="104"/>
      <c r="N121" s="104"/>
      <c r="O121" s="104"/>
      <c r="P121" s="104"/>
      <c r="Q121" s="104"/>
      <c r="R121" s="104"/>
    </row>
    <row r="122" s="65" customFormat="1" ht="23.25" customHeight="1" spans="1:18">
      <c r="A122"/>
      <c r="B122" s="104"/>
      <c r="C122" s="104"/>
      <c r="D122" s="104"/>
      <c r="E122" s="104"/>
      <c r="F122" s="104"/>
      <c r="G122" s="104"/>
      <c r="H122" s="104"/>
      <c r="I122" s="104"/>
      <c r="J122" s="104"/>
      <c r="K122" s="104"/>
      <c r="L122" s="104"/>
      <c r="M122" s="104"/>
      <c r="N122" s="104"/>
      <c r="O122" s="104"/>
      <c r="P122" s="104"/>
      <c r="Q122" s="104"/>
      <c r="R122" s="104"/>
    </row>
    <row r="123" s="65" customFormat="1" ht="23.25" customHeight="1" spans="1:18">
      <c r="A123"/>
      <c r="B123" s="104"/>
      <c r="C123" s="104"/>
      <c r="D123" s="104"/>
      <c r="E123" s="104"/>
      <c r="F123" s="104"/>
      <c r="G123" s="104"/>
      <c r="H123" s="104"/>
      <c r="I123" s="104"/>
      <c r="J123" s="104"/>
      <c r="K123" s="104"/>
      <c r="L123" s="104"/>
      <c r="M123" s="104"/>
      <c r="N123" s="104"/>
      <c r="O123" s="104"/>
      <c r="P123" s="104"/>
      <c r="Q123" s="104"/>
      <c r="R123" s="104"/>
    </row>
    <row r="124" s="65" customFormat="1" ht="23.25" customHeight="1" spans="1:18">
      <c r="A124"/>
      <c r="B124" s="104"/>
      <c r="C124" s="104"/>
      <c r="D124" s="104"/>
      <c r="E124" s="104"/>
      <c r="F124" s="104"/>
      <c r="G124" s="104"/>
      <c r="H124" s="104"/>
      <c r="I124" s="104"/>
      <c r="J124" s="104"/>
      <c r="K124" s="104"/>
      <c r="L124" s="104"/>
      <c r="M124" s="104"/>
      <c r="N124" s="104"/>
      <c r="O124" s="104"/>
      <c r="P124" s="104"/>
      <c r="Q124" s="104"/>
      <c r="R124" s="104"/>
    </row>
    <row r="125" s="65" customFormat="1" ht="23.25" customHeight="1" spans="1:18">
      <c r="A125"/>
      <c r="B125" s="104"/>
      <c r="C125" s="104"/>
      <c r="D125" s="104"/>
      <c r="E125" s="104"/>
      <c r="F125" s="104"/>
      <c r="G125" s="104"/>
      <c r="H125" s="104"/>
      <c r="I125" s="104"/>
      <c r="J125" s="104"/>
      <c r="K125" s="104"/>
      <c r="L125" s="104"/>
      <c r="M125" s="104"/>
      <c r="N125" s="104"/>
      <c r="O125" s="104"/>
      <c r="P125" s="104"/>
      <c r="Q125" s="104"/>
      <c r="R125" s="104"/>
    </row>
    <row r="126" s="65" customFormat="1" ht="23.25" customHeight="1" spans="1:1">
      <c r="A126"/>
    </row>
    <row r="127" s="65" customFormat="1" ht="23.25" customHeight="1" spans="1:1">
      <c r="A127"/>
    </row>
    <row r="128" s="65" customFormat="1" ht="23.25" customHeight="1" spans="1:1">
      <c r="A128"/>
    </row>
    <row r="129" s="65" customFormat="1" ht="23.25" customHeight="1" spans="1:1">
      <c r="A129"/>
    </row>
    <row r="130" s="65" customFormat="1" ht="23.25" customHeight="1" spans="1:1">
      <c r="A130"/>
    </row>
    <row r="131" s="65" customFormat="1" ht="23.25" customHeight="1" spans="1:1">
      <c r="A131"/>
    </row>
    <row r="132" s="65" customFormat="1" ht="23.25" customHeight="1" spans="1:1">
      <c r="A132"/>
    </row>
    <row r="133" s="65" customFormat="1" ht="23.25" customHeight="1" spans="1:1">
      <c r="A133"/>
    </row>
    <row r="134" s="65" customFormat="1" ht="23.25" customHeight="1" spans="1:1">
      <c r="A134"/>
    </row>
    <row r="135" s="65" customFormat="1" ht="23.25" customHeight="1" spans="1:1">
      <c r="A135"/>
    </row>
    <row r="136" s="65" customFormat="1" ht="23.25" customHeight="1" spans="1:1">
      <c r="A136"/>
    </row>
    <row r="137" s="65" customFormat="1" ht="23.25" customHeight="1" spans="1:1">
      <c r="A137"/>
    </row>
    <row r="138" s="65" customFormat="1" ht="23.25" customHeight="1" spans="1:1">
      <c r="A138"/>
    </row>
    <row r="139" s="65" customFormat="1" ht="23.25" customHeight="1" spans="1:1">
      <c r="A139"/>
    </row>
    <row r="140" s="65" customFormat="1" ht="23.25" customHeight="1" spans="1:1">
      <c r="A140"/>
    </row>
    <row r="141" s="65" customFormat="1" ht="23.25" customHeight="1" spans="1:1">
      <c r="A141"/>
    </row>
    <row r="142" s="65" customFormat="1" ht="23.25" customHeight="1" spans="1:1">
      <c r="A142"/>
    </row>
    <row r="143" s="65" customFormat="1" ht="23.25" customHeight="1" spans="1:1">
      <c r="A143"/>
    </row>
    <row r="144" s="65" customFormat="1" ht="23.25" customHeight="1" spans="1:1">
      <c r="A144"/>
    </row>
    <row r="145" s="65" customFormat="1" ht="23.25" customHeight="1" spans="1:1">
      <c r="A145"/>
    </row>
    <row r="146" s="65" customFormat="1" ht="23.25" customHeight="1" spans="1:1">
      <c r="A146"/>
    </row>
    <row r="147" s="65" customFormat="1" ht="23.25" customHeight="1" spans="1:1">
      <c r="A147"/>
    </row>
    <row r="148" s="65" customFormat="1" ht="23.25" customHeight="1" spans="1:1">
      <c r="A148"/>
    </row>
    <row r="149" s="65" customFormat="1" ht="23.25" customHeight="1" spans="1:1">
      <c r="A149"/>
    </row>
    <row r="150" s="65" customFormat="1" ht="23.25" customHeight="1" spans="1:1">
      <c r="A150"/>
    </row>
    <row r="151" s="65" customFormat="1" ht="23.25" customHeight="1" spans="1:1">
      <c r="A151"/>
    </row>
    <row r="152" s="65" customFormat="1" ht="23.25" customHeight="1" spans="1:1">
      <c r="A152"/>
    </row>
    <row r="153" s="65" customFormat="1" ht="23.25" customHeight="1" spans="1:1">
      <c r="A153"/>
    </row>
    <row r="154" s="65" customFormat="1" ht="23.25" customHeight="1" spans="1:1">
      <c r="A154"/>
    </row>
    <row r="155" s="65" customFormat="1" ht="23.25" customHeight="1" spans="1:1">
      <c r="A155"/>
    </row>
    <row r="156" s="65" customFormat="1" ht="23.25" customHeight="1" spans="1:1">
      <c r="A156"/>
    </row>
    <row r="157" s="65" customFormat="1" ht="23.25" customHeight="1" spans="1:1">
      <c r="A157"/>
    </row>
    <row r="158" s="65" customFormat="1" ht="23.25" customHeight="1" spans="1:1">
      <c r="A158"/>
    </row>
    <row r="159" s="65" customFormat="1" ht="23.25" customHeight="1" spans="1:1">
      <c r="A159"/>
    </row>
    <row r="160" s="65" customFormat="1" ht="23.25" customHeight="1" spans="1:1">
      <c r="A160"/>
    </row>
    <row r="161" s="65" customFormat="1" ht="23.25" customHeight="1" spans="1:1">
      <c r="A161"/>
    </row>
    <row r="162" s="65" customFormat="1" ht="23.25" customHeight="1" spans="1:1">
      <c r="A162"/>
    </row>
    <row r="163" s="65" customFormat="1" ht="23.25" customHeight="1" spans="1:1">
      <c r="A163"/>
    </row>
    <row r="164" s="65" customFormat="1" ht="23.25" customHeight="1" spans="1:1">
      <c r="A164"/>
    </row>
    <row r="165" s="65" customFormat="1" ht="23.25" customHeight="1" spans="1:1">
      <c r="A165"/>
    </row>
    <row r="166" s="65" customFormat="1" ht="23.25" customHeight="1" spans="1:1">
      <c r="A166"/>
    </row>
    <row r="167" s="65" customFormat="1" ht="23.25" customHeight="1" spans="1:1">
      <c r="A167"/>
    </row>
    <row r="168" s="65" customFormat="1" ht="23.25" customHeight="1" spans="1:1">
      <c r="A168"/>
    </row>
    <row r="169" s="65" customFormat="1" ht="23.25" customHeight="1" spans="1:1">
      <c r="A169"/>
    </row>
    <row r="170" s="65" customFormat="1" ht="23.25" customHeight="1" spans="1:1">
      <c r="A170"/>
    </row>
    <row r="171" s="65" customFormat="1" ht="23.25" customHeight="1" spans="1:1">
      <c r="A171"/>
    </row>
    <row r="172" s="65" customFormat="1" ht="23.25" customHeight="1" spans="1:1">
      <c r="A172"/>
    </row>
    <row r="173" s="65" customFormat="1" ht="23.25" customHeight="1" spans="1:1">
      <c r="A173"/>
    </row>
    <row r="174" ht="23.25" customHeight="1"/>
    <row r="175" ht="23.25" customHeight="1"/>
    <row r="176" ht="23.25" customHeight="1"/>
    <row r="177" ht="23.25" customHeight="1"/>
    <row r="178" ht="23.25" customHeight="1"/>
    <row r="179" ht="23.25" customHeight="1"/>
    <row r="180" ht="23.25" customHeight="1"/>
    <row r="181" ht="23.25" customHeight="1"/>
    <row r="182" ht="23.25" customHeight="1"/>
    <row r="183" ht="23.25" customHeight="1"/>
    <row r="184" ht="23.25" customHeight="1"/>
    <row r="185" ht="23.25" customHeight="1"/>
    <row r="186" ht="23.25" customHeight="1"/>
    <row r="187" ht="23.25" customHeight="1"/>
    <row r="188" ht="23.25" customHeight="1"/>
    <row r="189" ht="23.25" customHeight="1"/>
    <row r="190" ht="23.25" customHeight="1"/>
    <row r="191" ht="23.25" customHeight="1"/>
    <row r="192" ht="23.25" customHeight="1"/>
    <row r="193" ht="23.25" customHeight="1"/>
    <row r="194" ht="23.25" customHeight="1"/>
    <row r="195" ht="23.25" customHeight="1"/>
    <row r="196" ht="23.25" customHeight="1"/>
    <row r="197" ht="23.25" customHeight="1"/>
    <row r="198" ht="23.25" customHeight="1"/>
    <row r="199" ht="23.25" customHeight="1"/>
    <row r="200" ht="23.25" customHeight="1"/>
    <row r="201" ht="23.25" customHeight="1"/>
    <row r="202" ht="23.25" customHeight="1"/>
    <row r="203" ht="23.25" customHeight="1"/>
    <row r="204" ht="23.25" customHeight="1"/>
    <row r="205" ht="23.25" customHeight="1"/>
    <row r="206" ht="23.25" customHeight="1"/>
    <row r="207" ht="23.25" customHeight="1"/>
    <row r="208" ht="23.25" customHeight="1"/>
    <row r="209" ht="23.25" customHeight="1"/>
    <row r="210" ht="23.25" customHeight="1"/>
    <row r="211" ht="23.25" customHeight="1"/>
    <row r="212" ht="23.25" customHeight="1"/>
    <row r="213" ht="23.25" customHeight="1"/>
    <row r="214" ht="23.25" customHeight="1"/>
    <row r="215" ht="23.25" customHeight="1"/>
    <row r="216" ht="23.25" customHeight="1"/>
    <row r="217" ht="23.25" customHeight="1"/>
    <row r="218" ht="23.25" customHeight="1"/>
    <row r="219" ht="23.25" customHeight="1"/>
    <row r="220" ht="23.25" customHeight="1"/>
    <row r="221" ht="23.25" customHeight="1"/>
    <row r="222" ht="23.25" customHeight="1"/>
    <row r="223" ht="23.25" customHeight="1"/>
    <row r="224" ht="23.25" customHeight="1"/>
    <row r="225" ht="23.25" customHeight="1"/>
    <row r="226" ht="23.25" customHeight="1"/>
    <row r="227" ht="23.25" customHeight="1"/>
    <row r="228" ht="23.25" customHeight="1"/>
    <row r="229" ht="23.25" customHeight="1"/>
    <row r="230" ht="23.25" customHeight="1"/>
    <row r="231" ht="23.25" customHeight="1"/>
    <row r="232" ht="23.25" customHeight="1"/>
    <row r="233" ht="23.25" customHeight="1"/>
    <row r="234" ht="23.25" customHeight="1"/>
    <row r="235" ht="23.25" customHeight="1"/>
  </sheetData>
  <pageMargins left="0.708661417322835" right="0.708661417322835" top="0.748031496062992" bottom="0.748031496062992" header="0.31496062992126" footer="0.31496062992126"/>
  <pageSetup paperSize="9" scale="50" orientation="landscape"/>
  <headerFooter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K184"/>
  <sheetViews>
    <sheetView showGridLines="0" zoomScale="85" zoomScaleNormal="85" workbookViewId="0">
      <selection activeCell="A12" sqref="A12:F12"/>
    </sheetView>
  </sheetViews>
  <sheetFormatPr defaultColWidth="0" defaultRowHeight="15"/>
  <cols>
    <col min="1" max="1" width="2.71428571428571" customWidth="1"/>
    <col min="2" max="11" width="20.7142857142857" customWidth="1"/>
    <col min="12" max="16384" width="9.14285714285714" hidden="1"/>
  </cols>
  <sheetData>
    <row r="1" spans="1:11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>
      <c r="A4" s="2"/>
      <c r="B4" s="2"/>
      <c r="C4" s="2"/>
      <c r="D4" s="2"/>
      <c r="E4" s="2"/>
      <c r="F4" s="2"/>
      <c r="G4" s="2"/>
      <c r="H4" s="2"/>
      <c r="I4" s="2"/>
      <c r="J4" s="2"/>
      <c r="K4" s="19"/>
    </row>
    <row r="5" spans="1:11">
      <c r="A5" s="2"/>
      <c r="B5" s="2"/>
      <c r="C5" s="2"/>
      <c r="D5" s="2"/>
      <c r="E5" s="2"/>
      <c r="F5" s="2"/>
      <c r="G5" s="2"/>
      <c r="H5" s="2"/>
      <c r="I5" s="2"/>
      <c r="J5" s="2"/>
      <c r="K5" s="19"/>
    </row>
    <row r="11" ht="23.25" customHeight="1"/>
    <row r="12" ht="50.1" customHeight="1" spans="1:11">
      <c r="A12" s="20" t="s">
        <v>311</v>
      </c>
      <c r="B12" s="21"/>
      <c r="C12" s="21"/>
      <c r="D12" s="21"/>
      <c r="E12" s="21"/>
      <c r="F12" s="22"/>
      <c r="G12" s="20" t="s">
        <v>312</v>
      </c>
      <c r="H12" s="21"/>
      <c r="I12" s="21"/>
      <c r="J12" s="21"/>
      <c r="K12" s="22"/>
    </row>
    <row r="13" ht="23.25" customHeight="1" spans="1:11">
      <c r="A13" s="23"/>
      <c r="B13" s="24"/>
      <c r="C13" s="24"/>
      <c r="D13" s="24"/>
      <c r="E13" s="25"/>
      <c r="F13" s="26"/>
      <c r="G13" s="23"/>
      <c r="H13" s="25"/>
      <c r="I13" s="25"/>
      <c r="J13" s="25"/>
      <c r="K13" s="26"/>
    </row>
    <row r="14" ht="23.25" customHeight="1" spans="1:11">
      <c r="A14" s="27"/>
      <c r="B14" s="28"/>
      <c r="C14" s="29"/>
      <c r="D14" s="29"/>
      <c r="E14" s="30"/>
      <c r="F14" s="31"/>
      <c r="G14" s="27"/>
      <c r="H14" s="30"/>
      <c r="I14" s="30"/>
      <c r="J14" s="30"/>
      <c r="K14" s="31"/>
    </row>
    <row r="15" ht="23.25" customHeight="1" spans="1:11">
      <c r="A15" s="27"/>
      <c r="B15" s="32"/>
      <c r="C15" s="33"/>
      <c r="D15" s="33"/>
      <c r="E15" s="30"/>
      <c r="F15" s="31"/>
      <c r="G15" s="27"/>
      <c r="H15" s="30"/>
      <c r="I15" s="30"/>
      <c r="J15" s="30"/>
      <c r="K15" s="31"/>
    </row>
    <row r="16" ht="23.25" customHeight="1" spans="1:11">
      <c r="A16" s="27"/>
      <c r="B16" s="34"/>
      <c r="C16" s="33"/>
      <c r="D16" s="33"/>
      <c r="E16" s="30"/>
      <c r="F16" s="31"/>
      <c r="G16" s="27"/>
      <c r="H16" s="30"/>
      <c r="I16" s="30"/>
      <c r="J16" s="30"/>
      <c r="K16" s="31"/>
    </row>
    <row r="17" ht="23.25" customHeight="1" spans="1:11">
      <c r="A17" s="27"/>
      <c r="B17" s="29"/>
      <c r="C17" s="33"/>
      <c r="D17" s="33"/>
      <c r="E17" s="30"/>
      <c r="F17" s="31"/>
      <c r="G17" s="27"/>
      <c r="H17" s="30"/>
      <c r="I17" s="30"/>
      <c r="J17" s="30"/>
      <c r="K17" s="31"/>
    </row>
    <row r="18" ht="23.25" customHeight="1" spans="1:11">
      <c r="A18" s="27"/>
      <c r="B18" s="29"/>
      <c r="C18" s="33"/>
      <c r="D18" s="33"/>
      <c r="E18" s="30"/>
      <c r="F18" s="31"/>
      <c r="G18" s="27"/>
      <c r="H18" s="30"/>
      <c r="I18" s="30"/>
      <c r="J18" s="30"/>
      <c r="K18" s="31"/>
    </row>
    <row r="19" ht="23.25" customHeight="1" spans="1:11">
      <c r="A19" s="27"/>
      <c r="B19" s="29"/>
      <c r="C19" s="29"/>
      <c r="D19" s="29"/>
      <c r="E19" s="30"/>
      <c r="F19" s="31"/>
      <c r="G19" s="27"/>
      <c r="H19" s="30"/>
      <c r="I19" s="30"/>
      <c r="J19" s="30"/>
      <c r="K19" s="31"/>
    </row>
    <row r="20" ht="23.25" customHeight="1" spans="1:11">
      <c r="A20" s="27"/>
      <c r="B20" s="35"/>
      <c r="C20" s="36"/>
      <c r="D20" s="36"/>
      <c r="E20" s="30"/>
      <c r="F20" s="31"/>
      <c r="G20" s="27"/>
      <c r="H20" s="30"/>
      <c r="I20" s="30"/>
      <c r="J20" s="30"/>
      <c r="K20" s="31"/>
    </row>
    <row r="21" ht="23.25" customHeight="1" spans="1:11">
      <c r="A21" s="27"/>
      <c r="B21" s="30"/>
      <c r="C21" s="30"/>
      <c r="D21" s="30"/>
      <c r="E21" s="30"/>
      <c r="F21" s="31"/>
      <c r="G21" s="27"/>
      <c r="H21" s="30"/>
      <c r="I21" s="30"/>
      <c r="J21" s="30"/>
      <c r="K21" s="31"/>
    </row>
    <row r="22" ht="23.25" customHeight="1" spans="1:11">
      <c r="A22" s="27"/>
      <c r="B22" s="30"/>
      <c r="C22" s="30"/>
      <c r="D22" s="30"/>
      <c r="E22" s="30"/>
      <c r="F22" s="31"/>
      <c r="G22" s="27"/>
      <c r="H22" s="30"/>
      <c r="I22" s="30"/>
      <c r="J22" s="30"/>
      <c r="K22" s="31"/>
    </row>
    <row r="23" ht="23.25" customHeight="1" spans="1:11">
      <c r="A23" s="27"/>
      <c r="B23" s="37"/>
      <c r="C23" s="38"/>
      <c r="D23" s="39"/>
      <c r="E23" s="40"/>
      <c r="F23" s="41"/>
      <c r="G23" s="42"/>
      <c r="H23" s="43"/>
      <c r="I23" s="30"/>
      <c r="J23" s="30"/>
      <c r="K23" s="31"/>
    </row>
    <row r="24" ht="23.25" customHeight="1" spans="1:11">
      <c r="A24" s="27"/>
      <c r="B24" s="44"/>
      <c r="C24" s="45"/>
      <c r="D24" s="45"/>
      <c r="E24" s="45"/>
      <c r="F24" s="46"/>
      <c r="G24" s="47"/>
      <c r="H24" s="45"/>
      <c r="I24" s="30"/>
      <c r="J24" s="30"/>
      <c r="K24" s="31"/>
    </row>
    <row r="25" ht="23.25" customHeight="1" spans="1:11">
      <c r="A25" s="27"/>
      <c r="B25" s="39"/>
      <c r="C25" s="48"/>
      <c r="D25" s="49"/>
      <c r="E25" s="49"/>
      <c r="F25" s="50"/>
      <c r="G25" s="51"/>
      <c r="H25" s="52"/>
      <c r="I25" s="30"/>
      <c r="J25" s="30"/>
      <c r="K25" s="31"/>
    </row>
    <row r="26" ht="23.25" customHeight="1" spans="1:11">
      <c r="A26" s="27"/>
      <c r="B26" s="39"/>
      <c r="C26" s="48"/>
      <c r="D26" s="49"/>
      <c r="E26" s="49"/>
      <c r="F26" s="50"/>
      <c r="G26" s="51"/>
      <c r="H26" s="52"/>
      <c r="I26" s="30"/>
      <c r="J26" s="30"/>
      <c r="K26" s="31"/>
    </row>
    <row r="27" ht="23.25" customHeight="1" spans="1:11">
      <c r="A27" s="53" t="s">
        <v>131</v>
      </c>
      <c r="B27" s="54"/>
      <c r="C27" s="55"/>
      <c r="D27" s="56"/>
      <c r="E27" s="56"/>
      <c r="F27" s="57"/>
      <c r="G27" s="53" t="s">
        <v>131</v>
      </c>
      <c r="H27" s="58"/>
      <c r="I27" s="62"/>
      <c r="J27" s="62"/>
      <c r="K27" s="63"/>
    </row>
    <row r="28" ht="50.1" customHeight="1" spans="1:11">
      <c r="A28" s="20" t="s">
        <v>313</v>
      </c>
      <c r="B28" s="21"/>
      <c r="C28" s="21"/>
      <c r="D28" s="21"/>
      <c r="E28" s="21"/>
      <c r="F28" s="22"/>
      <c r="G28" s="20"/>
      <c r="H28" s="21"/>
      <c r="I28" s="21"/>
      <c r="J28" s="21"/>
      <c r="K28" s="22"/>
    </row>
    <row r="29" ht="23.25" customHeight="1" spans="1:11">
      <c r="A29" s="23"/>
      <c r="B29" s="24"/>
      <c r="C29" s="24"/>
      <c r="D29" s="24"/>
      <c r="E29" s="25"/>
      <c r="F29" s="26"/>
      <c r="G29" s="23"/>
      <c r="H29" s="25"/>
      <c r="I29" s="25"/>
      <c r="J29" s="25"/>
      <c r="K29" s="26"/>
    </row>
    <row r="30" ht="23.25" customHeight="1" spans="1:11">
      <c r="A30" s="27"/>
      <c r="B30" s="28"/>
      <c r="C30" s="29"/>
      <c r="D30" s="29"/>
      <c r="E30" s="30"/>
      <c r="F30" s="31"/>
      <c r="G30" s="27"/>
      <c r="H30" s="30"/>
      <c r="I30" s="30"/>
      <c r="J30" s="30"/>
      <c r="K30" s="31"/>
    </row>
    <row r="31" ht="23.25" customHeight="1" spans="1:11">
      <c r="A31" s="27"/>
      <c r="B31" s="32"/>
      <c r="C31" s="33"/>
      <c r="D31" s="33"/>
      <c r="E31" s="30"/>
      <c r="F31" s="31"/>
      <c r="G31" s="27"/>
      <c r="H31" s="30"/>
      <c r="I31" s="30"/>
      <c r="J31" s="30"/>
      <c r="K31" s="31"/>
    </row>
    <row r="32" ht="23.25" customHeight="1" spans="1:11">
      <c r="A32" s="27"/>
      <c r="B32" s="34"/>
      <c r="C32" s="33"/>
      <c r="D32" s="33"/>
      <c r="E32" s="30"/>
      <c r="F32" s="31"/>
      <c r="G32" s="27"/>
      <c r="H32" s="30"/>
      <c r="I32" s="30"/>
      <c r="J32" s="30"/>
      <c r="K32" s="31"/>
    </row>
    <row r="33" ht="23.25" customHeight="1" spans="1:11">
      <c r="A33" s="27"/>
      <c r="B33" s="29"/>
      <c r="C33" s="33"/>
      <c r="D33" s="33"/>
      <c r="E33" s="30"/>
      <c r="F33" s="31"/>
      <c r="G33" s="27"/>
      <c r="H33" s="30"/>
      <c r="I33" s="30"/>
      <c r="J33" s="30"/>
      <c r="K33" s="31"/>
    </row>
    <row r="34" ht="23.25" customHeight="1" spans="1:11">
      <c r="A34" s="27"/>
      <c r="B34" s="29"/>
      <c r="C34" s="33"/>
      <c r="D34" s="33"/>
      <c r="E34" s="30"/>
      <c r="F34" s="31"/>
      <c r="G34" s="27"/>
      <c r="H34" s="30"/>
      <c r="I34" s="30"/>
      <c r="J34" s="30"/>
      <c r="K34" s="31"/>
    </row>
    <row r="35" ht="23.25" customHeight="1" spans="1:11">
      <c r="A35" s="27"/>
      <c r="B35" s="29"/>
      <c r="C35" s="29"/>
      <c r="D35" s="29"/>
      <c r="E35" s="30"/>
      <c r="F35" s="31"/>
      <c r="G35" s="27"/>
      <c r="H35" s="30"/>
      <c r="I35" s="30"/>
      <c r="J35" s="30"/>
      <c r="K35" s="31"/>
    </row>
    <row r="36" ht="23.25" customHeight="1" spans="1:11">
      <c r="A36" s="27"/>
      <c r="B36" s="35"/>
      <c r="C36" s="36"/>
      <c r="D36" s="36"/>
      <c r="E36" s="30"/>
      <c r="F36" s="31"/>
      <c r="G36" s="27"/>
      <c r="H36" s="30"/>
      <c r="I36" s="30"/>
      <c r="J36" s="30"/>
      <c r="K36" s="31"/>
    </row>
    <row r="37" ht="23.25" customHeight="1" spans="1:11">
      <c r="A37" s="27"/>
      <c r="B37" s="30"/>
      <c r="C37" s="30"/>
      <c r="D37" s="30"/>
      <c r="E37" s="30"/>
      <c r="F37" s="31"/>
      <c r="G37" s="27"/>
      <c r="H37" s="30"/>
      <c r="I37" s="30"/>
      <c r="J37" s="30"/>
      <c r="K37" s="31"/>
    </row>
    <row r="38" ht="23.25" customHeight="1" spans="1:11">
      <c r="A38" s="27"/>
      <c r="B38" s="30"/>
      <c r="C38" s="30"/>
      <c r="D38" s="30"/>
      <c r="E38" s="30"/>
      <c r="F38" s="31"/>
      <c r="G38" s="27"/>
      <c r="H38" s="30"/>
      <c r="I38" s="30"/>
      <c r="J38" s="30"/>
      <c r="K38" s="31"/>
    </row>
    <row r="39" ht="23.25" customHeight="1" spans="1:11">
      <c r="A39" s="27"/>
      <c r="B39" s="37"/>
      <c r="C39" s="38"/>
      <c r="D39" s="39"/>
      <c r="E39" s="40"/>
      <c r="F39" s="41"/>
      <c r="G39" s="42"/>
      <c r="H39" s="43"/>
      <c r="I39" s="30"/>
      <c r="J39" s="30"/>
      <c r="K39" s="31"/>
    </row>
    <row r="40" ht="23.25" customHeight="1" spans="1:11">
      <c r="A40" s="27"/>
      <c r="B40" s="44"/>
      <c r="C40" s="45"/>
      <c r="D40" s="45"/>
      <c r="E40" s="45"/>
      <c r="F40" s="46"/>
      <c r="G40" s="47"/>
      <c r="H40" s="45"/>
      <c r="I40" s="30"/>
      <c r="J40" s="30"/>
      <c r="K40" s="31"/>
    </row>
    <row r="41" ht="23.25" customHeight="1" spans="1:11">
      <c r="A41" s="27"/>
      <c r="B41" s="39"/>
      <c r="C41" s="48"/>
      <c r="D41" s="49"/>
      <c r="E41" s="49"/>
      <c r="F41" s="50"/>
      <c r="G41" s="51"/>
      <c r="H41" s="52"/>
      <c r="I41" s="30"/>
      <c r="J41" s="30"/>
      <c r="K41" s="31"/>
    </row>
    <row r="42" ht="23.25" customHeight="1" spans="1:11">
      <c r="A42" s="27"/>
      <c r="B42" s="39"/>
      <c r="C42" s="48"/>
      <c r="D42" s="49"/>
      <c r="E42" s="49"/>
      <c r="F42" s="50"/>
      <c r="G42" s="51"/>
      <c r="H42" s="52"/>
      <c r="I42" s="30"/>
      <c r="J42" s="30"/>
      <c r="K42" s="31"/>
    </row>
    <row r="43" ht="23.25" customHeight="1" spans="1:11">
      <c r="A43" s="53" t="s">
        <v>131</v>
      </c>
      <c r="B43" s="54"/>
      <c r="C43" s="55"/>
      <c r="D43" s="56"/>
      <c r="E43" s="56"/>
      <c r="F43" s="57"/>
      <c r="G43" s="53"/>
      <c r="H43" s="58"/>
      <c r="I43" s="62"/>
      <c r="J43" s="62"/>
      <c r="K43" s="63"/>
    </row>
    <row r="44" ht="23.25" customHeight="1" spans="1:11">
      <c r="A44" s="129"/>
      <c r="B44" s="30"/>
      <c r="C44" s="30"/>
      <c r="D44" s="30"/>
      <c r="E44" s="30"/>
      <c r="F44" s="30"/>
      <c r="G44" s="30"/>
      <c r="H44" s="30"/>
      <c r="I44" s="30"/>
      <c r="J44" s="30"/>
      <c r="K44" s="30"/>
    </row>
    <row r="45" ht="23.25" customHeight="1" spans="1:11">
      <c r="A45" s="129"/>
      <c r="B45" s="30"/>
      <c r="C45" s="30"/>
      <c r="D45" s="30"/>
      <c r="E45" s="30"/>
      <c r="F45" s="30"/>
      <c r="G45" s="30"/>
      <c r="H45" s="30"/>
      <c r="I45" s="30"/>
      <c r="J45" s="30"/>
      <c r="K45" s="30"/>
    </row>
    <row r="46" ht="23.25" customHeight="1" spans="1:11">
      <c r="A46" s="129"/>
      <c r="B46" s="30"/>
      <c r="C46" s="30"/>
      <c r="D46" s="30"/>
      <c r="E46" s="30"/>
      <c r="F46" s="30"/>
      <c r="G46" s="30"/>
      <c r="H46" s="30"/>
      <c r="I46" s="30"/>
      <c r="J46" s="30"/>
      <c r="K46" s="30"/>
    </row>
    <row r="47" ht="23.25" customHeight="1" spans="2:11">
      <c r="B47" s="65"/>
      <c r="C47" s="65"/>
      <c r="D47" s="65"/>
      <c r="E47" s="65"/>
      <c r="F47" s="65"/>
      <c r="G47" s="65"/>
      <c r="H47" s="65"/>
      <c r="I47" s="65"/>
      <c r="J47" s="65"/>
      <c r="K47" s="65"/>
    </row>
    <row r="48" ht="23.25" customHeight="1" spans="2:11">
      <c r="B48" s="65"/>
      <c r="C48" s="65"/>
      <c r="D48" s="65"/>
      <c r="E48" s="65"/>
      <c r="F48" s="65"/>
      <c r="G48" s="65"/>
      <c r="H48" s="65"/>
      <c r="I48" s="65"/>
      <c r="J48" s="65"/>
      <c r="K48" s="65"/>
    </row>
    <row r="49" ht="23.25" customHeight="1" spans="2:11">
      <c r="B49" s="65"/>
      <c r="C49" s="65"/>
      <c r="D49" s="65"/>
      <c r="E49" s="65"/>
      <c r="F49" s="65"/>
      <c r="G49" s="65"/>
      <c r="H49" s="65"/>
      <c r="I49" s="65"/>
      <c r="J49" s="65"/>
      <c r="K49" s="65"/>
    </row>
    <row r="50" ht="23.25" customHeight="1" spans="2:11">
      <c r="B50" s="65"/>
      <c r="C50" s="65"/>
      <c r="D50" s="65"/>
      <c r="E50" s="65"/>
      <c r="F50" s="65"/>
      <c r="G50" s="65"/>
      <c r="H50" s="65"/>
      <c r="I50" s="65"/>
      <c r="J50" s="65"/>
      <c r="K50" s="65"/>
    </row>
    <row r="51" ht="23.25" customHeight="1" spans="2:11">
      <c r="B51" s="65"/>
      <c r="C51" s="65"/>
      <c r="D51" s="65"/>
      <c r="E51" s="65"/>
      <c r="F51" s="65"/>
      <c r="G51" s="65"/>
      <c r="H51" s="65"/>
      <c r="I51" s="65"/>
      <c r="J51" s="65"/>
      <c r="K51" s="65"/>
    </row>
    <row r="52" ht="23.25" customHeight="1" spans="2:11">
      <c r="B52" s="65"/>
      <c r="C52" s="65"/>
      <c r="D52" s="65"/>
      <c r="E52" s="65"/>
      <c r="F52" s="65"/>
      <c r="G52" s="65"/>
      <c r="H52" s="65"/>
      <c r="I52" s="65"/>
      <c r="J52" s="65"/>
      <c r="K52" s="65"/>
    </row>
    <row r="53" ht="23.25" customHeight="1" spans="2:11">
      <c r="B53" s="65"/>
      <c r="C53" s="65"/>
      <c r="D53" s="65"/>
      <c r="E53" s="65"/>
      <c r="F53" s="65"/>
      <c r="G53" s="65"/>
      <c r="H53" s="65"/>
      <c r="I53" s="65"/>
      <c r="J53" s="65"/>
      <c r="K53" s="65"/>
    </row>
    <row r="54" ht="23.25" customHeight="1" spans="2:11">
      <c r="B54" s="65"/>
      <c r="C54" s="65"/>
      <c r="D54" s="65"/>
      <c r="E54" s="65"/>
      <c r="F54" s="65"/>
      <c r="G54" s="65"/>
      <c r="H54" s="65"/>
      <c r="I54" s="65"/>
      <c r="J54" s="65"/>
      <c r="K54" s="65"/>
    </row>
    <row r="55" ht="23.25" customHeight="1" spans="2:11">
      <c r="B55" s="65"/>
      <c r="C55" s="65"/>
      <c r="D55" s="65"/>
      <c r="E55" s="65"/>
      <c r="F55" s="65"/>
      <c r="G55" s="65"/>
      <c r="H55" s="65"/>
      <c r="I55" s="65"/>
      <c r="J55" s="65"/>
      <c r="K55" s="65"/>
    </row>
    <row r="56" ht="23.25" customHeight="1" spans="2:11">
      <c r="B56" s="65"/>
      <c r="C56" s="65"/>
      <c r="D56" s="65"/>
      <c r="E56" s="65"/>
      <c r="F56" s="65"/>
      <c r="G56" s="65"/>
      <c r="H56" s="65"/>
      <c r="I56" s="65"/>
      <c r="J56" s="65"/>
      <c r="K56" s="65"/>
    </row>
    <row r="57" ht="23.25" customHeight="1" spans="2:11">
      <c r="B57" s="65"/>
      <c r="C57" s="65"/>
      <c r="D57" s="65"/>
      <c r="E57" s="65"/>
      <c r="F57" s="65"/>
      <c r="G57" s="65"/>
      <c r="H57" s="65"/>
      <c r="I57" s="65"/>
      <c r="J57" s="65"/>
      <c r="K57" s="65"/>
    </row>
    <row r="58" ht="23.25" customHeight="1" spans="2:11">
      <c r="B58" s="65"/>
      <c r="C58" s="65"/>
      <c r="D58" s="65"/>
      <c r="E58" s="65"/>
      <c r="F58" s="65"/>
      <c r="G58" s="65"/>
      <c r="H58" s="65"/>
      <c r="I58" s="65"/>
      <c r="J58" s="65"/>
      <c r="K58" s="65"/>
    </row>
    <row r="59" ht="23.25" customHeight="1" spans="2:11">
      <c r="B59" s="65"/>
      <c r="C59" s="65"/>
      <c r="D59" s="65"/>
      <c r="E59" s="65"/>
      <c r="F59" s="65"/>
      <c r="G59" s="65"/>
      <c r="H59" s="65"/>
      <c r="I59" s="65"/>
      <c r="J59" s="65"/>
      <c r="K59" s="65"/>
    </row>
    <row r="60" ht="23.25" customHeight="1" spans="2:11">
      <c r="B60" s="65"/>
      <c r="C60" s="65"/>
      <c r="D60" s="65"/>
      <c r="E60" s="65"/>
      <c r="F60" s="65"/>
      <c r="G60" s="65"/>
      <c r="H60" s="65"/>
      <c r="I60" s="65"/>
      <c r="J60" s="65"/>
      <c r="K60" s="65"/>
    </row>
    <row r="61" ht="23.25" customHeight="1" spans="2:11">
      <c r="B61" s="65"/>
      <c r="C61" s="65"/>
      <c r="D61" s="65"/>
      <c r="E61" s="65"/>
      <c r="F61" s="65"/>
      <c r="G61" s="65"/>
      <c r="H61" s="65"/>
      <c r="I61" s="65"/>
      <c r="J61" s="65"/>
      <c r="K61" s="65"/>
    </row>
    <row r="62" ht="23.25" customHeight="1" spans="2:11">
      <c r="B62" s="65"/>
      <c r="C62" s="65"/>
      <c r="D62" s="65"/>
      <c r="E62" s="65"/>
      <c r="F62" s="65"/>
      <c r="G62" s="65"/>
      <c r="H62" s="65"/>
      <c r="I62" s="65"/>
      <c r="J62" s="65"/>
      <c r="K62" s="65"/>
    </row>
    <row r="63" ht="23.25" customHeight="1" spans="2:11">
      <c r="B63" s="65"/>
      <c r="C63" s="65"/>
      <c r="D63" s="65"/>
      <c r="E63" s="65"/>
      <c r="F63" s="65"/>
      <c r="G63" s="65"/>
      <c r="H63" s="65"/>
      <c r="I63" s="65"/>
      <c r="J63" s="65"/>
      <c r="K63" s="65"/>
    </row>
    <row r="64" ht="23.25" customHeight="1" spans="2:11">
      <c r="B64" s="65"/>
      <c r="C64" s="65"/>
      <c r="D64" s="65"/>
      <c r="E64" s="65"/>
      <c r="F64" s="65"/>
      <c r="G64" s="65"/>
      <c r="H64" s="65"/>
      <c r="I64" s="65"/>
      <c r="J64" s="65"/>
      <c r="K64" s="65"/>
    </row>
    <row r="65" ht="23.25" customHeight="1" spans="2:11">
      <c r="B65" s="65"/>
      <c r="C65" s="65"/>
      <c r="D65" s="65"/>
      <c r="E65" s="65"/>
      <c r="F65" s="65"/>
      <c r="G65" s="65"/>
      <c r="H65" s="65"/>
      <c r="I65" s="65"/>
      <c r="J65" s="65"/>
      <c r="K65" s="65"/>
    </row>
    <row r="66" ht="23.25" customHeight="1" spans="2:11">
      <c r="B66" s="65"/>
      <c r="C66" s="65"/>
      <c r="D66" s="65"/>
      <c r="E66" s="65"/>
      <c r="F66" s="65"/>
      <c r="G66" s="65"/>
      <c r="H66" s="65"/>
      <c r="I66" s="65"/>
      <c r="J66" s="65"/>
      <c r="K66" s="65"/>
    </row>
    <row r="67" ht="23.25" customHeight="1" spans="2:11">
      <c r="B67" s="65"/>
      <c r="C67" s="65"/>
      <c r="D67" s="65"/>
      <c r="E67" s="65"/>
      <c r="F67" s="65"/>
      <c r="G67" s="65"/>
      <c r="H67" s="65"/>
      <c r="I67" s="65"/>
      <c r="J67" s="65"/>
      <c r="K67" s="65"/>
    </row>
    <row r="68" ht="23.25" customHeight="1" spans="2:11">
      <c r="B68" s="65"/>
      <c r="C68" s="65"/>
      <c r="D68" s="65"/>
      <c r="E68" s="65"/>
      <c r="F68" s="65"/>
      <c r="G68" s="65"/>
      <c r="H68" s="65"/>
      <c r="I68" s="65"/>
      <c r="J68" s="65"/>
      <c r="K68" s="65"/>
    </row>
    <row r="69" ht="23.25" customHeight="1" spans="2:11">
      <c r="B69" s="65"/>
      <c r="C69" s="65"/>
      <c r="D69" s="65"/>
      <c r="E69" s="65"/>
      <c r="F69" s="65"/>
      <c r="G69" s="65"/>
      <c r="H69" s="65"/>
      <c r="I69" s="65"/>
      <c r="J69" s="65"/>
      <c r="K69" s="65"/>
    </row>
    <row r="70" ht="23.25" customHeight="1" spans="2:11">
      <c r="B70" s="65"/>
      <c r="C70" s="65"/>
      <c r="D70" s="65"/>
      <c r="E70" s="65"/>
      <c r="F70" s="65"/>
      <c r="G70" s="65"/>
      <c r="H70" s="65"/>
      <c r="I70" s="65"/>
      <c r="J70" s="65"/>
      <c r="K70" s="65"/>
    </row>
    <row r="71" ht="23.25" customHeight="1" spans="2:11">
      <c r="B71" s="65"/>
      <c r="C71" s="65"/>
      <c r="D71" s="65"/>
      <c r="E71" s="65"/>
      <c r="F71" s="65"/>
      <c r="G71" s="65"/>
      <c r="H71" s="65"/>
      <c r="I71" s="65"/>
      <c r="J71" s="65"/>
      <c r="K71" s="65"/>
    </row>
    <row r="72" ht="23.25" customHeight="1" spans="2:11">
      <c r="B72" s="65"/>
      <c r="C72" s="65"/>
      <c r="D72" s="65"/>
      <c r="E72" s="65"/>
      <c r="F72" s="65"/>
      <c r="G72" s="65"/>
      <c r="H72" s="65"/>
      <c r="I72" s="65"/>
      <c r="J72" s="65"/>
      <c r="K72" s="65"/>
    </row>
    <row r="73" ht="23.25" customHeight="1" spans="2:11">
      <c r="B73" s="65"/>
      <c r="C73" s="65"/>
      <c r="D73" s="65"/>
      <c r="E73" s="65"/>
      <c r="F73" s="65"/>
      <c r="G73" s="65"/>
      <c r="H73" s="65"/>
      <c r="I73" s="65"/>
      <c r="J73" s="65"/>
      <c r="K73" s="65"/>
    </row>
    <row r="74" ht="23.25" customHeight="1" spans="2:11">
      <c r="B74" s="65"/>
      <c r="C74" s="65"/>
      <c r="D74" s="65"/>
      <c r="E74" s="65"/>
      <c r="F74" s="65"/>
      <c r="G74" s="65"/>
      <c r="H74" s="65"/>
      <c r="I74" s="65"/>
      <c r="J74" s="65"/>
      <c r="K74" s="65"/>
    </row>
    <row r="75" ht="23.25" customHeight="1" spans="2:11">
      <c r="B75" s="65"/>
      <c r="C75" s="65"/>
      <c r="D75" s="65"/>
      <c r="E75" s="65"/>
      <c r="F75" s="65"/>
      <c r="G75" s="65"/>
      <c r="H75" s="65"/>
      <c r="I75" s="65"/>
      <c r="J75" s="65"/>
      <c r="K75" s="65"/>
    </row>
    <row r="76" ht="23.25" customHeight="1" spans="2:11">
      <c r="B76" s="65"/>
      <c r="C76" s="65"/>
      <c r="D76" s="65"/>
      <c r="E76" s="65"/>
      <c r="F76" s="65"/>
      <c r="G76" s="65"/>
      <c r="H76" s="65"/>
      <c r="I76" s="65"/>
      <c r="J76" s="65"/>
      <c r="K76" s="65"/>
    </row>
    <row r="77" ht="23.25" customHeight="1" spans="2:11">
      <c r="B77" s="65"/>
      <c r="C77" s="65"/>
      <c r="D77" s="65"/>
      <c r="E77" s="65"/>
      <c r="F77" s="65"/>
      <c r="G77" s="65"/>
      <c r="H77" s="65"/>
      <c r="I77" s="65"/>
      <c r="J77" s="65"/>
      <c r="K77" s="65"/>
    </row>
    <row r="78" ht="23.25" customHeight="1" spans="2:11">
      <c r="B78" s="65"/>
      <c r="C78" s="65"/>
      <c r="D78" s="65"/>
      <c r="E78" s="65"/>
      <c r="F78" s="65"/>
      <c r="G78" s="65"/>
      <c r="H78" s="65"/>
      <c r="I78" s="65"/>
      <c r="J78" s="65"/>
      <c r="K78" s="65"/>
    </row>
    <row r="79" ht="23.25" customHeight="1" spans="2:11">
      <c r="B79" s="65"/>
      <c r="C79" s="65"/>
      <c r="D79" s="65"/>
      <c r="E79" s="65"/>
      <c r="F79" s="65"/>
      <c r="G79" s="65"/>
      <c r="H79" s="65"/>
      <c r="I79" s="65"/>
      <c r="J79" s="65"/>
      <c r="K79" s="65"/>
    </row>
    <row r="80" ht="23.25" customHeight="1" spans="2:11">
      <c r="B80" s="65"/>
      <c r="C80" s="65"/>
      <c r="D80" s="65"/>
      <c r="E80" s="65"/>
      <c r="F80" s="65"/>
      <c r="G80" s="65"/>
      <c r="H80" s="65"/>
      <c r="I80" s="65"/>
      <c r="J80" s="65"/>
      <c r="K80" s="65"/>
    </row>
    <row r="81" ht="23.25" customHeight="1" spans="2:11">
      <c r="B81" s="65"/>
      <c r="C81" s="65"/>
      <c r="D81" s="65"/>
      <c r="E81" s="65"/>
      <c r="F81" s="65"/>
      <c r="G81" s="65"/>
      <c r="H81" s="65"/>
      <c r="I81" s="65"/>
      <c r="J81" s="65"/>
      <c r="K81" s="65"/>
    </row>
    <row r="82" ht="23.25" customHeight="1" spans="2:11">
      <c r="B82" s="65"/>
      <c r="C82" s="65"/>
      <c r="D82" s="65"/>
      <c r="E82" s="65"/>
      <c r="F82" s="65"/>
      <c r="G82" s="65"/>
      <c r="H82" s="65"/>
      <c r="I82" s="65"/>
      <c r="J82" s="65"/>
      <c r="K82" s="65"/>
    </row>
    <row r="83" ht="23.25" customHeight="1" spans="2:11">
      <c r="B83" s="65"/>
      <c r="C83" s="65"/>
      <c r="D83" s="65"/>
      <c r="E83" s="65"/>
      <c r="F83" s="65"/>
      <c r="G83" s="65"/>
      <c r="H83" s="65"/>
      <c r="I83" s="65"/>
      <c r="J83" s="65"/>
      <c r="K83" s="65"/>
    </row>
    <row r="84" ht="23.25" customHeight="1" spans="2:11">
      <c r="B84" s="65"/>
      <c r="C84" s="65"/>
      <c r="D84" s="65"/>
      <c r="E84" s="65"/>
      <c r="F84" s="65"/>
      <c r="G84" s="65"/>
      <c r="H84" s="65"/>
      <c r="I84" s="65"/>
      <c r="J84" s="65"/>
      <c r="K84" s="65"/>
    </row>
    <row r="85" ht="23.25" customHeight="1" spans="2:11">
      <c r="B85" s="65"/>
      <c r="C85" s="65"/>
      <c r="D85" s="65"/>
      <c r="E85" s="65"/>
      <c r="F85" s="65"/>
      <c r="G85" s="65"/>
      <c r="H85" s="65"/>
      <c r="I85" s="65"/>
      <c r="J85" s="65"/>
      <c r="K85" s="65"/>
    </row>
    <row r="86" ht="23.25" customHeight="1" spans="2:11">
      <c r="B86" s="65"/>
      <c r="C86" s="65"/>
      <c r="D86" s="65"/>
      <c r="E86" s="65"/>
      <c r="F86" s="65"/>
      <c r="G86" s="65"/>
      <c r="H86" s="65"/>
      <c r="I86" s="65"/>
      <c r="J86" s="65"/>
      <c r="K86" s="65"/>
    </row>
    <row r="87" ht="23.25" customHeight="1" spans="2:11">
      <c r="B87" s="65"/>
      <c r="C87" s="65"/>
      <c r="D87" s="65"/>
      <c r="E87" s="65"/>
      <c r="F87" s="65"/>
      <c r="G87" s="65"/>
      <c r="H87" s="65"/>
      <c r="I87" s="65"/>
      <c r="J87" s="65"/>
      <c r="K87" s="65"/>
    </row>
    <row r="88" ht="23.25" customHeight="1" spans="2:11">
      <c r="B88" s="65"/>
      <c r="C88" s="65"/>
      <c r="D88" s="65"/>
      <c r="E88" s="65"/>
      <c r="F88" s="65"/>
      <c r="G88" s="65"/>
      <c r="H88" s="65"/>
      <c r="I88" s="65"/>
      <c r="J88" s="65"/>
      <c r="K88" s="65"/>
    </row>
    <row r="89" ht="23.25" customHeight="1" spans="2:11">
      <c r="B89" s="65"/>
      <c r="C89" s="65"/>
      <c r="D89" s="65"/>
      <c r="E89" s="65"/>
      <c r="F89" s="65"/>
      <c r="G89" s="65"/>
      <c r="H89" s="65"/>
      <c r="I89" s="65"/>
      <c r="J89" s="65"/>
      <c r="K89" s="65"/>
    </row>
    <row r="90" ht="23.25" customHeight="1" spans="2:11">
      <c r="B90" s="65"/>
      <c r="C90" s="65"/>
      <c r="D90" s="65"/>
      <c r="E90" s="65"/>
      <c r="F90" s="65"/>
      <c r="G90" s="65"/>
      <c r="H90" s="65"/>
      <c r="I90" s="65"/>
      <c r="J90" s="65"/>
      <c r="K90" s="65"/>
    </row>
    <row r="91" ht="23.25" customHeight="1" spans="2:11">
      <c r="B91" s="65"/>
      <c r="C91" s="65"/>
      <c r="D91" s="65"/>
      <c r="E91" s="65"/>
      <c r="F91" s="65"/>
      <c r="G91" s="65"/>
      <c r="H91" s="65"/>
      <c r="I91" s="65"/>
      <c r="J91" s="65"/>
      <c r="K91" s="65"/>
    </row>
    <row r="92" ht="23.25" customHeight="1" spans="2:11">
      <c r="B92" s="65"/>
      <c r="C92" s="65"/>
      <c r="D92" s="65"/>
      <c r="E92" s="65"/>
      <c r="F92" s="65"/>
      <c r="G92" s="65"/>
      <c r="H92" s="65"/>
      <c r="I92" s="65"/>
      <c r="J92" s="65"/>
      <c r="K92" s="65"/>
    </row>
    <row r="93" ht="23.25" customHeight="1" spans="2:11">
      <c r="B93" s="65"/>
      <c r="C93" s="65"/>
      <c r="D93" s="65"/>
      <c r="E93" s="65"/>
      <c r="F93" s="65"/>
      <c r="G93" s="65"/>
      <c r="H93" s="65"/>
      <c r="I93" s="65"/>
      <c r="J93" s="65"/>
      <c r="K93" s="65"/>
    </row>
    <row r="94" ht="23.25" customHeight="1" spans="2:11">
      <c r="B94" s="65"/>
      <c r="C94" s="65"/>
      <c r="D94" s="65"/>
      <c r="E94" s="65"/>
      <c r="F94" s="65"/>
      <c r="G94" s="65"/>
      <c r="H94" s="65"/>
      <c r="I94" s="65"/>
      <c r="J94" s="65"/>
      <c r="K94" s="65"/>
    </row>
    <row r="95" ht="23.25" customHeight="1" spans="2:11">
      <c r="B95" s="65"/>
      <c r="C95" s="65"/>
      <c r="D95" s="65"/>
      <c r="E95" s="65"/>
      <c r="F95" s="65"/>
      <c r="G95" s="65"/>
      <c r="H95" s="65"/>
      <c r="I95" s="65"/>
      <c r="J95" s="65"/>
      <c r="K95" s="65"/>
    </row>
    <row r="96" ht="23.25" customHeight="1" spans="2:11">
      <c r="B96" s="65"/>
      <c r="C96" s="65"/>
      <c r="D96" s="65"/>
      <c r="E96" s="65"/>
      <c r="F96" s="65"/>
      <c r="G96" s="65"/>
      <c r="H96" s="65"/>
      <c r="I96" s="65"/>
      <c r="J96" s="65"/>
      <c r="K96" s="65"/>
    </row>
    <row r="97" ht="23.25" customHeight="1" spans="2:11">
      <c r="B97" s="65"/>
      <c r="C97" s="65"/>
      <c r="D97" s="65"/>
      <c r="E97" s="65"/>
      <c r="F97" s="65"/>
      <c r="G97" s="65"/>
      <c r="H97" s="65"/>
      <c r="I97" s="65"/>
      <c r="J97" s="65"/>
      <c r="K97" s="65"/>
    </row>
    <row r="98" ht="23.25" customHeight="1" spans="2:11">
      <c r="B98" s="65"/>
      <c r="C98" s="65"/>
      <c r="D98" s="65"/>
      <c r="E98" s="65"/>
      <c r="F98" s="65"/>
      <c r="G98" s="65"/>
      <c r="H98" s="65"/>
      <c r="I98" s="65"/>
      <c r="J98" s="65"/>
      <c r="K98" s="65"/>
    </row>
    <row r="99" ht="23.25" customHeight="1" spans="2:11">
      <c r="B99" s="65"/>
      <c r="C99" s="65"/>
      <c r="D99" s="65"/>
      <c r="E99" s="65"/>
      <c r="F99" s="65"/>
      <c r="G99" s="65"/>
      <c r="H99" s="65"/>
      <c r="I99" s="65"/>
      <c r="J99" s="65"/>
      <c r="K99" s="65"/>
    </row>
    <row r="100" ht="23.25" customHeight="1" spans="2:11">
      <c r="B100" s="65"/>
      <c r="C100" s="65"/>
      <c r="D100" s="65"/>
      <c r="E100" s="65"/>
      <c r="F100" s="65"/>
      <c r="G100" s="65"/>
      <c r="H100" s="65"/>
      <c r="I100" s="65"/>
      <c r="J100" s="65"/>
      <c r="K100" s="65"/>
    </row>
    <row r="101" ht="23.25" customHeight="1" spans="2:11">
      <c r="B101" s="65"/>
      <c r="C101" s="65"/>
      <c r="D101" s="65"/>
      <c r="E101" s="65"/>
      <c r="F101" s="65"/>
      <c r="G101" s="65"/>
      <c r="H101" s="65"/>
      <c r="I101" s="65"/>
      <c r="J101" s="65"/>
      <c r="K101" s="65"/>
    </row>
    <row r="102" ht="23.25" customHeight="1" spans="2:11">
      <c r="B102" s="65"/>
      <c r="C102" s="65"/>
      <c r="D102" s="65"/>
      <c r="E102" s="65"/>
      <c r="F102" s="65"/>
      <c r="G102" s="65"/>
      <c r="H102" s="65"/>
      <c r="I102" s="65"/>
      <c r="J102" s="65"/>
      <c r="K102" s="65"/>
    </row>
    <row r="103" ht="23.25" customHeight="1" spans="2:11">
      <c r="B103" s="65"/>
      <c r="C103" s="65"/>
      <c r="D103" s="65"/>
      <c r="E103" s="65"/>
      <c r="F103" s="65"/>
      <c r="G103" s="65"/>
      <c r="H103" s="65"/>
      <c r="I103" s="65"/>
      <c r="J103" s="65"/>
      <c r="K103" s="65"/>
    </row>
    <row r="104" ht="23.25" customHeight="1" spans="2:11">
      <c r="B104" s="65"/>
      <c r="C104" s="65"/>
      <c r="D104" s="65"/>
      <c r="E104" s="65"/>
      <c r="F104" s="65"/>
      <c r="G104" s="65"/>
      <c r="H104" s="65"/>
      <c r="I104" s="65"/>
      <c r="J104" s="65"/>
      <c r="K104" s="65"/>
    </row>
    <row r="105" ht="23.25" customHeight="1" spans="2:11">
      <c r="B105" s="65"/>
      <c r="C105" s="65"/>
      <c r="D105" s="65"/>
      <c r="E105" s="65"/>
      <c r="F105" s="65"/>
      <c r="G105" s="65"/>
      <c r="H105" s="65"/>
      <c r="I105" s="65"/>
      <c r="J105" s="65"/>
      <c r="K105" s="65"/>
    </row>
    <row r="106" ht="23.25" customHeight="1" spans="2:11">
      <c r="B106" s="65"/>
      <c r="C106" s="65"/>
      <c r="D106" s="65"/>
      <c r="E106" s="65"/>
      <c r="F106" s="65"/>
      <c r="G106" s="65"/>
      <c r="H106" s="65"/>
      <c r="I106" s="65"/>
      <c r="J106" s="65"/>
      <c r="K106" s="65"/>
    </row>
    <row r="107" ht="23.25" customHeight="1" spans="2:11">
      <c r="B107" s="65"/>
      <c r="C107" s="65"/>
      <c r="D107" s="65"/>
      <c r="E107" s="65"/>
      <c r="F107" s="65"/>
      <c r="G107" s="65"/>
      <c r="H107" s="65"/>
      <c r="I107" s="65"/>
      <c r="J107" s="65"/>
      <c r="K107" s="65"/>
    </row>
    <row r="108" ht="23.25" customHeight="1" spans="2:11">
      <c r="B108" s="65"/>
      <c r="C108" s="65"/>
      <c r="D108" s="65"/>
      <c r="E108" s="65"/>
      <c r="F108" s="65"/>
      <c r="G108" s="65"/>
      <c r="H108" s="65"/>
      <c r="I108" s="65"/>
      <c r="J108" s="65"/>
      <c r="K108" s="65"/>
    </row>
    <row r="109" ht="23.25" customHeight="1" spans="2:11">
      <c r="B109" s="65"/>
      <c r="C109" s="65"/>
      <c r="D109" s="65"/>
      <c r="E109" s="65"/>
      <c r="F109" s="65"/>
      <c r="G109" s="65"/>
      <c r="H109" s="65"/>
      <c r="I109" s="65"/>
      <c r="J109" s="65"/>
      <c r="K109" s="65"/>
    </row>
    <row r="110" ht="23.25" customHeight="1" spans="2:11">
      <c r="B110" s="65"/>
      <c r="C110" s="65"/>
      <c r="D110" s="65"/>
      <c r="E110" s="65"/>
      <c r="F110" s="65"/>
      <c r="G110" s="65"/>
      <c r="H110" s="65"/>
      <c r="I110" s="65"/>
      <c r="J110" s="65"/>
      <c r="K110" s="65"/>
    </row>
    <row r="111" ht="23.25" customHeight="1" spans="2:11">
      <c r="B111" s="65"/>
      <c r="C111" s="65"/>
      <c r="D111" s="65"/>
      <c r="E111" s="65"/>
      <c r="F111" s="65"/>
      <c r="G111" s="65"/>
      <c r="H111" s="65"/>
      <c r="I111" s="65"/>
      <c r="J111" s="65"/>
      <c r="K111" s="65"/>
    </row>
    <row r="112" ht="23.25" customHeight="1" spans="2:11">
      <c r="B112" s="65"/>
      <c r="C112" s="65"/>
      <c r="D112" s="65"/>
      <c r="E112" s="65"/>
      <c r="F112" s="65"/>
      <c r="G112" s="65"/>
      <c r="H112" s="65"/>
      <c r="I112" s="65"/>
      <c r="J112" s="65"/>
      <c r="K112" s="65"/>
    </row>
    <row r="113" ht="23.25" customHeight="1" spans="2:11">
      <c r="B113" s="65"/>
      <c r="C113" s="65"/>
      <c r="D113" s="65"/>
      <c r="E113" s="65"/>
      <c r="F113" s="65"/>
      <c r="G113" s="65"/>
      <c r="H113" s="65"/>
      <c r="I113" s="65"/>
      <c r="J113" s="65"/>
      <c r="K113" s="65"/>
    </row>
    <row r="114" ht="23.25" customHeight="1" spans="2:11">
      <c r="B114" s="65"/>
      <c r="C114" s="65"/>
      <c r="D114" s="65"/>
      <c r="E114" s="65"/>
      <c r="F114" s="65"/>
      <c r="G114" s="65"/>
      <c r="H114" s="65"/>
      <c r="I114" s="65"/>
      <c r="J114" s="65"/>
      <c r="K114" s="65"/>
    </row>
    <row r="115" ht="23.25" customHeight="1" spans="2:11">
      <c r="B115" s="65"/>
      <c r="C115" s="65"/>
      <c r="D115" s="65"/>
      <c r="E115" s="65"/>
      <c r="F115" s="65"/>
      <c r="G115" s="65"/>
      <c r="H115" s="65"/>
      <c r="I115" s="65"/>
      <c r="J115" s="65"/>
      <c r="K115" s="65"/>
    </row>
    <row r="116" ht="23.25" customHeight="1" spans="2:11">
      <c r="B116" s="65"/>
      <c r="C116" s="65"/>
      <c r="D116" s="65"/>
      <c r="E116" s="65"/>
      <c r="F116" s="65"/>
      <c r="G116" s="65"/>
      <c r="H116" s="65"/>
      <c r="I116" s="65"/>
      <c r="J116" s="65"/>
      <c r="K116" s="65"/>
    </row>
    <row r="117" ht="23.25" customHeight="1" spans="2:11">
      <c r="B117" s="65"/>
      <c r="C117" s="65"/>
      <c r="D117" s="65"/>
      <c r="E117" s="65"/>
      <c r="F117" s="65"/>
      <c r="G117" s="65"/>
      <c r="H117" s="65"/>
      <c r="I117" s="65"/>
      <c r="J117" s="65"/>
      <c r="K117" s="65"/>
    </row>
    <row r="118" ht="23.25" customHeight="1" spans="2:11">
      <c r="B118" s="65"/>
      <c r="C118" s="65"/>
      <c r="D118" s="65"/>
      <c r="E118" s="65"/>
      <c r="F118" s="65"/>
      <c r="G118" s="65"/>
      <c r="H118" s="65"/>
      <c r="I118" s="65"/>
      <c r="J118" s="65"/>
      <c r="K118" s="65"/>
    </row>
    <row r="119" ht="23.25" customHeight="1" spans="2:11">
      <c r="B119" s="65"/>
      <c r="C119" s="65"/>
      <c r="D119" s="65"/>
      <c r="E119" s="65"/>
      <c r="F119" s="65"/>
      <c r="G119" s="65"/>
      <c r="H119" s="65"/>
      <c r="I119" s="65"/>
      <c r="J119" s="65"/>
      <c r="K119" s="65"/>
    </row>
    <row r="120" ht="23.25" customHeight="1" spans="2:11">
      <c r="B120" s="65"/>
      <c r="C120" s="65"/>
      <c r="D120" s="65"/>
      <c r="E120" s="65"/>
      <c r="F120" s="65"/>
      <c r="G120" s="65"/>
      <c r="H120" s="65"/>
      <c r="I120" s="65"/>
      <c r="J120" s="65"/>
      <c r="K120" s="65"/>
    </row>
    <row r="121" ht="23.25" customHeight="1" spans="2:11">
      <c r="B121" s="65"/>
      <c r="C121" s="65"/>
      <c r="D121" s="65"/>
      <c r="E121" s="65"/>
      <c r="F121" s="65"/>
      <c r="G121" s="65"/>
      <c r="H121" s="65"/>
      <c r="I121" s="65"/>
      <c r="J121" s="65"/>
      <c r="K121" s="65"/>
    </row>
    <row r="122" ht="23.25" customHeight="1" spans="2:11">
      <c r="B122" s="65"/>
      <c r="C122" s="65"/>
      <c r="D122" s="65"/>
      <c r="E122" s="65"/>
      <c r="F122" s="65"/>
      <c r="G122" s="65"/>
      <c r="H122" s="65"/>
      <c r="I122" s="65"/>
      <c r="J122" s="65"/>
      <c r="K122" s="65"/>
    </row>
    <row r="123" ht="23.25" customHeight="1" spans="2:11">
      <c r="B123" s="65"/>
      <c r="C123" s="65"/>
      <c r="D123" s="65"/>
      <c r="E123" s="65"/>
      <c r="F123" s="65"/>
      <c r="G123" s="65"/>
      <c r="H123" s="65"/>
      <c r="I123" s="65"/>
      <c r="J123" s="65"/>
      <c r="K123" s="65"/>
    </row>
    <row r="124" ht="23.25" customHeight="1" spans="2:11">
      <c r="B124" s="65"/>
      <c r="C124" s="65"/>
      <c r="D124" s="65"/>
      <c r="E124" s="65"/>
      <c r="F124" s="65"/>
      <c r="G124" s="65"/>
      <c r="H124" s="65"/>
      <c r="I124" s="65"/>
      <c r="J124" s="65"/>
      <c r="K124" s="65"/>
    </row>
    <row r="125" ht="23.25" customHeight="1" spans="2:11">
      <c r="B125" s="65"/>
      <c r="C125" s="65"/>
      <c r="D125" s="65"/>
      <c r="E125" s="65"/>
      <c r="F125" s="65"/>
      <c r="G125" s="65"/>
      <c r="H125" s="65"/>
      <c r="I125" s="65"/>
      <c r="J125" s="65"/>
      <c r="K125" s="65"/>
    </row>
    <row r="126" ht="23.25" customHeight="1" spans="2:11">
      <c r="B126" s="65"/>
      <c r="C126" s="65"/>
      <c r="D126" s="65"/>
      <c r="E126" s="65"/>
      <c r="F126" s="65"/>
      <c r="G126" s="65"/>
      <c r="H126" s="65"/>
      <c r="I126" s="65"/>
      <c r="J126" s="65"/>
      <c r="K126" s="65"/>
    </row>
    <row r="127" ht="23.25" customHeight="1" spans="2:11">
      <c r="B127" s="65"/>
      <c r="C127" s="65"/>
      <c r="D127" s="65"/>
      <c r="E127" s="65"/>
      <c r="F127" s="65"/>
      <c r="G127" s="65"/>
      <c r="H127" s="65"/>
      <c r="I127" s="65"/>
      <c r="J127" s="65"/>
      <c r="K127" s="65"/>
    </row>
    <row r="128" ht="23.25" customHeight="1" spans="2:11">
      <c r="B128" s="65"/>
      <c r="C128" s="65"/>
      <c r="D128" s="65"/>
      <c r="E128" s="65"/>
      <c r="F128" s="65"/>
      <c r="G128" s="65"/>
      <c r="H128" s="65"/>
      <c r="I128" s="65"/>
      <c r="J128" s="65"/>
      <c r="K128" s="65"/>
    </row>
    <row r="129" ht="23.25" customHeight="1" spans="2:11">
      <c r="B129" s="65"/>
      <c r="C129" s="65"/>
      <c r="D129" s="65"/>
      <c r="E129" s="65"/>
      <c r="F129" s="65"/>
      <c r="G129" s="65"/>
      <c r="H129" s="65"/>
      <c r="I129" s="65"/>
      <c r="J129" s="65"/>
      <c r="K129" s="65"/>
    </row>
    <row r="130" ht="23.25" customHeight="1" spans="2:11">
      <c r="B130" s="65"/>
      <c r="C130" s="65"/>
      <c r="D130" s="65"/>
      <c r="E130" s="65"/>
      <c r="F130" s="65"/>
      <c r="G130" s="65"/>
      <c r="H130" s="65"/>
      <c r="I130" s="65"/>
      <c r="J130" s="65"/>
      <c r="K130" s="65"/>
    </row>
    <row r="131" ht="23.25" customHeight="1" spans="2:11">
      <c r="B131" s="65"/>
      <c r="C131" s="65"/>
      <c r="D131" s="65"/>
      <c r="E131" s="65"/>
      <c r="F131" s="65"/>
      <c r="G131" s="65"/>
      <c r="H131" s="65"/>
      <c r="I131" s="65"/>
      <c r="J131" s="65"/>
      <c r="K131" s="65"/>
    </row>
    <row r="132" ht="23.25" customHeight="1" spans="2:11">
      <c r="B132" s="65"/>
      <c r="C132" s="65"/>
      <c r="D132" s="65"/>
      <c r="E132" s="65"/>
      <c r="F132" s="65"/>
      <c r="G132" s="65"/>
      <c r="H132" s="65"/>
      <c r="I132" s="65"/>
      <c r="J132" s="65"/>
      <c r="K132" s="65"/>
    </row>
    <row r="133" ht="23.25" customHeight="1" spans="2:11">
      <c r="B133" s="65"/>
      <c r="C133" s="65"/>
      <c r="D133" s="65"/>
      <c r="E133" s="65"/>
      <c r="F133" s="65"/>
      <c r="G133" s="65"/>
      <c r="H133" s="65"/>
      <c r="I133" s="65"/>
      <c r="J133" s="65"/>
      <c r="K133" s="65"/>
    </row>
    <row r="134" ht="23.25" customHeight="1" spans="2:11">
      <c r="B134" s="65"/>
      <c r="C134" s="65"/>
      <c r="D134" s="65"/>
      <c r="E134" s="65"/>
      <c r="F134" s="65"/>
      <c r="G134" s="65"/>
      <c r="H134" s="65"/>
      <c r="I134" s="65"/>
      <c r="J134" s="65"/>
      <c r="K134" s="65"/>
    </row>
    <row r="135" ht="23.25" customHeight="1" spans="2:11">
      <c r="B135" s="65"/>
      <c r="C135" s="65"/>
      <c r="D135" s="65"/>
      <c r="E135" s="65"/>
      <c r="F135" s="65"/>
      <c r="G135" s="65"/>
      <c r="H135" s="65"/>
      <c r="I135" s="65"/>
      <c r="J135" s="65"/>
      <c r="K135" s="65"/>
    </row>
    <row r="136" ht="23.25" customHeight="1" spans="2:11">
      <c r="B136" s="65"/>
      <c r="C136" s="65"/>
      <c r="D136" s="65"/>
      <c r="E136" s="65"/>
      <c r="F136" s="65"/>
      <c r="G136" s="65"/>
      <c r="H136" s="65"/>
      <c r="I136" s="65"/>
      <c r="J136" s="65"/>
      <c r="K136" s="65"/>
    </row>
    <row r="137" ht="23.25" customHeight="1" spans="2:11">
      <c r="B137" s="65"/>
      <c r="C137" s="65"/>
      <c r="D137" s="65"/>
      <c r="E137" s="65"/>
      <c r="F137" s="65"/>
      <c r="G137" s="65"/>
      <c r="H137" s="65"/>
      <c r="I137" s="65"/>
      <c r="J137" s="65"/>
      <c r="K137" s="65"/>
    </row>
    <row r="138" ht="23.25" customHeight="1" spans="2:11">
      <c r="B138" s="65"/>
      <c r="C138" s="65"/>
      <c r="D138" s="65"/>
      <c r="E138" s="65"/>
      <c r="F138" s="65"/>
      <c r="G138" s="65"/>
      <c r="H138" s="65"/>
      <c r="I138" s="65"/>
      <c r="J138" s="65"/>
      <c r="K138" s="65"/>
    </row>
    <row r="139" ht="23.25" customHeight="1" spans="2:11">
      <c r="B139" s="65"/>
      <c r="C139" s="65"/>
      <c r="D139" s="65"/>
      <c r="E139" s="65"/>
      <c r="F139" s="65"/>
      <c r="G139" s="65"/>
      <c r="H139" s="65"/>
      <c r="I139" s="65"/>
      <c r="J139" s="65"/>
      <c r="K139" s="65"/>
    </row>
    <row r="140" ht="23.25" customHeight="1" spans="2:11">
      <c r="B140" s="65"/>
      <c r="C140" s="65"/>
      <c r="D140" s="65"/>
      <c r="E140" s="65"/>
      <c r="F140" s="65"/>
      <c r="G140" s="65"/>
      <c r="H140" s="65"/>
      <c r="I140" s="65"/>
      <c r="J140" s="65"/>
      <c r="K140" s="65"/>
    </row>
    <row r="141" ht="23.25" customHeight="1" spans="2:11">
      <c r="B141" s="65"/>
      <c r="C141" s="65"/>
      <c r="D141" s="65"/>
      <c r="E141" s="65"/>
      <c r="F141" s="65"/>
      <c r="G141" s="65"/>
      <c r="H141" s="65"/>
      <c r="I141" s="65"/>
      <c r="J141" s="65"/>
      <c r="K141" s="65"/>
    </row>
    <row r="142" ht="23.25" customHeight="1" spans="2:11">
      <c r="B142" s="65"/>
      <c r="C142" s="65"/>
      <c r="D142" s="65"/>
      <c r="E142" s="65"/>
      <c r="F142" s="65"/>
      <c r="G142" s="65"/>
      <c r="H142" s="65"/>
      <c r="I142" s="65"/>
      <c r="J142" s="65"/>
      <c r="K142" s="65"/>
    </row>
    <row r="143" ht="23.25" customHeight="1" spans="2:11">
      <c r="B143" s="65"/>
      <c r="C143" s="65"/>
      <c r="D143" s="65"/>
      <c r="E143" s="65"/>
      <c r="F143" s="65"/>
      <c r="G143" s="65"/>
      <c r="H143" s="65"/>
      <c r="I143" s="65"/>
      <c r="J143" s="65"/>
      <c r="K143" s="65"/>
    </row>
    <row r="144" ht="23.25" customHeight="1" spans="2:11">
      <c r="B144" s="65"/>
      <c r="C144" s="65"/>
      <c r="D144" s="65"/>
      <c r="E144" s="65"/>
      <c r="F144" s="65"/>
      <c r="G144" s="65"/>
      <c r="H144" s="65"/>
      <c r="I144" s="65"/>
      <c r="J144" s="65"/>
      <c r="K144" s="65"/>
    </row>
    <row r="145" ht="23.25" customHeight="1" spans="2:11">
      <c r="B145" s="65"/>
      <c r="C145" s="65"/>
      <c r="D145" s="65"/>
      <c r="E145" s="65"/>
      <c r="F145" s="65"/>
      <c r="G145" s="65"/>
      <c r="H145" s="65"/>
      <c r="I145" s="65"/>
      <c r="J145" s="65"/>
      <c r="K145" s="65"/>
    </row>
    <row r="146" ht="23.25" customHeight="1" spans="2:11">
      <c r="B146" s="65"/>
      <c r="C146" s="65"/>
      <c r="D146" s="65"/>
      <c r="E146" s="65"/>
      <c r="F146" s="65"/>
      <c r="G146" s="65"/>
      <c r="H146" s="65"/>
      <c r="I146" s="65"/>
      <c r="J146" s="65"/>
      <c r="K146" s="65"/>
    </row>
    <row r="147" ht="23.25" customHeight="1" spans="2:11">
      <c r="B147" s="65"/>
      <c r="C147" s="65"/>
      <c r="D147" s="65"/>
      <c r="E147" s="65"/>
      <c r="F147" s="65"/>
      <c r="G147" s="65"/>
      <c r="H147" s="65"/>
      <c r="I147" s="65"/>
      <c r="J147" s="65"/>
      <c r="K147" s="65"/>
    </row>
    <row r="148" ht="23.25" customHeight="1" spans="2:11">
      <c r="B148" s="65"/>
      <c r="C148" s="65"/>
      <c r="D148" s="65"/>
      <c r="E148" s="65"/>
      <c r="F148" s="65"/>
      <c r="G148" s="65"/>
      <c r="H148" s="65"/>
      <c r="I148" s="65"/>
      <c r="J148" s="65"/>
      <c r="K148" s="65"/>
    </row>
    <row r="149" ht="23.25" customHeight="1" spans="2:11">
      <c r="B149" s="65"/>
      <c r="C149" s="65"/>
      <c r="D149" s="65"/>
      <c r="E149" s="65"/>
      <c r="F149" s="65"/>
      <c r="G149" s="65"/>
      <c r="H149" s="65"/>
      <c r="I149" s="65"/>
      <c r="J149" s="65"/>
      <c r="K149" s="65"/>
    </row>
    <row r="150" ht="23.25" customHeight="1" spans="2:11">
      <c r="B150" s="65"/>
      <c r="C150" s="65"/>
      <c r="D150" s="65"/>
      <c r="E150" s="65"/>
      <c r="F150" s="65"/>
      <c r="G150" s="65"/>
      <c r="H150" s="65"/>
      <c r="I150" s="65"/>
      <c r="J150" s="65"/>
      <c r="K150" s="65"/>
    </row>
    <row r="151" ht="23.25" customHeight="1" spans="2:11">
      <c r="B151" s="65"/>
      <c r="C151" s="65"/>
      <c r="D151" s="65"/>
      <c r="E151" s="65"/>
      <c r="F151" s="65"/>
      <c r="G151" s="65"/>
      <c r="H151" s="65"/>
      <c r="I151" s="65"/>
      <c r="J151" s="65"/>
      <c r="K151" s="65"/>
    </row>
    <row r="152" ht="23.25" customHeight="1" spans="2:11">
      <c r="B152" s="65"/>
      <c r="C152" s="65"/>
      <c r="D152" s="65"/>
      <c r="E152" s="65"/>
      <c r="F152" s="65"/>
      <c r="G152" s="65"/>
      <c r="H152" s="65"/>
      <c r="I152" s="65"/>
      <c r="J152" s="65"/>
      <c r="K152" s="65"/>
    </row>
    <row r="153" ht="23.25" customHeight="1" spans="2:11">
      <c r="B153" s="65"/>
      <c r="C153" s="65"/>
      <c r="D153" s="65"/>
      <c r="E153" s="65"/>
      <c r="F153" s="65"/>
      <c r="G153" s="65"/>
      <c r="H153" s="65"/>
      <c r="I153" s="65"/>
      <c r="J153" s="65"/>
      <c r="K153" s="65"/>
    </row>
    <row r="154" ht="23.25" customHeight="1" spans="2:11">
      <c r="B154" s="65"/>
      <c r="C154" s="65"/>
      <c r="D154" s="65"/>
      <c r="E154" s="65"/>
      <c r="F154" s="65"/>
      <c r="G154" s="65"/>
      <c r="H154" s="65"/>
      <c r="I154" s="65"/>
      <c r="J154" s="65"/>
      <c r="K154" s="65"/>
    </row>
    <row r="155" ht="23.25" customHeight="1" spans="2:11">
      <c r="B155" s="65"/>
      <c r="C155" s="65"/>
      <c r="D155" s="65"/>
      <c r="E155" s="65"/>
      <c r="F155" s="65"/>
      <c r="G155" s="65"/>
      <c r="H155" s="65"/>
      <c r="I155" s="65"/>
      <c r="J155" s="65"/>
      <c r="K155" s="65"/>
    </row>
    <row r="156" ht="23.25" customHeight="1" spans="2:11">
      <c r="B156" s="65"/>
      <c r="C156" s="65"/>
      <c r="D156" s="65"/>
      <c r="E156" s="65"/>
      <c r="F156" s="65"/>
      <c r="G156" s="65"/>
      <c r="H156" s="65"/>
      <c r="I156" s="65"/>
      <c r="J156" s="65"/>
      <c r="K156" s="65"/>
    </row>
    <row r="157" ht="23.25" customHeight="1" spans="2:11">
      <c r="B157" s="65"/>
      <c r="C157" s="65"/>
      <c r="D157" s="65"/>
      <c r="E157" s="65"/>
      <c r="F157" s="65"/>
      <c r="G157" s="65"/>
      <c r="H157" s="65"/>
      <c r="I157" s="65"/>
      <c r="J157" s="65"/>
      <c r="K157" s="65"/>
    </row>
    <row r="158" ht="23.25" customHeight="1" spans="2:11">
      <c r="B158" s="65"/>
      <c r="C158" s="65"/>
      <c r="D158" s="65"/>
      <c r="E158" s="65"/>
      <c r="F158" s="65"/>
      <c r="G158" s="65"/>
      <c r="H158" s="65"/>
      <c r="I158" s="65"/>
      <c r="J158" s="65"/>
      <c r="K158" s="65"/>
    </row>
    <row r="159" ht="23.25" customHeight="1" spans="2:11">
      <c r="B159" s="65"/>
      <c r="C159" s="65"/>
      <c r="D159" s="65"/>
      <c r="E159" s="65"/>
      <c r="F159" s="65"/>
      <c r="G159" s="65"/>
      <c r="H159" s="65"/>
      <c r="I159" s="65"/>
      <c r="J159" s="65"/>
      <c r="K159" s="65"/>
    </row>
    <row r="160" ht="23.25" customHeight="1" spans="2:11">
      <c r="B160" s="65"/>
      <c r="C160" s="65"/>
      <c r="D160" s="65"/>
      <c r="E160" s="65"/>
      <c r="F160" s="65"/>
      <c r="G160" s="65"/>
      <c r="H160" s="65"/>
      <c r="I160" s="65"/>
      <c r="J160" s="65"/>
      <c r="K160" s="65"/>
    </row>
    <row r="161" ht="23.25" customHeight="1" spans="2:11">
      <c r="B161" s="65"/>
      <c r="C161" s="65"/>
      <c r="D161" s="65"/>
      <c r="E161" s="65"/>
      <c r="F161" s="65"/>
      <c r="G161" s="65"/>
      <c r="H161" s="65"/>
      <c r="I161" s="65"/>
      <c r="J161" s="65"/>
      <c r="K161" s="65"/>
    </row>
    <row r="162" ht="23.25" customHeight="1" spans="2:11">
      <c r="B162" s="65"/>
      <c r="C162" s="65"/>
      <c r="D162" s="65"/>
      <c r="E162" s="65"/>
      <c r="F162" s="65"/>
      <c r="G162" s="65"/>
      <c r="H162" s="65"/>
      <c r="I162" s="65"/>
      <c r="J162" s="65"/>
      <c r="K162" s="65"/>
    </row>
    <row r="163" ht="23.25" customHeight="1" spans="2:11">
      <c r="B163" s="65"/>
      <c r="C163" s="65"/>
      <c r="D163" s="65"/>
      <c r="E163" s="65"/>
      <c r="F163" s="65"/>
      <c r="G163" s="65"/>
      <c r="H163" s="65"/>
      <c r="I163" s="65"/>
      <c r="J163" s="65"/>
      <c r="K163" s="65"/>
    </row>
    <row r="164" ht="23.25" customHeight="1" spans="2:11">
      <c r="B164" s="65"/>
      <c r="C164" s="65"/>
      <c r="D164" s="65"/>
      <c r="E164" s="65"/>
      <c r="F164" s="65"/>
      <c r="G164" s="65"/>
      <c r="H164" s="65"/>
      <c r="I164" s="65"/>
      <c r="J164" s="65"/>
      <c r="K164" s="65"/>
    </row>
    <row r="165" ht="23.25" customHeight="1" spans="2:11">
      <c r="B165" s="65"/>
      <c r="C165" s="65"/>
      <c r="D165" s="65"/>
      <c r="E165" s="65"/>
      <c r="F165" s="65"/>
      <c r="G165" s="65"/>
      <c r="H165" s="65"/>
      <c r="I165" s="65"/>
      <c r="J165" s="65"/>
      <c r="K165" s="65"/>
    </row>
    <row r="166" ht="23.25" customHeight="1" spans="2:11">
      <c r="B166" s="65"/>
      <c r="C166" s="65"/>
      <c r="D166" s="65"/>
      <c r="E166" s="65"/>
      <c r="F166" s="65"/>
      <c r="G166" s="65"/>
      <c r="H166" s="65"/>
      <c r="I166" s="65"/>
      <c r="J166" s="65"/>
      <c r="K166" s="65"/>
    </row>
    <row r="167" ht="23.25" customHeight="1" spans="2:11">
      <c r="B167" s="65"/>
      <c r="C167" s="65"/>
      <c r="D167" s="65"/>
      <c r="E167" s="65"/>
      <c r="F167" s="65"/>
      <c r="G167" s="65"/>
      <c r="H167" s="65"/>
      <c r="I167" s="65"/>
      <c r="J167" s="65"/>
      <c r="K167" s="65"/>
    </row>
    <row r="168" ht="23.25" customHeight="1" spans="2:11">
      <c r="B168" s="65"/>
      <c r="C168" s="65"/>
      <c r="D168" s="65"/>
      <c r="E168" s="65"/>
      <c r="F168" s="65"/>
      <c r="G168" s="65"/>
      <c r="H168" s="65"/>
      <c r="I168" s="65"/>
      <c r="J168" s="65"/>
      <c r="K168" s="65"/>
    </row>
    <row r="169" ht="23.25" customHeight="1" spans="2:11">
      <c r="B169" s="65"/>
      <c r="C169" s="65"/>
      <c r="D169" s="65"/>
      <c r="E169" s="65"/>
      <c r="F169" s="65"/>
      <c r="G169" s="65"/>
      <c r="H169" s="65"/>
      <c r="I169" s="65"/>
      <c r="J169" s="65"/>
      <c r="K169" s="65"/>
    </row>
    <row r="170" ht="23.25" customHeight="1" spans="2:11">
      <c r="B170" s="65"/>
      <c r="C170" s="65"/>
      <c r="D170" s="65"/>
      <c r="E170" s="65"/>
      <c r="F170" s="65"/>
      <c r="G170" s="65"/>
      <c r="H170" s="65"/>
      <c r="I170" s="65"/>
      <c r="J170" s="65"/>
      <c r="K170" s="65"/>
    </row>
    <row r="171" ht="23.25" customHeight="1" spans="2:11">
      <c r="B171" s="65"/>
      <c r="C171" s="65"/>
      <c r="D171" s="65"/>
      <c r="E171" s="65"/>
      <c r="F171" s="65"/>
      <c r="G171" s="65"/>
      <c r="H171" s="65"/>
      <c r="I171" s="65"/>
      <c r="J171" s="65"/>
      <c r="K171" s="65"/>
    </row>
    <row r="172" ht="23.25" customHeight="1" spans="2:11">
      <c r="B172" s="65"/>
      <c r="C172" s="65"/>
      <c r="D172" s="65"/>
      <c r="E172" s="65"/>
      <c r="F172" s="65"/>
      <c r="G172" s="65"/>
      <c r="H172" s="65"/>
      <c r="I172" s="65"/>
      <c r="J172" s="65"/>
      <c r="K172" s="65"/>
    </row>
    <row r="173" ht="23.25" customHeight="1" spans="2:11">
      <c r="B173" s="65"/>
      <c r="C173" s="65"/>
      <c r="D173" s="65"/>
      <c r="E173" s="65"/>
      <c r="F173" s="65"/>
      <c r="G173" s="65"/>
      <c r="H173" s="65"/>
      <c r="I173" s="65"/>
      <c r="J173" s="65"/>
      <c r="K173" s="65"/>
    </row>
    <row r="174" ht="23.25" customHeight="1" spans="2:11">
      <c r="B174" s="65"/>
      <c r="C174" s="65"/>
      <c r="D174" s="65"/>
      <c r="E174" s="65"/>
      <c r="F174" s="65"/>
      <c r="G174" s="65"/>
      <c r="H174" s="65"/>
      <c r="I174" s="65"/>
      <c r="J174" s="65"/>
      <c r="K174" s="65"/>
    </row>
    <row r="175" ht="23.25" customHeight="1"/>
    <row r="176" ht="23.25" customHeight="1"/>
    <row r="177" ht="23.25" customHeight="1"/>
    <row r="178" ht="23.25" customHeight="1"/>
    <row r="179" ht="23.25" customHeight="1"/>
    <row r="180" ht="23.25" customHeight="1"/>
    <row r="181" ht="23.25" customHeight="1"/>
    <row r="182" ht="23.25" customHeight="1"/>
    <row r="183" ht="23.25" customHeight="1"/>
    <row r="184" ht="23.25" customHeight="1"/>
  </sheetData>
  <mergeCells count="4">
    <mergeCell ref="A12:F12"/>
    <mergeCell ref="G12:K12"/>
    <mergeCell ref="A28:F28"/>
    <mergeCell ref="G28:K28"/>
  </mergeCells>
  <pageMargins left="0.708661417322835" right="0.708661417322835" top="0.748031496062992" bottom="0.748031496062992" header="0.31496062992126" footer="0.31496062992126"/>
  <pageSetup paperSize="9" scale="50" orientation="landscape"/>
  <headerFooter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T236"/>
  <sheetViews>
    <sheetView showGridLines="0" zoomScale="85" zoomScaleNormal="85" topLeftCell="A5" workbookViewId="0">
      <selection activeCell="B13" sqref="B13"/>
    </sheetView>
  </sheetViews>
  <sheetFormatPr defaultColWidth="0" defaultRowHeight="15"/>
  <cols>
    <col min="1" max="1" width="2.71428571428571" customWidth="1"/>
    <col min="2" max="2" width="48.7142857142857" customWidth="1"/>
    <col min="3" max="17" width="13.7142857142857" customWidth="1"/>
    <col min="18" max="18" width="14.7142857142857" customWidth="1"/>
    <col min="19" max="19" width="9.14285714285714" customWidth="1"/>
    <col min="20" max="20" width="8.57142857142857" customWidth="1"/>
    <col min="21" max="16384" width="9.14285714285714" hidden="1"/>
  </cols>
  <sheetData>
    <row r="1" spans="1:20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97"/>
    </row>
    <row r="3" spans="1:20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97"/>
    </row>
    <row r="4" customHeight="1" spans="1:20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97"/>
    </row>
    <row r="5" spans="1:20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19"/>
    </row>
    <row r="11" ht="23.25" customHeight="1"/>
    <row r="12" s="65" customFormat="1" ht="23.25" customHeight="1" spans="1:19">
      <c r="A12"/>
      <c r="B12" s="331" t="s">
        <v>314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30"/>
    </row>
    <row r="13" s="65" customFormat="1" ht="50.1" customHeight="1" spans="1:19">
      <c r="A13"/>
      <c r="B13" s="71" t="s">
        <v>224</v>
      </c>
      <c r="C13" s="352" t="s">
        <v>315</v>
      </c>
      <c r="D13" s="352" t="s">
        <v>316</v>
      </c>
      <c r="E13" s="352" t="s">
        <v>317</v>
      </c>
      <c r="F13" s="352" t="s">
        <v>318</v>
      </c>
      <c r="G13" s="352" t="s">
        <v>319</v>
      </c>
      <c r="H13" s="352" t="s">
        <v>320</v>
      </c>
      <c r="I13" s="352" t="s">
        <v>321</v>
      </c>
      <c r="J13" s="352" t="s">
        <v>322</v>
      </c>
      <c r="K13" s="352" t="s">
        <v>323</v>
      </c>
      <c r="L13" s="402" t="s">
        <v>324</v>
      </c>
      <c r="M13" s="402" t="s">
        <v>325</v>
      </c>
      <c r="N13" s="402" t="s">
        <v>326</v>
      </c>
      <c r="O13" s="402" t="s">
        <v>327</v>
      </c>
      <c r="P13" s="402" t="s">
        <v>328</v>
      </c>
      <c r="Q13" s="402" t="s">
        <v>329</v>
      </c>
      <c r="R13" s="430" t="s">
        <v>123</v>
      </c>
      <c r="S13" s="30"/>
    </row>
    <row r="14" s="65" customFormat="1" ht="23.25" customHeight="1" spans="1:19">
      <c r="A14"/>
      <c r="B14" s="716" t="s">
        <v>4</v>
      </c>
      <c r="C14" s="717"/>
      <c r="D14" s="717"/>
      <c r="E14" s="717"/>
      <c r="F14" s="717"/>
      <c r="G14" s="717"/>
      <c r="H14" s="717"/>
      <c r="I14" s="717"/>
      <c r="J14" s="717"/>
      <c r="K14" s="565"/>
      <c r="L14" s="720"/>
      <c r="M14" s="720"/>
      <c r="N14" s="720"/>
      <c r="O14" s="720"/>
      <c r="P14" s="720"/>
      <c r="Q14" s="720"/>
      <c r="R14" s="723"/>
      <c r="S14" s="30"/>
    </row>
    <row r="15" s="65" customFormat="1" ht="23.25" customHeight="1" spans="1:19">
      <c r="A15"/>
      <c r="B15" s="718" t="s">
        <v>54</v>
      </c>
      <c r="C15" s="82" t="s">
        <v>127</v>
      </c>
      <c r="D15" s="82" t="s">
        <v>127</v>
      </c>
      <c r="E15" s="82" t="s">
        <v>127</v>
      </c>
      <c r="F15" s="82" t="s">
        <v>127</v>
      </c>
      <c r="G15" s="82" t="s">
        <v>127</v>
      </c>
      <c r="H15" s="82" t="s">
        <v>127</v>
      </c>
      <c r="I15" s="82" t="s">
        <v>127</v>
      </c>
      <c r="J15" s="82" t="s">
        <v>127</v>
      </c>
      <c r="K15" s="82" t="s">
        <v>127</v>
      </c>
      <c r="L15" s="82" t="s">
        <v>127</v>
      </c>
      <c r="M15" s="82" t="s">
        <v>127</v>
      </c>
      <c r="N15" s="82" t="s">
        <v>127</v>
      </c>
      <c r="O15" s="82" t="s">
        <v>127</v>
      </c>
      <c r="P15" s="82">
        <v>0</v>
      </c>
      <c r="Q15" s="82">
        <v>0</v>
      </c>
      <c r="R15" s="705" t="str">
        <f t="shared" ref="R15:R26" si="0">IF(ISERROR(Q15/C15-1),"-",(Q15/C15-1))</f>
        <v>-</v>
      </c>
      <c r="S15" s="30"/>
    </row>
    <row r="16" s="65" customFormat="1" ht="23.25" customHeight="1" spans="1:19">
      <c r="A16"/>
      <c r="B16" s="505" t="s">
        <v>16</v>
      </c>
      <c r="C16" s="82">
        <v>2</v>
      </c>
      <c r="D16" s="82">
        <v>6</v>
      </c>
      <c r="E16" s="82">
        <v>6</v>
      </c>
      <c r="F16" s="82">
        <v>1</v>
      </c>
      <c r="G16" s="82">
        <v>9</v>
      </c>
      <c r="H16" s="82">
        <v>11</v>
      </c>
      <c r="I16" s="82">
        <v>15</v>
      </c>
      <c r="J16" s="82">
        <v>14</v>
      </c>
      <c r="K16" s="159">
        <f>11+1</f>
        <v>12</v>
      </c>
      <c r="L16" s="159">
        <v>16</v>
      </c>
      <c r="M16" s="164">
        <v>14</v>
      </c>
      <c r="N16" s="164">
        <v>12</v>
      </c>
      <c r="O16" s="164">
        <v>11</v>
      </c>
      <c r="P16" s="164">
        <v>15</v>
      </c>
      <c r="Q16" s="164">
        <v>13</v>
      </c>
      <c r="R16" s="705">
        <f t="shared" si="0"/>
        <v>5.5</v>
      </c>
      <c r="S16" s="30"/>
    </row>
    <row r="17" s="65" customFormat="1" ht="23.25" customHeight="1" spans="1:19">
      <c r="A17"/>
      <c r="B17" s="505" t="s">
        <v>209</v>
      </c>
      <c r="C17" s="82" t="s">
        <v>127</v>
      </c>
      <c r="D17" s="82" t="s">
        <v>127</v>
      </c>
      <c r="E17" s="82" t="s">
        <v>127</v>
      </c>
      <c r="F17" s="82" t="s">
        <v>127</v>
      </c>
      <c r="G17" s="82" t="s">
        <v>127</v>
      </c>
      <c r="H17" s="82" t="s">
        <v>127</v>
      </c>
      <c r="I17" s="82" t="s">
        <v>127</v>
      </c>
      <c r="J17" s="82" t="s">
        <v>127</v>
      </c>
      <c r="K17" s="159" t="s">
        <v>127</v>
      </c>
      <c r="L17" s="159">
        <v>0</v>
      </c>
      <c r="M17" s="164">
        <v>0</v>
      </c>
      <c r="N17" s="164">
        <v>7</v>
      </c>
      <c r="O17" s="164">
        <v>5</v>
      </c>
      <c r="P17" s="164">
        <v>1</v>
      </c>
      <c r="Q17" s="164">
        <v>3</v>
      </c>
      <c r="R17" s="705" t="str">
        <f t="shared" si="0"/>
        <v>-</v>
      </c>
      <c r="S17" s="30"/>
    </row>
    <row r="18" s="65" customFormat="1" ht="23.25" customHeight="1" spans="1:19">
      <c r="A18"/>
      <c r="B18" s="505" t="s">
        <v>38</v>
      </c>
      <c r="C18" s="82" t="s">
        <v>127</v>
      </c>
      <c r="D18" s="82" t="s">
        <v>127</v>
      </c>
      <c r="E18" s="82" t="s">
        <v>127</v>
      </c>
      <c r="F18" s="82" t="s">
        <v>127</v>
      </c>
      <c r="G18" s="82" t="s">
        <v>127</v>
      </c>
      <c r="H18" s="82" t="s">
        <v>127</v>
      </c>
      <c r="I18" s="82" t="s">
        <v>127</v>
      </c>
      <c r="J18" s="82" t="s">
        <v>127</v>
      </c>
      <c r="K18" s="159" t="s">
        <v>127</v>
      </c>
      <c r="L18" s="159">
        <v>0</v>
      </c>
      <c r="M18" s="164">
        <v>0</v>
      </c>
      <c r="N18" s="164">
        <v>5</v>
      </c>
      <c r="O18" s="164">
        <v>3</v>
      </c>
      <c r="P18" s="164">
        <v>5</v>
      </c>
      <c r="Q18" s="164">
        <v>6</v>
      </c>
      <c r="R18" s="705" t="str">
        <f t="shared" si="0"/>
        <v>-</v>
      </c>
      <c r="S18" s="30"/>
    </row>
    <row r="19" s="65" customFormat="1" ht="23.25" customHeight="1" spans="1:19">
      <c r="A19"/>
      <c r="B19" s="505" t="s">
        <v>49</v>
      </c>
      <c r="C19" s="82" t="s">
        <v>127</v>
      </c>
      <c r="D19" s="82" t="s">
        <v>127</v>
      </c>
      <c r="E19" s="82" t="s">
        <v>127</v>
      </c>
      <c r="F19" s="82" t="s">
        <v>127</v>
      </c>
      <c r="G19" s="82" t="s">
        <v>127</v>
      </c>
      <c r="H19" s="82" t="s">
        <v>127</v>
      </c>
      <c r="I19" s="82" t="s">
        <v>127</v>
      </c>
      <c r="J19" s="82" t="s">
        <v>127</v>
      </c>
      <c r="K19" s="159" t="s">
        <v>127</v>
      </c>
      <c r="L19" s="159">
        <v>0</v>
      </c>
      <c r="M19" s="164">
        <v>0</v>
      </c>
      <c r="N19" s="164">
        <v>4</v>
      </c>
      <c r="O19" s="164">
        <v>6</v>
      </c>
      <c r="P19" s="164">
        <v>7</v>
      </c>
      <c r="Q19" s="164">
        <v>4</v>
      </c>
      <c r="R19" s="705" t="str">
        <f t="shared" si="0"/>
        <v>-</v>
      </c>
      <c r="S19" s="30"/>
    </row>
    <row r="20" s="65" customFormat="1" ht="23.25" customHeight="1" spans="1:19">
      <c r="A20"/>
      <c r="B20" s="353" t="s">
        <v>34</v>
      </c>
      <c r="C20" s="82" t="s">
        <v>127</v>
      </c>
      <c r="D20" s="82" t="s">
        <v>127</v>
      </c>
      <c r="E20" s="82" t="s">
        <v>127</v>
      </c>
      <c r="F20" s="82" t="s">
        <v>127</v>
      </c>
      <c r="G20" s="82" t="s">
        <v>127</v>
      </c>
      <c r="H20" s="82" t="s">
        <v>127</v>
      </c>
      <c r="I20" s="82" t="s">
        <v>127</v>
      </c>
      <c r="J20" s="82" t="s">
        <v>127</v>
      </c>
      <c r="K20" s="159" t="s">
        <v>127</v>
      </c>
      <c r="L20" s="159">
        <v>0</v>
      </c>
      <c r="M20" s="164">
        <v>0</v>
      </c>
      <c r="N20" s="164">
        <v>3</v>
      </c>
      <c r="O20" s="164">
        <v>6</v>
      </c>
      <c r="P20" s="164">
        <v>13</v>
      </c>
      <c r="Q20" s="164">
        <v>7</v>
      </c>
      <c r="R20" s="705" t="str">
        <f t="shared" si="0"/>
        <v>-</v>
      </c>
      <c r="S20" s="30"/>
    </row>
    <row r="21" s="65" customFormat="1" ht="23.25" customHeight="1" spans="1:19">
      <c r="A21"/>
      <c r="B21" s="505" t="s">
        <v>25</v>
      </c>
      <c r="C21" s="82" t="s">
        <v>127</v>
      </c>
      <c r="D21" s="82" t="s">
        <v>127</v>
      </c>
      <c r="E21" s="82" t="s">
        <v>127</v>
      </c>
      <c r="F21" s="82" t="s">
        <v>127</v>
      </c>
      <c r="G21" s="82" t="s">
        <v>127</v>
      </c>
      <c r="H21" s="82">
        <v>0</v>
      </c>
      <c r="I21" s="82" t="s">
        <v>127</v>
      </c>
      <c r="J21" s="82">
        <v>4</v>
      </c>
      <c r="K21" s="159">
        <f>6+3</f>
        <v>9</v>
      </c>
      <c r="L21" s="159">
        <v>8</v>
      </c>
      <c r="M21" s="164">
        <v>9</v>
      </c>
      <c r="N21" s="164">
        <v>7</v>
      </c>
      <c r="O21" s="164">
        <v>7</v>
      </c>
      <c r="P21" s="164">
        <v>12</v>
      </c>
      <c r="Q21" s="164">
        <v>3</v>
      </c>
      <c r="R21" s="705" t="str">
        <f t="shared" si="0"/>
        <v>-</v>
      </c>
      <c r="S21" s="30"/>
    </row>
    <row r="22" s="65" customFormat="1" ht="23.25" customHeight="1" spans="1:19">
      <c r="A22"/>
      <c r="B22" s="505" t="s">
        <v>31</v>
      </c>
      <c r="C22" s="82" t="s">
        <v>127</v>
      </c>
      <c r="D22" s="82" t="s">
        <v>127</v>
      </c>
      <c r="E22" s="82" t="s">
        <v>127</v>
      </c>
      <c r="F22" s="82" t="s">
        <v>127</v>
      </c>
      <c r="G22" s="82" t="s">
        <v>127</v>
      </c>
      <c r="H22" s="82" t="s">
        <v>127</v>
      </c>
      <c r="I22" s="82" t="s">
        <v>127</v>
      </c>
      <c r="J22" s="82" t="s">
        <v>127</v>
      </c>
      <c r="K22" s="159" t="s">
        <v>127</v>
      </c>
      <c r="L22" s="159">
        <v>0</v>
      </c>
      <c r="M22" s="164">
        <v>2</v>
      </c>
      <c r="N22" s="164">
        <v>7</v>
      </c>
      <c r="O22" s="159">
        <v>15</v>
      </c>
      <c r="P22" s="159">
        <v>8</v>
      </c>
      <c r="Q22" s="159">
        <v>5</v>
      </c>
      <c r="R22" s="705" t="str">
        <f t="shared" si="0"/>
        <v>-</v>
      </c>
      <c r="S22" s="30"/>
    </row>
    <row r="23" s="65" customFormat="1" ht="23.25" customHeight="1" spans="2:19">
      <c r="B23" s="505" t="s">
        <v>21</v>
      </c>
      <c r="C23" s="82" t="s">
        <v>127</v>
      </c>
      <c r="D23" s="82" t="s">
        <v>127</v>
      </c>
      <c r="E23" s="82" t="s">
        <v>127</v>
      </c>
      <c r="F23" s="82" t="s">
        <v>127</v>
      </c>
      <c r="G23" s="82" t="s">
        <v>127</v>
      </c>
      <c r="H23" s="82">
        <v>0</v>
      </c>
      <c r="I23" s="82" t="s">
        <v>127</v>
      </c>
      <c r="J23" s="82" t="s">
        <v>127</v>
      </c>
      <c r="K23" s="159">
        <v>3</v>
      </c>
      <c r="L23" s="159">
        <v>9</v>
      </c>
      <c r="M23" s="164">
        <v>11</v>
      </c>
      <c r="N23" s="164">
        <v>9</v>
      </c>
      <c r="O23" s="164">
        <v>5</v>
      </c>
      <c r="P23" s="164">
        <v>5</v>
      </c>
      <c r="Q23" s="164">
        <v>9</v>
      </c>
      <c r="R23" s="705" t="str">
        <f t="shared" si="0"/>
        <v>-</v>
      </c>
      <c r="S23" s="30"/>
    </row>
    <row r="24" s="65" customFormat="1" ht="23.25" customHeight="1" spans="2:19">
      <c r="B24" s="505" t="s">
        <v>70</v>
      </c>
      <c r="C24" s="82" t="s">
        <v>127</v>
      </c>
      <c r="D24" s="82" t="s">
        <v>127</v>
      </c>
      <c r="E24" s="82" t="s">
        <v>127</v>
      </c>
      <c r="F24" s="82" t="s">
        <v>127</v>
      </c>
      <c r="G24" s="82" t="s">
        <v>127</v>
      </c>
      <c r="H24" s="82" t="s">
        <v>127</v>
      </c>
      <c r="I24" s="82" t="s">
        <v>127</v>
      </c>
      <c r="J24" s="82" t="s">
        <v>127</v>
      </c>
      <c r="K24" s="82" t="s">
        <v>127</v>
      </c>
      <c r="L24" s="82" t="s">
        <v>127</v>
      </c>
      <c r="M24" s="82" t="s">
        <v>127</v>
      </c>
      <c r="N24" s="82">
        <v>0</v>
      </c>
      <c r="O24" s="82">
        <v>0</v>
      </c>
      <c r="P24" s="82">
        <v>0</v>
      </c>
      <c r="Q24" s="82">
        <v>0</v>
      </c>
      <c r="R24" s="705" t="str">
        <f t="shared" si="0"/>
        <v>-</v>
      </c>
      <c r="S24" s="30"/>
    </row>
    <row r="25" s="65" customFormat="1" ht="23.25" customHeight="1" spans="2:19">
      <c r="B25" s="506" t="s">
        <v>46</v>
      </c>
      <c r="C25" s="501" t="s">
        <v>127</v>
      </c>
      <c r="D25" s="501" t="s">
        <v>127</v>
      </c>
      <c r="E25" s="501" t="s">
        <v>127</v>
      </c>
      <c r="F25" s="501" t="s">
        <v>127</v>
      </c>
      <c r="G25" s="501" t="s">
        <v>127</v>
      </c>
      <c r="H25" s="501" t="s">
        <v>127</v>
      </c>
      <c r="I25" s="501" t="s">
        <v>127</v>
      </c>
      <c r="J25" s="501" t="s">
        <v>127</v>
      </c>
      <c r="K25" s="501" t="s">
        <v>127</v>
      </c>
      <c r="L25" s="501" t="s">
        <v>127</v>
      </c>
      <c r="M25" s="501" t="s">
        <v>127</v>
      </c>
      <c r="N25" s="501" t="s">
        <v>127</v>
      </c>
      <c r="O25" s="501" t="s">
        <v>127</v>
      </c>
      <c r="P25" s="82">
        <v>0</v>
      </c>
      <c r="Q25" s="82">
        <v>0</v>
      </c>
      <c r="R25" s="705" t="str">
        <f t="shared" si="0"/>
        <v>-</v>
      </c>
      <c r="S25" s="30"/>
    </row>
    <row r="26" s="65" customFormat="1" ht="23.25" customHeight="1" spans="2:19">
      <c r="B26" s="507" t="s">
        <v>195</v>
      </c>
      <c r="C26" s="508">
        <f t="shared" ref="C26:Q26" si="1">SUM(C15:C25)</f>
        <v>2</v>
      </c>
      <c r="D26" s="508">
        <f t="shared" si="1"/>
        <v>6</v>
      </c>
      <c r="E26" s="508">
        <f t="shared" si="1"/>
        <v>6</v>
      </c>
      <c r="F26" s="508">
        <f t="shared" si="1"/>
        <v>1</v>
      </c>
      <c r="G26" s="508">
        <f t="shared" si="1"/>
        <v>9</v>
      </c>
      <c r="H26" s="508">
        <f t="shared" si="1"/>
        <v>11</v>
      </c>
      <c r="I26" s="508">
        <f t="shared" si="1"/>
        <v>15</v>
      </c>
      <c r="J26" s="508">
        <f t="shared" si="1"/>
        <v>18</v>
      </c>
      <c r="K26" s="508">
        <f t="shared" si="1"/>
        <v>24</v>
      </c>
      <c r="L26" s="508">
        <f t="shared" si="1"/>
        <v>33</v>
      </c>
      <c r="M26" s="508">
        <f t="shared" si="1"/>
        <v>36</v>
      </c>
      <c r="N26" s="508">
        <f t="shared" si="1"/>
        <v>54</v>
      </c>
      <c r="O26" s="508">
        <f t="shared" si="1"/>
        <v>58</v>
      </c>
      <c r="P26" s="508">
        <f t="shared" si="1"/>
        <v>66</v>
      </c>
      <c r="Q26" s="508">
        <f t="shared" si="1"/>
        <v>50</v>
      </c>
      <c r="R26" s="704">
        <f t="shared" si="0"/>
        <v>24</v>
      </c>
      <c r="S26" s="30"/>
    </row>
    <row r="27" s="65" customFormat="1" ht="23.25" customHeight="1" spans="2:19">
      <c r="B27" s="716" t="s">
        <v>3</v>
      </c>
      <c r="C27" s="717"/>
      <c r="D27" s="717"/>
      <c r="E27" s="717"/>
      <c r="F27" s="717"/>
      <c r="G27" s="717"/>
      <c r="H27" s="717"/>
      <c r="I27" s="717"/>
      <c r="J27" s="717"/>
      <c r="K27" s="721"/>
      <c r="L27" s="721"/>
      <c r="M27" s="721"/>
      <c r="N27" s="721"/>
      <c r="O27" s="721"/>
      <c r="P27" s="721"/>
      <c r="Q27" s="721"/>
      <c r="R27" s="704" t="str">
        <f t="shared" ref="R27:R32" si="2">IF(ISERROR(Q27/C27-1),"-",(Q27/C27-1))</f>
        <v>-</v>
      </c>
      <c r="S27" s="30"/>
    </row>
    <row r="28" s="65" customFormat="1" ht="23.25" customHeight="1" spans="2:19">
      <c r="B28" s="505" t="s">
        <v>87</v>
      </c>
      <c r="C28" s="82" t="s">
        <v>127</v>
      </c>
      <c r="D28" s="82" t="s">
        <v>127</v>
      </c>
      <c r="E28" s="82" t="s">
        <v>127</v>
      </c>
      <c r="F28" s="82" t="s">
        <v>127</v>
      </c>
      <c r="G28" s="82" t="s">
        <v>127</v>
      </c>
      <c r="H28" s="82" t="s">
        <v>127</v>
      </c>
      <c r="I28" s="82" t="s">
        <v>127</v>
      </c>
      <c r="J28" s="82" t="s">
        <v>127</v>
      </c>
      <c r="K28" s="159" t="s">
        <v>127</v>
      </c>
      <c r="L28" s="685">
        <v>0</v>
      </c>
      <c r="M28" s="164">
        <v>12</v>
      </c>
      <c r="N28" s="164">
        <v>6</v>
      </c>
      <c r="O28" s="159">
        <v>21</v>
      </c>
      <c r="P28" s="159">
        <v>11</v>
      </c>
      <c r="Q28" s="159">
        <v>0</v>
      </c>
      <c r="R28" s="705" t="str">
        <f t="shared" si="2"/>
        <v>-</v>
      </c>
      <c r="S28" s="30"/>
    </row>
    <row r="29" s="65" customFormat="1" ht="23.25" customHeight="1" spans="2:19">
      <c r="B29" s="505" t="s">
        <v>54</v>
      </c>
      <c r="C29" s="82" t="s">
        <v>127</v>
      </c>
      <c r="D29" s="82" t="s">
        <v>127</v>
      </c>
      <c r="E29" s="82" t="s">
        <v>127</v>
      </c>
      <c r="F29" s="82" t="s">
        <v>127</v>
      </c>
      <c r="G29" s="82" t="s">
        <v>127</v>
      </c>
      <c r="H29" s="82">
        <v>0</v>
      </c>
      <c r="I29" s="82">
        <v>0</v>
      </c>
      <c r="J29" s="82">
        <v>16</v>
      </c>
      <c r="K29" s="159">
        <f>7+11</f>
        <v>18</v>
      </c>
      <c r="L29" s="685">
        <v>12</v>
      </c>
      <c r="M29" s="164">
        <v>14</v>
      </c>
      <c r="N29" s="164">
        <v>11</v>
      </c>
      <c r="O29" s="159">
        <v>12</v>
      </c>
      <c r="P29" s="159">
        <v>13</v>
      </c>
      <c r="Q29" s="159">
        <v>14</v>
      </c>
      <c r="R29" s="705" t="str">
        <f t="shared" si="2"/>
        <v>-</v>
      </c>
      <c r="S29" s="30"/>
    </row>
    <row r="30" s="65" customFormat="1" ht="23.25" customHeight="1" spans="2:19">
      <c r="B30" s="505" t="s">
        <v>16</v>
      </c>
      <c r="C30" s="82">
        <v>12</v>
      </c>
      <c r="D30" s="82">
        <v>9</v>
      </c>
      <c r="E30" s="82">
        <v>20</v>
      </c>
      <c r="F30" s="82">
        <v>16</v>
      </c>
      <c r="G30" s="82">
        <v>15</v>
      </c>
      <c r="H30" s="82">
        <v>20</v>
      </c>
      <c r="I30" s="82">
        <v>17</v>
      </c>
      <c r="J30" s="82">
        <v>18</v>
      </c>
      <c r="K30" s="159">
        <f>10+6</f>
        <v>16</v>
      </c>
      <c r="L30" s="685">
        <v>18</v>
      </c>
      <c r="M30" s="164">
        <v>19</v>
      </c>
      <c r="N30" s="164">
        <v>17</v>
      </c>
      <c r="O30" s="159">
        <v>12</v>
      </c>
      <c r="P30" s="159">
        <v>18</v>
      </c>
      <c r="Q30" s="159">
        <v>12</v>
      </c>
      <c r="R30" s="705">
        <f t="shared" si="2"/>
        <v>0</v>
      </c>
      <c r="S30" s="30"/>
    </row>
    <row r="31" s="65" customFormat="1" ht="23.25" customHeight="1" spans="2:19">
      <c r="B31" s="505" t="s">
        <v>108</v>
      </c>
      <c r="C31" s="82" t="s">
        <v>127</v>
      </c>
      <c r="D31" s="82" t="s">
        <v>127</v>
      </c>
      <c r="E31" s="82" t="s">
        <v>127</v>
      </c>
      <c r="F31" s="82" t="s">
        <v>127</v>
      </c>
      <c r="G31" s="82" t="s">
        <v>127</v>
      </c>
      <c r="H31" s="82" t="s">
        <v>127</v>
      </c>
      <c r="I31" s="82" t="s">
        <v>127</v>
      </c>
      <c r="J31" s="82" t="s">
        <v>127</v>
      </c>
      <c r="K31" s="82" t="s">
        <v>127</v>
      </c>
      <c r="L31" s="82" t="s">
        <v>127</v>
      </c>
      <c r="M31" s="82" t="s">
        <v>127</v>
      </c>
      <c r="N31" s="82" t="s">
        <v>127</v>
      </c>
      <c r="O31" s="82" t="s">
        <v>127</v>
      </c>
      <c r="P31" s="159">
        <v>11</v>
      </c>
      <c r="Q31" s="159">
        <v>0</v>
      </c>
      <c r="R31" s="705" t="str">
        <f t="shared" si="2"/>
        <v>-</v>
      </c>
      <c r="S31" s="30"/>
    </row>
    <row r="32" s="65" customFormat="1" ht="23.25" customHeight="1" spans="2:19">
      <c r="B32" s="505" t="s">
        <v>58</v>
      </c>
      <c r="C32" s="82" t="s">
        <v>127</v>
      </c>
      <c r="D32" s="82" t="s">
        <v>127</v>
      </c>
      <c r="E32" s="82" t="s">
        <v>127</v>
      </c>
      <c r="F32" s="82" t="s">
        <v>127</v>
      </c>
      <c r="G32" s="82" t="s">
        <v>127</v>
      </c>
      <c r="H32" s="82">
        <v>0</v>
      </c>
      <c r="I32" s="82">
        <v>1</v>
      </c>
      <c r="J32" s="82">
        <v>6</v>
      </c>
      <c r="K32" s="159">
        <f>1+8</f>
        <v>9</v>
      </c>
      <c r="L32" s="685">
        <v>9</v>
      </c>
      <c r="M32" s="164">
        <v>7</v>
      </c>
      <c r="N32" s="164">
        <v>7</v>
      </c>
      <c r="O32" s="159">
        <v>13</v>
      </c>
      <c r="P32" s="159">
        <v>0</v>
      </c>
      <c r="Q32" s="159">
        <v>6</v>
      </c>
      <c r="R32" s="705" t="str">
        <f t="shared" si="2"/>
        <v>-</v>
      </c>
      <c r="S32" s="30"/>
    </row>
    <row r="33" s="65" customFormat="1" ht="23.25" customHeight="1" spans="2:19">
      <c r="B33" s="505" t="s">
        <v>310</v>
      </c>
      <c r="C33" s="82" t="s">
        <v>127</v>
      </c>
      <c r="D33" s="82" t="s">
        <v>127</v>
      </c>
      <c r="E33" s="82" t="s">
        <v>127</v>
      </c>
      <c r="F33" s="82" t="s">
        <v>127</v>
      </c>
      <c r="G33" s="82" t="s">
        <v>127</v>
      </c>
      <c r="H33" s="82">
        <v>0</v>
      </c>
      <c r="I33" s="82">
        <v>0</v>
      </c>
      <c r="J33" s="82">
        <v>13</v>
      </c>
      <c r="K33" s="159">
        <f>6+2</f>
        <v>8</v>
      </c>
      <c r="L33" s="685">
        <v>14</v>
      </c>
      <c r="M33" s="164">
        <v>15</v>
      </c>
      <c r="N33" s="164">
        <v>13</v>
      </c>
      <c r="O33" s="159">
        <v>15</v>
      </c>
      <c r="P33" s="159">
        <v>12</v>
      </c>
      <c r="Q33" s="159">
        <v>9</v>
      </c>
      <c r="R33" s="705" t="str">
        <f t="shared" ref="R33:R52" si="3">IF(ISERROR(Q33/C33-1),"-",(Q33/C33-1))</f>
        <v>-</v>
      </c>
      <c r="S33" s="30"/>
    </row>
    <row r="34" s="65" customFormat="1" ht="23.25" customHeight="1" spans="2:19">
      <c r="B34" s="505" t="s">
        <v>38</v>
      </c>
      <c r="C34" s="82" t="s">
        <v>127</v>
      </c>
      <c r="D34" s="82" t="s">
        <v>127</v>
      </c>
      <c r="E34" s="82" t="s">
        <v>127</v>
      </c>
      <c r="F34" s="82">
        <v>0</v>
      </c>
      <c r="G34" s="82">
        <v>0</v>
      </c>
      <c r="H34" s="82">
        <v>19</v>
      </c>
      <c r="I34" s="82">
        <v>14</v>
      </c>
      <c r="J34" s="82">
        <v>24</v>
      </c>
      <c r="K34" s="159">
        <v>15</v>
      </c>
      <c r="L34" s="685">
        <v>19</v>
      </c>
      <c r="M34" s="164">
        <v>18</v>
      </c>
      <c r="N34" s="164">
        <v>11</v>
      </c>
      <c r="O34" s="159">
        <v>12</v>
      </c>
      <c r="P34" s="159">
        <v>13</v>
      </c>
      <c r="Q34" s="159">
        <v>10</v>
      </c>
      <c r="R34" s="705" t="str">
        <f t="shared" si="3"/>
        <v>-</v>
      </c>
      <c r="S34" s="30"/>
    </row>
    <row r="35" s="65" customFormat="1" ht="23.25" customHeight="1" spans="2:19">
      <c r="B35" s="505" t="s">
        <v>102</v>
      </c>
      <c r="C35" s="82" t="s">
        <v>127</v>
      </c>
      <c r="D35" s="82" t="s">
        <v>127</v>
      </c>
      <c r="E35" s="82" t="s">
        <v>127</v>
      </c>
      <c r="F35" s="82" t="s">
        <v>127</v>
      </c>
      <c r="G35" s="82" t="s">
        <v>127</v>
      </c>
      <c r="H35" s="82"/>
      <c r="I35" s="82" t="s">
        <v>127</v>
      </c>
      <c r="J35" s="82" t="s">
        <v>127</v>
      </c>
      <c r="K35" s="82" t="s">
        <v>127</v>
      </c>
      <c r="L35" s="82" t="s">
        <v>127</v>
      </c>
      <c r="M35" s="164">
        <v>0</v>
      </c>
      <c r="N35" s="164">
        <v>0</v>
      </c>
      <c r="O35" s="159">
        <v>6</v>
      </c>
      <c r="P35" s="159">
        <v>18</v>
      </c>
      <c r="Q35" s="159">
        <v>7</v>
      </c>
      <c r="R35" s="705" t="str">
        <f t="shared" si="3"/>
        <v>-</v>
      </c>
      <c r="S35" s="30"/>
    </row>
    <row r="36" s="65" customFormat="1" ht="23.25" customHeight="1" spans="2:19">
      <c r="B36" s="505" t="s">
        <v>49</v>
      </c>
      <c r="C36" s="82" t="s">
        <v>127</v>
      </c>
      <c r="D36" s="82" t="s">
        <v>127</v>
      </c>
      <c r="E36" s="82" t="s">
        <v>127</v>
      </c>
      <c r="F36" s="82" t="s">
        <v>127</v>
      </c>
      <c r="G36" s="82">
        <v>0</v>
      </c>
      <c r="H36" s="82">
        <v>8</v>
      </c>
      <c r="I36" s="82">
        <v>11</v>
      </c>
      <c r="J36" s="82">
        <v>21</v>
      </c>
      <c r="K36" s="159">
        <f>4+2</f>
        <v>6</v>
      </c>
      <c r="L36" s="685">
        <v>18</v>
      </c>
      <c r="M36" s="164">
        <v>15</v>
      </c>
      <c r="N36" s="164">
        <v>13</v>
      </c>
      <c r="O36" s="159">
        <v>19</v>
      </c>
      <c r="P36" s="159">
        <v>12</v>
      </c>
      <c r="Q36" s="159">
        <v>14</v>
      </c>
      <c r="R36" s="705" t="str">
        <f t="shared" si="3"/>
        <v>-</v>
      </c>
      <c r="S36" s="30"/>
    </row>
    <row r="37" s="65" customFormat="1" ht="23.25" customHeight="1" spans="2:19">
      <c r="B37" s="505" t="s">
        <v>34</v>
      </c>
      <c r="C37" s="82" t="s">
        <v>127</v>
      </c>
      <c r="D37" s="82" t="s">
        <v>127</v>
      </c>
      <c r="E37" s="82">
        <v>0</v>
      </c>
      <c r="F37" s="82">
        <v>0</v>
      </c>
      <c r="G37" s="82">
        <v>12</v>
      </c>
      <c r="H37" s="82">
        <v>18</v>
      </c>
      <c r="I37" s="82">
        <v>18</v>
      </c>
      <c r="J37" s="82">
        <v>22</v>
      </c>
      <c r="K37" s="159">
        <v>18</v>
      </c>
      <c r="L37" s="685">
        <v>20</v>
      </c>
      <c r="M37" s="164">
        <v>17</v>
      </c>
      <c r="N37" s="164">
        <v>21</v>
      </c>
      <c r="O37" s="164">
        <v>21</v>
      </c>
      <c r="P37" s="164">
        <v>23</v>
      </c>
      <c r="Q37" s="164">
        <v>15</v>
      </c>
      <c r="R37" s="705" t="str">
        <f t="shared" si="3"/>
        <v>-</v>
      </c>
      <c r="S37" s="30"/>
    </row>
    <row r="38" s="65" customFormat="1" ht="23.25" customHeight="1" spans="2:19">
      <c r="B38" s="505" t="s">
        <v>112</v>
      </c>
      <c r="C38" s="82" t="s">
        <v>127</v>
      </c>
      <c r="D38" s="82" t="s">
        <v>127</v>
      </c>
      <c r="E38" s="82" t="s">
        <v>127</v>
      </c>
      <c r="F38" s="82" t="s">
        <v>127</v>
      </c>
      <c r="G38" s="82" t="s">
        <v>127</v>
      </c>
      <c r="H38" s="82" t="s">
        <v>127</v>
      </c>
      <c r="I38" s="82" t="s">
        <v>127</v>
      </c>
      <c r="J38" s="82" t="s">
        <v>127</v>
      </c>
      <c r="K38" s="82" t="s">
        <v>127</v>
      </c>
      <c r="L38" s="82" t="s">
        <v>127</v>
      </c>
      <c r="M38" s="82" t="s">
        <v>127</v>
      </c>
      <c r="N38" s="82" t="s">
        <v>127</v>
      </c>
      <c r="O38" s="82" t="s">
        <v>127</v>
      </c>
      <c r="P38" s="164">
        <v>0</v>
      </c>
      <c r="Q38" s="164">
        <v>0</v>
      </c>
      <c r="R38" s="705" t="str">
        <f t="shared" si="3"/>
        <v>-</v>
      </c>
      <c r="S38" s="30"/>
    </row>
    <row r="39" s="65" customFormat="1" ht="23.25" customHeight="1" spans="2:19">
      <c r="B39" s="505" t="s">
        <v>73</v>
      </c>
      <c r="C39" s="82" t="s">
        <v>127</v>
      </c>
      <c r="D39" s="82" t="s">
        <v>127</v>
      </c>
      <c r="E39" s="82" t="s">
        <v>127</v>
      </c>
      <c r="F39" s="82" t="s">
        <v>127</v>
      </c>
      <c r="G39" s="82" t="s">
        <v>127</v>
      </c>
      <c r="H39" s="82" t="s">
        <v>127</v>
      </c>
      <c r="I39" s="82">
        <v>0</v>
      </c>
      <c r="J39" s="82">
        <v>1</v>
      </c>
      <c r="K39" s="159">
        <f>5+4</f>
        <v>9</v>
      </c>
      <c r="L39" s="685">
        <v>5</v>
      </c>
      <c r="M39" s="164">
        <v>10</v>
      </c>
      <c r="N39" s="164">
        <v>9</v>
      </c>
      <c r="O39" s="159">
        <v>16</v>
      </c>
      <c r="P39" s="159">
        <v>6</v>
      </c>
      <c r="Q39" s="159">
        <v>5</v>
      </c>
      <c r="R39" s="705" t="str">
        <f t="shared" si="3"/>
        <v>-</v>
      </c>
      <c r="S39" s="30"/>
    </row>
    <row r="40" s="65" customFormat="1" ht="23.25" customHeight="1" spans="2:19">
      <c r="B40" s="353" t="s">
        <v>92</v>
      </c>
      <c r="C40" s="82" t="s">
        <v>127</v>
      </c>
      <c r="D40" s="82" t="s">
        <v>127</v>
      </c>
      <c r="E40" s="82" t="s">
        <v>127</v>
      </c>
      <c r="F40" s="82" t="s">
        <v>127</v>
      </c>
      <c r="G40" s="82" t="s">
        <v>127</v>
      </c>
      <c r="H40" s="82" t="s">
        <v>127</v>
      </c>
      <c r="I40" s="82" t="s">
        <v>127</v>
      </c>
      <c r="J40" s="82" t="s">
        <v>127</v>
      </c>
      <c r="K40" s="159" t="s">
        <v>127</v>
      </c>
      <c r="L40" s="685">
        <v>0</v>
      </c>
      <c r="M40" s="164">
        <v>2</v>
      </c>
      <c r="N40" s="164">
        <v>3</v>
      </c>
      <c r="O40" s="164">
        <v>5</v>
      </c>
      <c r="P40" s="164">
        <v>8</v>
      </c>
      <c r="Q40" s="164">
        <v>1</v>
      </c>
      <c r="R40" s="705" t="str">
        <f t="shared" si="3"/>
        <v>-</v>
      </c>
      <c r="S40" s="30"/>
    </row>
    <row r="41" s="65" customFormat="1" ht="23.25" customHeight="1" spans="2:19">
      <c r="B41" s="505" t="s">
        <v>25</v>
      </c>
      <c r="C41" s="82">
        <v>13</v>
      </c>
      <c r="D41" s="82">
        <v>6</v>
      </c>
      <c r="E41" s="82">
        <v>13</v>
      </c>
      <c r="F41" s="82">
        <v>14</v>
      </c>
      <c r="G41" s="82">
        <v>17</v>
      </c>
      <c r="H41" s="82">
        <v>19</v>
      </c>
      <c r="I41" s="82">
        <v>17</v>
      </c>
      <c r="J41" s="82">
        <v>14</v>
      </c>
      <c r="K41" s="159">
        <v>16</v>
      </c>
      <c r="L41" s="685">
        <v>11</v>
      </c>
      <c r="M41" s="164">
        <v>9</v>
      </c>
      <c r="N41" s="164">
        <v>12</v>
      </c>
      <c r="O41" s="164">
        <v>10</v>
      </c>
      <c r="P41" s="164">
        <v>9</v>
      </c>
      <c r="Q41" s="164">
        <v>6</v>
      </c>
      <c r="R41" s="705">
        <f t="shared" si="3"/>
        <v>-0.538461538461538</v>
      </c>
      <c r="S41" s="30"/>
    </row>
    <row r="42" s="65" customFormat="1" ht="23.25" customHeight="1" spans="2:19">
      <c r="B42" s="505" t="s">
        <v>98</v>
      </c>
      <c r="C42" s="82" t="s">
        <v>127</v>
      </c>
      <c r="D42" s="82" t="s">
        <v>127</v>
      </c>
      <c r="E42" s="82" t="s">
        <v>127</v>
      </c>
      <c r="F42" s="82" t="s">
        <v>127</v>
      </c>
      <c r="G42" s="82" t="s">
        <v>127</v>
      </c>
      <c r="H42" s="82"/>
      <c r="I42" s="82" t="s">
        <v>127</v>
      </c>
      <c r="J42" s="82" t="s">
        <v>127</v>
      </c>
      <c r="K42" s="82" t="s">
        <v>127</v>
      </c>
      <c r="L42" s="82" t="s">
        <v>127</v>
      </c>
      <c r="M42" s="164">
        <v>0</v>
      </c>
      <c r="N42" s="164">
        <v>0</v>
      </c>
      <c r="O42" s="164">
        <v>13</v>
      </c>
      <c r="P42" s="164">
        <v>12</v>
      </c>
      <c r="Q42" s="164">
        <v>14</v>
      </c>
      <c r="R42" s="705" t="str">
        <f t="shared" si="3"/>
        <v>-</v>
      </c>
      <c r="S42" s="30"/>
    </row>
    <row r="43" s="65" customFormat="1" ht="23.25" customHeight="1" spans="2:19">
      <c r="B43" s="505" t="s">
        <v>31</v>
      </c>
      <c r="C43" s="82" t="s">
        <v>127</v>
      </c>
      <c r="D43" s="82">
        <v>0</v>
      </c>
      <c r="E43" s="82">
        <v>1</v>
      </c>
      <c r="F43" s="82">
        <v>13</v>
      </c>
      <c r="G43" s="82">
        <v>14</v>
      </c>
      <c r="H43" s="82">
        <v>15</v>
      </c>
      <c r="I43" s="82">
        <v>16</v>
      </c>
      <c r="J43" s="82">
        <v>12</v>
      </c>
      <c r="K43" s="159">
        <f>19+1</f>
        <v>20</v>
      </c>
      <c r="L43" s="685">
        <v>8</v>
      </c>
      <c r="M43" s="164">
        <v>14</v>
      </c>
      <c r="N43" s="164">
        <v>13</v>
      </c>
      <c r="O43" s="164">
        <v>6</v>
      </c>
      <c r="P43" s="164">
        <v>21</v>
      </c>
      <c r="Q43" s="164">
        <v>11</v>
      </c>
      <c r="R43" s="705" t="str">
        <f t="shared" si="3"/>
        <v>-</v>
      </c>
      <c r="S43" s="30"/>
    </row>
    <row r="44" s="65" customFormat="1" ht="23.25" customHeight="1" spans="2:19">
      <c r="B44" s="505" t="s">
        <v>21</v>
      </c>
      <c r="C44" s="82">
        <v>10</v>
      </c>
      <c r="D44" s="82">
        <v>18</v>
      </c>
      <c r="E44" s="82">
        <v>11</v>
      </c>
      <c r="F44" s="82">
        <v>17</v>
      </c>
      <c r="G44" s="82">
        <v>15</v>
      </c>
      <c r="H44" s="82">
        <v>19</v>
      </c>
      <c r="I44" s="82">
        <v>18</v>
      </c>
      <c r="J44" s="82">
        <v>16</v>
      </c>
      <c r="K44" s="159">
        <f>2+12</f>
        <v>14</v>
      </c>
      <c r="L44" s="685">
        <v>16</v>
      </c>
      <c r="M44" s="164">
        <v>9</v>
      </c>
      <c r="N44" s="164">
        <v>13</v>
      </c>
      <c r="O44" s="164">
        <v>13</v>
      </c>
      <c r="P44" s="164">
        <v>18</v>
      </c>
      <c r="Q44" s="164">
        <v>11</v>
      </c>
      <c r="R44" s="705">
        <f t="shared" si="3"/>
        <v>0.1</v>
      </c>
      <c r="S44" s="30"/>
    </row>
    <row r="45" s="65" customFormat="1" ht="23.25" customHeight="1" spans="2:19">
      <c r="B45" s="505" t="s">
        <v>42</v>
      </c>
      <c r="C45" s="82" t="s">
        <v>127</v>
      </c>
      <c r="D45" s="82" t="s">
        <v>127</v>
      </c>
      <c r="E45" s="82" t="s">
        <v>127</v>
      </c>
      <c r="F45" s="82">
        <v>0</v>
      </c>
      <c r="G45" s="82">
        <v>4</v>
      </c>
      <c r="H45" s="82">
        <v>14</v>
      </c>
      <c r="I45" s="82">
        <v>20</v>
      </c>
      <c r="J45" s="82">
        <v>19</v>
      </c>
      <c r="K45" s="159">
        <v>17</v>
      </c>
      <c r="L45" s="685">
        <v>13</v>
      </c>
      <c r="M45" s="164">
        <v>23</v>
      </c>
      <c r="N45" s="164">
        <v>19</v>
      </c>
      <c r="O45" s="164">
        <v>10</v>
      </c>
      <c r="P45" s="164">
        <v>23</v>
      </c>
      <c r="Q45" s="164">
        <v>18</v>
      </c>
      <c r="R45" s="705" t="str">
        <f t="shared" si="3"/>
        <v>-</v>
      </c>
      <c r="S45" s="30"/>
    </row>
    <row r="46" s="65" customFormat="1" ht="23.25" customHeight="1" spans="2:19">
      <c r="B46" s="505" t="s">
        <v>66</v>
      </c>
      <c r="C46" s="82" t="s">
        <v>127</v>
      </c>
      <c r="D46" s="82" t="s">
        <v>127</v>
      </c>
      <c r="E46" s="82" t="s">
        <v>127</v>
      </c>
      <c r="F46" s="82" t="s">
        <v>127</v>
      </c>
      <c r="G46" s="82" t="s">
        <v>127</v>
      </c>
      <c r="H46" s="82">
        <v>0</v>
      </c>
      <c r="I46" s="82">
        <v>0</v>
      </c>
      <c r="J46" s="82">
        <v>4</v>
      </c>
      <c r="K46" s="159">
        <f>7+1</f>
        <v>8</v>
      </c>
      <c r="L46" s="685">
        <v>3</v>
      </c>
      <c r="M46" s="164">
        <v>2</v>
      </c>
      <c r="N46" s="164">
        <v>4</v>
      </c>
      <c r="O46" s="164">
        <v>6</v>
      </c>
      <c r="P46" s="164">
        <v>6</v>
      </c>
      <c r="Q46" s="164">
        <v>2</v>
      </c>
      <c r="R46" s="705" t="str">
        <f t="shared" si="3"/>
        <v>-</v>
      </c>
      <c r="S46" s="30"/>
    </row>
    <row r="47" s="65" customFormat="1" ht="23.25" customHeight="1" spans="2:19">
      <c r="B47" s="505" t="s">
        <v>95</v>
      </c>
      <c r="C47" s="82" t="s">
        <v>127</v>
      </c>
      <c r="D47" s="82" t="s">
        <v>127</v>
      </c>
      <c r="E47" s="82" t="s">
        <v>127</v>
      </c>
      <c r="F47" s="82">
        <v>0</v>
      </c>
      <c r="G47" s="82">
        <v>1</v>
      </c>
      <c r="H47" s="719"/>
      <c r="I47" s="82" t="s">
        <v>127</v>
      </c>
      <c r="J47" s="82">
        <v>0</v>
      </c>
      <c r="K47" s="82">
        <v>1</v>
      </c>
      <c r="L47" s="82" t="s">
        <v>127</v>
      </c>
      <c r="M47" s="164">
        <v>0</v>
      </c>
      <c r="N47" s="164">
        <v>4</v>
      </c>
      <c r="O47" s="164">
        <v>9</v>
      </c>
      <c r="P47" s="164">
        <v>12</v>
      </c>
      <c r="Q47" s="164">
        <v>18</v>
      </c>
      <c r="R47" s="705" t="str">
        <f t="shared" si="3"/>
        <v>-</v>
      </c>
      <c r="S47" s="30"/>
    </row>
    <row r="48" s="65" customFormat="1" ht="23.25" customHeight="1" spans="2:19">
      <c r="B48" s="505" t="s">
        <v>70</v>
      </c>
      <c r="C48" s="82" t="s">
        <v>127</v>
      </c>
      <c r="D48" s="82" t="s">
        <v>127</v>
      </c>
      <c r="E48" s="82" t="s">
        <v>127</v>
      </c>
      <c r="F48" s="82" t="s">
        <v>127</v>
      </c>
      <c r="G48" s="82" t="s">
        <v>127</v>
      </c>
      <c r="H48" s="82">
        <v>0</v>
      </c>
      <c r="I48" s="82">
        <v>0</v>
      </c>
      <c r="J48" s="82">
        <v>16</v>
      </c>
      <c r="K48" s="159">
        <f>15+1</f>
        <v>16</v>
      </c>
      <c r="L48" s="685">
        <v>16</v>
      </c>
      <c r="M48" s="164">
        <v>20</v>
      </c>
      <c r="N48" s="164">
        <v>7</v>
      </c>
      <c r="O48" s="164">
        <v>8</v>
      </c>
      <c r="P48" s="164">
        <v>9</v>
      </c>
      <c r="Q48" s="164">
        <v>6</v>
      </c>
      <c r="R48" s="705" t="str">
        <f t="shared" si="3"/>
        <v>-</v>
      </c>
      <c r="S48" s="30"/>
    </row>
    <row r="49" s="65" customFormat="1" ht="23.25" customHeight="1" spans="2:19">
      <c r="B49" s="505" t="s">
        <v>81</v>
      </c>
      <c r="C49" s="82" t="s">
        <v>127</v>
      </c>
      <c r="D49" s="82" t="s">
        <v>127</v>
      </c>
      <c r="E49" s="82" t="s">
        <v>127</v>
      </c>
      <c r="F49" s="82" t="s">
        <v>127</v>
      </c>
      <c r="G49" s="82" t="s">
        <v>127</v>
      </c>
      <c r="H49" s="82" t="s">
        <v>127</v>
      </c>
      <c r="I49" s="82" t="s">
        <v>127</v>
      </c>
      <c r="J49" s="82">
        <v>0</v>
      </c>
      <c r="K49" s="159" t="s">
        <v>127</v>
      </c>
      <c r="L49" s="685">
        <v>12</v>
      </c>
      <c r="M49" s="164">
        <v>13</v>
      </c>
      <c r="N49" s="164">
        <v>11</v>
      </c>
      <c r="O49" s="164">
        <v>7</v>
      </c>
      <c r="P49" s="164">
        <v>10</v>
      </c>
      <c r="Q49" s="164">
        <v>14</v>
      </c>
      <c r="R49" s="705" t="str">
        <f t="shared" si="3"/>
        <v>-</v>
      </c>
      <c r="S49" s="30"/>
    </row>
    <row r="50" s="65" customFormat="1" ht="23.25" customHeight="1" spans="2:19">
      <c r="B50" s="505" t="s">
        <v>46</v>
      </c>
      <c r="C50" s="501" t="s">
        <v>127</v>
      </c>
      <c r="D50" s="501" t="s">
        <v>127</v>
      </c>
      <c r="E50" s="501" t="s">
        <v>127</v>
      </c>
      <c r="F50" s="501">
        <v>0</v>
      </c>
      <c r="G50" s="501">
        <v>1</v>
      </c>
      <c r="H50" s="501">
        <v>13</v>
      </c>
      <c r="I50" s="501">
        <v>16</v>
      </c>
      <c r="J50" s="501">
        <v>17</v>
      </c>
      <c r="K50" s="357">
        <f>17+3</f>
        <v>20</v>
      </c>
      <c r="L50" s="722">
        <v>15</v>
      </c>
      <c r="M50" s="512">
        <v>17</v>
      </c>
      <c r="N50" s="512">
        <v>11</v>
      </c>
      <c r="O50" s="164">
        <v>20</v>
      </c>
      <c r="P50" s="164">
        <v>15</v>
      </c>
      <c r="Q50" s="164">
        <v>15</v>
      </c>
      <c r="R50" s="705" t="str">
        <f t="shared" si="3"/>
        <v>-</v>
      </c>
      <c r="S50" s="30"/>
    </row>
    <row r="51" s="65" customFormat="1" ht="23.25" customHeight="1" spans="2:19">
      <c r="B51" s="507" t="s">
        <v>197</v>
      </c>
      <c r="C51" s="508">
        <f>SUM(C28:C50)</f>
        <v>35</v>
      </c>
      <c r="D51" s="508">
        <f t="shared" ref="D51:Q51" si="4">SUM(D28:D50)</f>
        <v>33</v>
      </c>
      <c r="E51" s="508">
        <f t="shared" si="4"/>
        <v>45</v>
      </c>
      <c r="F51" s="508">
        <f t="shared" si="4"/>
        <v>60</v>
      </c>
      <c r="G51" s="508">
        <f t="shared" si="4"/>
        <v>79</v>
      </c>
      <c r="H51" s="508">
        <f t="shared" si="4"/>
        <v>145</v>
      </c>
      <c r="I51" s="508">
        <f t="shared" si="4"/>
        <v>148</v>
      </c>
      <c r="J51" s="508">
        <f t="shared" si="4"/>
        <v>219</v>
      </c>
      <c r="K51" s="508">
        <f t="shared" si="4"/>
        <v>211</v>
      </c>
      <c r="L51" s="508">
        <f t="shared" si="4"/>
        <v>209</v>
      </c>
      <c r="M51" s="508">
        <f t="shared" si="4"/>
        <v>236</v>
      </c>
      <c r="N51" s="508">
        <f t="shared" si="4"/>
        <v>205</v>
      </c>
      <c r="O51" s="508">
        <f t="shared" si="4"/>
        <v>254</v>
      </c>
      <c r="P51" s="508">
        <f t="shared" si="4"/>
        <v>280</v>
      </c>
      <c r="Q51" s="508">
        <f t="shared" si="4"/>
        <v>208</v>
      </c>
      <c r="R51" s="704">
        <f t="shared" si="3"/>
        <v>4.94285714285714</v>
      </c>
      <c r="S51" s="30"/>
    </row>
    <row r="52" s="65" customFormat="1" ht="23.25" customHeight="1" spans="2:19">
      <c r="B52" s="359" t="s">
        <v>198</v>
      </c>
      <c r="C52" s="85">
        <f>C26+C51</f>
        <v>37</v>
      </c>
      <c r="D52" s="85">
        <f t="shared" ref="D52:Q52" si="5">D26+D51</f>
        <v>39</v>
      </c>
      <c r="E52" s="85">
        <f t="shared" si="5"/>
        <v>51</v>
      </c>
      <c r="F52" s="85">
        <f t="shared" si="5"/>
        <v>61</v>
      </c>
      <c r="G52" s="85">
        <f t="shared" si="5"/>
        <v>88</v>
      </c>
      <c r="H52" s="85">
        <f t="shared" si="5"/>
        <v>156</v>
      </c>
      <c r="I52" s="85">
        <f t="shared" si="5"/>
        <v>163</v>
      </c>
      <c r="J52" s="85">
        <f t="shared" si="5"/>
        <v>237</v>
      </c>
      <c r="K52" s="85">
        <f t="shared" si="5"/>
        <v>235</v>
      </c>
      <c r="L52" s="85">
        <f t="shared" si="5"/>
        <v>242</v>
      </c>
      <c r="M52" s="85">
        <f t="shared" si="5"/>
        <v>272</v>
      </c>
      <c r="N52" s="516">
        <f t="shared" si="5"/>
        <v>259</v>
      </c>
      <c r="O52" s="516">
        <f t="shared" si="5"/>
        <v>312</v>
      </c>
      <c r="P52" s="516">
        <f t="shared" si="5"/>
        <v>346</v>
      </c>
      <c r="Q52" s="516">
        <f t="shared" si="5"/>
        <v>258</v>
      </c>
      <c r="R52" s="706">
        <f t="shared" si="3"/>
        <v>5.97297297297297</v>
      </c>
      <c r="S52" s="30"/>
    </row>
    <row r="53" s="65" customFormat="1" ht="23.25" customHeight="1" spans="2:19">
      <c r="B53" s="35" t="s">
        <v>131</v>
      </c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30"/>
    </row>
    <row r="54" s="65" customFormat="1" ht="23.25" customHeight="1" spans="2:19">
      <c r="B54" s="475" t="s">
        <v>289</v>
      </c>
      <c r="C54" s="632"/>
      <c r="D54" s="632"/>
      <c r="E54" s="632"/>
      <c r="F54" s="632"/>
      <c r="G54" s="632"/>
      <c r="H54" s="632"/>
      <c r="I54" s="632"/>
      <c r="J54" s="632"/>
      <c r="K54" s="632"/>
      <c r="L54" s="632"/>
      <c r="M54" s="632"/>
      <c r="N54" s="632"/>
      <c r="O54" s="632"/>
      <c r="P54" s="632"/>
      <c r="Q54" s="632"/>
      <c r="R54" s="632"/>
      <c r="S54" s="30"/>
    </row>
    <row r="55" s="65" customFormat="1" ht="23.25" customHeight="1" spans="2:19">
      <c r="B55" s="470" t="s">
        <v>212</v>
      </c>
      <c r="C55" s="632"/>
      <c r="D55" s="632"/>
      <c r="E55" s="632"/>
      <c r="F55" s="632"/>
      <c r="G55" s="632"/>
      <c r="H55" s="632"/>
      <c r="I55" s="632"/>
      <c r="J55" s="632"/>
      <c r="K55" s="632"/>
      <c r="L55" s="632"/>
      <c r="M55" s="632"/>
      <c r="N55" s="632"/>
      <c r="O55" s="632"/>
      <c r="P55" s="632"/>
      <c r="Q55" s="632"/>
      <c r="R55" s="632"/>
      <c r="S55" s="30"/>
    </row>
    <row r="56" s="65" customFormat="1" ht="23.25" customHeight="1" spans="2:19">
      <c r="B56" s="632"/>
      <c r="C56" s="632"/>
      <c r="D56" s="632"/>
      <c r="E56" s="632"/>
      <c r="F56" s="632"/>
      <c r="G56" s="632"/>
      <c r="H56" s="632"/>
      <c r="I56" s="632"/>
      <c r="J56" s="632"/>
      <c r="K56" s="632"/>
      <c r="L56" s="632"/>
      <c r="M56" s="632"/>
      <c r="N56" s="632"/>
      <c r="O56" s="632"/>
      <c r="P56" s="632"/>
      <c r="Q56" s="632"/>
      <c r="R56" s="632"/>
      <c r="S56" s="30"/>
    </row>
    <row r="57" s="65" customFormat="1" ht="23.25" customHeight="1" spans="2:18">
      <c r="B57" s="457"/>
      <c r="C57" s="457"/>
      <c r="D57" s="457"/>
      <c r="E57" s="457"/>
      <c r="F57" s="457"/>
      <c r="G57" s="457"/>
      <c r="H57" s="457"/>
      <c r="I57" s="457"/>
      <c r="J57" s="457"/>
      <c r="K57" s="457"/>
      <c r="L57" s="457"/>
      <c r="M57" s="457"/>
      <c r="N57" s="457"/>
      <c r="O57" s="457"/>
      <c r="P57" s="457"/>
      <c r="Q57" s="457"/>
      <c r="R57" s="457"/>
    </row>
    <row r="58" s="65" customFormat="1" ht="23.25" customHeight="1" spans="2:18">
      <c r="B58" s="493"/>
      <c r="C58" s="83"/>
      <c r="D58" s="83"/>
      <c r="E58" s="83"/>
      <c r="F58" s="83"/>
      <c r="G58" s="83"/>
      <c r="H58" s="83"/>
      <c r="I58" s="83"/>
      <c r="J58" s="83"/>
      <c r="K58" s="204"/>
      <c r="L58" s="101"/>
      <c r="M58" s="101"/>
      <c r="N58" s="101"/>
      <c r="O58" s="101"/>
      <c r="P58" s="101"/>
      <c r="Q58" s="101"/>
      <c r="R58" s="485"/>
    </row>
    <row r="59" s="65" customFormat="1" ht="23.25" customHeight="1" spans="2:18">
      <c r="B59" s="493"/>
      <c r="C59" s="83"/>
      <c r="D59" s="83"/>
      <c r="E59" s="83"/>
      <c r="F59" s="83"/>
      <c r="G59" s="83"/>
      <c r="H59" s="83"/>
      <c r="I59" s="83"/>
      <c r="J59" s="83"/>
      <c r="K59" s="204"/>
      <c r="L59" s="101"/>
      <c r="M59" s="101"/>
      <c r="N59" s="101"/>
      <c r="O59" s="101"/>
      <c r="P59" s="101"/>
      <c r="Q59" s="101"/>
      <c r="R59" s="485"/>
    </row>
    <row r="60" s="65" customFormat="1" ht="23.25" customHeight="1" spans="2:18">
      <c r="B60" s="493"/>
      <c r="C60" s="83"/>
      <c r="D60" s="83"/>
      <c r="E60" s="83"/>
      <c r="F60" s="83"/>
      <c r="G60" s="83"/>
      <c r="H60" s="83"/>
      <c r="I60" s="83"/>
      <c r="J60" s="83"/>
      <c r="K60" s="204"/>
      <c r="L60" s="204"/>
      <c r="M60" s="204"/>
      <c r="N60" s="204"/>
      <c r="O60" s="204"/>
      <c r="P60" s="204"/>
      <c r="Q60" s="204"/>
      <c r="R60" s="485"/>
    </row>
    <row r="61" s="65" customFormat="1" ht="23.25" customHeight="1" spans="1:18">
      <c r="A61"/>
      <c r="B61" s="494"/>
      <c r="C61" s="495"/>
      <c r="D61" s="495"/>
      <c r="E61" s="495"/>
      <c r="F61" s="495"/>
      <c r="G61" s="495"/>
      <c r="H61" s="495"/>
      <c r="I61" s="495"/>
      <c r="J61" s="495"/>
      <c r="K61" s="700"/>
      <c r="L61" s="700"/>
      <c r="M61" s="700"/>
      <c r="N61" s="700"/>
      <c r="O61" s="700"/>
      <c r="P61" s="700"/>
      <c r="Q61" s="700"/>
      <c r="R61" s="497"/>
    </row>
    <row r="62" s="65" customFormat="1" ht="23.25" customHeight="1" spans="1:18">
      <c r="A62"/>
      <c r="B62" s="346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</row>
    <row r="63" s="65" customFormat="1" ht="23.25" customHeight="1" spans="1:18">
      <c r="A63"/>
      <c r="B63" s="701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</row>
    <row r="64" s="65" customFormat="1" ht="23.25" customHeight="1" spans="1:18">
      <c r="A64"/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</row>
    <row r="65" s="65" customFormat="1" ht="23.25" customHeight="1" spans="1:18">
      <c r="A65"/>
      <c r="B65" s="333"/>
      <c r="C65" s="487"/>
      <c r="D65" s="488"/>
      <c r="E65" s="489"/>
      <c r="F65" s="489"/>
      <c r="G65" s="707"/>
      <c r="H65" s="490"/>
      <c r="I65" s="490"/>
      <c r="J65" s="73"/>
      <c r="K65" s="697"/>
      <c r="L65" s="697"/>
      <c r="M65" s="697"/>
      <c r="N65" s="697"/>
      <c r="O65" s="697"/>
      <c r="P65" s="697"/>
      <c r="Q65" s="697"/>
      <c r="R65" s="73"/>
    </row>
    <row r="66" s="65" customFormat="1" ht="23.25" customHeight="1" spans="1:18">
      <c r="A66"/>
      <c r="B66" s="491"/>
      <c r="C66" s="492"/>
      <c r="D66" s="492"/>
      <c r="E66" s="492"/>
      <c r="F66" s="492"/>
      <c r="G66" s="492"/>
      <c r="H66" s="492"/>
      <c r="I66" s="492"/>
      <c r="J66" s="492"/>
      <c r="K66" s="699"/>
      <c r="L66" s="699"/>
      <c r="M66" s="699"/>
      <c r="N66" s="699"/>
      <c r="O66" s="699"/>
      <c r="P66" s="699"/>
      <c r="Q66" s="699"/>
      <c r="R66" s="73"/>
    </row>
    <row r="67" s="65" customFormat="1" ht="23.25" customHeight="1" spans="1:18">
      <c r="A67"/>
      <c r="B67" s="493"/>
      <c r="C67" s="83"/>
      <c r="D67" s="83"/>
      <c r="E67" s="83"/>
      <c r="F67" s="83"/>
      <c r="G67" s="83"/>
      <c r="H67" s="83"/>
      <c r="I67" s="83"/>
      <c r="J67" s="83"/>
      <c r="K67" s="204"/>
      <c r="L67" s="101"/>
      <c r="M67" s="101"/>
      <c r="N67" s="101"/>
      <c r="O67" s="101"/>
      <c r="P67" s="101"/>
      <c r="Q67" s="101"/>
      <c r="R67" s="485"/>
    </row>
    <row r="68" s="65" customFormat="1" ht="23.25" customHeight="1" spans="1:18">
      <c r="A68"/>
      <c r="B68" s="493"/>
      <c r="C68" s="83"/>
      <c r="D68" s="83"/>
      <c r="E68" s="83"/>
      <c r="F68" s="83"/>
      <c r="G68" s="83"/>
      <c r="H68" s="83"/>
      <c r="I68" s="83"/>
      <c r="J68" s="83"/>
      <c r="K68" s="204"/>
      <c r="L68" s="101"/>
      <c r="M68" s="101"/>
      <c r="N68" s="101"/>
      <c r="O68" s="101"/>
      <c r="P68" s="101"/>
      <c r="Q68" s="101"/>
      <c r="R68" s="485"/>
    </row>
    <row r="69" s="65" customFormat="1" ht="23.25" customHeight="1" spans="1:18">
      <c r="A69"/>
      <c r="B69" s="493"/>
      <c r="C69" s="83"/>
      <c r="D69" s="83"/>
      <c r="E69" s="83"/>
      <c r="F69" s="83"/>
      <c r="G69" s="83"/>
      <c r="H69" s="83"/>
      <c r="I69" s="83"/>
      <c r="J69" s="83"/>
      <c r="K69" s="101"/>
      <c r="L69" s="101"/>
      <c r="M69" s="101"/>
      <c r="N69" s="204"/>
      <c r="O69" s="204"/>
      <c r="P69" s="204"/>
      <c r="Q69" s="204"/>
      <c r="R69" s="485"/>
    </row>
    <row r="70" s="65" customFormat="1" ht="23.25" customHeight="1" spans="1:18">
      <c r="A70"/>
      <c r="B70" s="493"/>
      <c r="C70" s="83"/>
      <c r="D70" s="83"/>
      <c r="E70" s="83"/>
      <c r="F70" s="83"/>
      <c r="G70" s="83"/>
      <c r="H70" s="83"/>
      <c r="I70" s="83"/>
      <c r="J70" s="83"/>
      <c r="K70" s="101"/>
      <c r="L70" s="101"/>
      <c r="M70" s="101"/>
      <c r="N70" s="101"/>
      <c r="O70" s="101"/>
      <c r="P70" s="101"/>
      <c r="Q70" s="101"/>
      <c r="R70" s="485"/>
    </row>
    <row r="71" s="65" customFormat="1" ht="23.25" customHeight="1" spans="1:18">
      <c r="A71"/>
      <c r="B71" s="493"/>
      <c r="C71" s="83"/>
      <c r="D71" s="83"/>
      <c r="E71" s="83"/>
      <c r="F71" s="83"/>
      <c r="G71" s="83"/>
      <c r="H71" s="83"/>
      <c r="I71" s="83"/>
      <c r="J71" s="83"/>
      <c r="K71" s="101"/>
      <c r="L71" s="101"/>
      <c r="M71" s="101"/>
      <c r="N71" s="101"/>
      <c r="O71" s="101"/>
      <c r="P71" s="101"/>
      <c r="Q71" s="101"/>
      <c r="R71" s="485"/>
    </row>
    <row r="72" s="65" customFormat="1" ht="23.25" customHeight="1" spans="1:18">
      <c r="A72"/>
      <c r="B72" s="493"/>
      <c r="C72" s="83"/>
      <c r="D72" s="83"/>
      <c r="E72" s="83"/>
      <c r="F72" s="83"/>
      <c r="G72" s="83"/>
      <c r="H72" s="83"/>
      <c r="I72" s="83"/>
      <c r="J72" s="83"/>
      <c r="K72" s="101"/>
      <c r="L72" s="101"/>
      <c r="M72" s="101"/>
      <c r="N72" s="204"/>
      <c r="O72" s="204"/>
      <c r="P72" s="204"/>
      <c r="Q72" s="204"/>
      <c r="R72" s="485"/>
    </row>
    <row r="73" s="65" customFormat="1" ht="23.25" customHeight="1" spans="1:18">
      <c r="A73"/>
      <c r="B73" s="493"/>
      <c r="C73" s="83"/>
      <c r="D73" s="83"/>
      <c r="E73" s="83"/>
      <c r="F73" s="83"/>
      <c r="G73" s="83"/>
      <c r="H73" s="83"/>
      <c r="I73" s="83"/>
      <c r="J73" s="83"/>
      <c r="K73" s="204"/>
      <c r="L73" s="204"/>
      <c r="M73" s="204"/>
      <c r="N73" s="204"/>
      <c r="O73" s="204"/>
      <c r="P73" s="204"/>
      <c r="Q73" s="204"/>
      <c r="R73" s="485"/>
    </row>
    <row r="74" s="65" customFormat="1" ht="23.25" customHeight="1" spans="1:18">
      <c r="A74"/>
      <c r="B74" s="494"/>
      <c r="C74" s="495"/>
      <c r="D74" s="495"/>
      <c r="E74" s="495"/>
      <c r="F74" s="495"/>
      <c r="G74" s="495"/>
      <c r="H74" s="495"/>
      <c r="I74" s="495"/>
      <c r="J74" s="495"/>
      <c r="K74" s="700"/>
      <c r="L74" s="700"/>
      <c r="M74" s="700"/>
      <c r="N74" s="700"/>
      <c r="O74" s="700"/>
      <c r="P74" s="700"/>
      <c r="Q74" s="700"/>
      <c r="R74" s="497"/>
    </row>
    <row r="75" s="65" customFormat="1" ht="23.25" customHeight="1" spans="1:18">
      <c r="A75"/>
      <c r="B75" s="346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</row>
    <row r="76" s="65" customFormat="1" ht="23.25" customHeight="1" spans="1:18">
      <c r="A76"/>
      <c r="B76" s="104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</row>
    <row r="77" s="65" customFormat="1" ht="23.25" customHeight="1" spans="1:18">
      <c r="A77"/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98"/>
    </row>
    <row r="78" s="65" customFormat="1" ht="23.25" customHeight="1" spans="1:18">
      <c r="A78"/>
      <c r="B78" s="333"/>
      <c r="C78" s="487"/>
      <c r="D78" s="488"/>
      <c r="E78" s="489"/>
      <c r="F78" s="489"/>
      <c r="G78" s="707"/>
      <c r="H78" s="490"/>
      <c r="I78" s="490"/>
      <c r="J78" s="73"/>
      <c r="K78" s="697"/>
      <c r="L78" s="697"/>
      <c r="M78" s="697"/>
      <c r="N78" s="697"/>
      <c r="O78" s="697"/>
      <c r="P78" s="697"/>
      <c r="Q78" s="697"/>
      <c r="R78" s="73"/>
    </row>
    <row r="79" s="65" customFormat="1" ht="23.25" customHeight="1" spans="1:18">
      <c r="A79"/>
      <c r="B79" s="491"/>
      <c r="C79" s="492"/>
      <c r="D79" s="492"/>
      <c r="E79" s="492"/>
      <c r="F79" s="492"/>
      <c r="G79" s="492"/>
      <c r="H79" s="492"/>
      <c r="I79" s="492"/>
      <c r="J79" s="492"/>
      <c r="K79" s="699"/>
      <c r="L79" s="699"/>
      <c r="M79" s="699"/>
      <c r="N79" s="699"/>
      <c r="O79" s="699"/>
      <c r="P79" s="699"/>
      <c r="Q79" s="699"/>
      <c r="R79" s="73"/>
    </row>
    <row r="80" s="65" customFormat="1" ht="23.25" customHeight="1" spans="1:18">
      <c r="A80"/>
      <c r="B80" s="493"/>
      <c r="C80" s="83"/>
      <c r="D80" s="83"/>
      <c r="E80" s="83"/>
      <c r="F80" s="83"/>
      <c r="G80" s="83"/>
      <c r="H80" s="83"/>
      <c r="I80" s="83"/>
      <c r="J80" s="83"/>
      <c r="K80" s="204"/>
      <c r="L80" s="101"/>
      <c r="M80" s="101"/>
      <c r="N80" s="101"/>
      <c r="O80" s="101"/>
      <c r="P80" s="101"/>
      <c r="Q80" s="101"/>
      <c r="R80" s="485"/>
    </row>
    <row r="81" s="65" customFormat="1" ht="23.25" customHeight="1" spans="1:18">
      <c r="A81"/>
      <c r="B81" s="493"/>
      <c r="C81" s="83"/>
      <c r="D81" s="83"/>
      <c r="E81" s="83"/>
      <c r="F81" s="83"/>
      <c r="G81" s="83"/>
      <c r="H81" s="83"/>
      <c r="I81" s="83"/>
      <c r="J81" s="83"/>
      <c r="K81" s="204"/>
      <c r="L81" s="101"/>
      <c r="M81" s="101"/>
      <c r="N81" s="101"/>
      <c r="O81" s="101"/>
      <c r="P81" s="101"/>
      <c r="Q81" s="101"/>
      <c r="R81" s="485"/>
    </row>
    <row r="82" s="65" customFormat="1" ht="23.25" customHeight="1" spans="1:18">
      <c r="A82"/>
      <c r="B82" s="493"/>
      <c r="C82" s="83"/>
      <c r="D82" s="83"/>
      <c r="E82" s="83"/>
      <c r="F82" s="83"/>
      <c r="G82" s="83"/>
      <c r="H82" s="83"/>
      <c r="I82" s="83"/>
      <c r="J82" s="83"/>
      <c r="K82" s="101"/>
      <c r="L82" s="101"/>
      <c r="M82" s="101"/>
      <c r="N82" s="101"/>
      <c r="O82" s="101"/>
      <c r="P82" s="101"/>
      <c r="Q82" s="101"/>
      <c r="R82" s="485"/>
    </row>
    <row r="83" s="65" customFormat="1" ht="23.25" customHeight="1" spans="1:18">
      <c r="A83"/>
      <c r="B83" s="493"/>
      <c r="C83" s="83"/>
      <c r="D83" s="83"/>
      <c r="E83" s="83"/>
      <c r="F83" s="83"/>
      <c r="G83" s="83"/>
      <c r="H83" s="83"/>
      <c r="I83" s="83"/>
      <c r="J83" s="83"/>
      <c r="K83" s="101"/>
      <c r="L83" s="101"/>
      <c r="M83" s="101"/>
      <c r="N83" s="101"/>
      <c r="O83" s="101"/>
      <c r="P83" s="101"/>
      <c r="Q83" s="101"/>
      <c r="R83" s="485"/>
    </row>
    <row r="84" s="65" customFormat="1" ht="23.25" customHeight="1" spans="1:18">
      <c r="A84"/>
      <c r="B84" s="493"/>
      <c r="C84" s="83"/>
      <c r="D84" s="83"/>
      <c r="E84" s="83"/>
      <c r="F84" s="83"/>
      <c r="G84" s="83"/>
      <c r="H84" s="83"/>
      <c r="I84" s="83"/>
      <c r="J84" s="83"/>
      <c r="K84" s="101"/>
      <c r="L84" s="101"/>
      <c r="M84" s="101"/>
      <c r="N84" s="101"/>
      <c r="O84" s="101"/>
      <c r="P84" s="101"/>
      <c r="Q84" s="101"/>
      <c r="R84" s="485"/>
    </row>
    <row r="85" s="65" customFormat="1" ht="23.25" customHeight="1" spans="1:18">
      <c r="A85"/>
      <c r="B85" s="493"/>
      <c r="C85" s="83"/>
      <c r="D85" s="83"/>
      <c r="E85" s="83"/>
      <c r="F85" s="83"/>
      <c r="G85" s="83"/>
      <c r="H85" s="83"/>
      <c r="I85" s="83"/>
      <c r="J85" s="83"/>
      <c r="K85" s="101"/>
      <c r="L85" s="101"/>
      <c r="M85" s="101"/>
      <c r="N85" s="101"/>
      <c r="O85" s="101"/>
      <c r="P85" s="101"/>
      <c r="Q85" s="101"/>
      <c r="R85" s="485"/>
    </row>
    <row r="86" s="65" customFormat="1" ht="23.25" customHeight="1" spans="1:18">
      <c r="A86"/>
      <c r="B86" s="494"/>
      <c r="C86" s="495"/>
      <c r="D86" s="495"/>
      <c r="E86" s="495"/>
      <c r="F86" s="495"/>
      <c r="G86" s="495"/>
      <c r="H86" s="495"/>
      <c r="I86" s="495"/>
      <c r="J86" s="495"/>
      <c r="K86" s="700"/>
      <c r="L86" s="700"/>
      <c r="M86" s="700"/>
      <c r="N86" s="700"/>
      <c r="O86" s="700"/>
      <c r="P86" s="700"/>
      <c r="Q86" s="700"/>
      <c r="R86" s="497"/>
    </row>
    <row r="87" s="65" customFormat="1" ht="23.25" customHeight="1" spans="1:18">
      <c r="A87"/>
      <c r="B87" s="346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</row>
    <row r="88" s="65" customFormat="1" ht="23.25" customHeight="1" spans="1:18">
      <c r="A88"/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</row>
    <row r="89" s="65" customFormat="1" ht="23.25" customHeight="1" spans="1:18">
      <c r="A89"/>
      <c r="B89" s="333"/>
      <c r="C89" s="496"/>
      <c r="D89" s="496"/>
      <c r="E89" s="496"/>
      <c r="F89" s="496"/>
      <c r="G89" s="496"/>
      <c r="H89" s="496"/>
      <c r="I89" s="496"/>
      <c r="J89" s="496"/>
      <c r="K89" s="170"/>
      <c r="L89" s="170"/>
      <c r="M89" s="170"/>
      <c r="N89" s="170"/>
      <c r="O89" s="170"/>
      <c r="P89" s="170"/>
      <c r="Q89" s="170"/>
      <c r="R89" s="496"/>
    </row>
    <row r="90" s="65" customFormat="1" ht="23.25" customHeight="1" spans="1:18">
      <c r="A90"/>
      <c r="B90" s="491"/>
      <c r="C90" s="492"/>
      <c r="D90" s="492"/>
      <c r="E90" s="492"/>
      <c r="F90" s="492"/>
      <c r="G90" s="492"/>
      <c r="H90" s="492"/>
      <c r="I90" s="492"/>
      <c r="J90" s="492"/>
      <c r="K90" s="699"/>
      <c r="L90" s="699"/>
      <c r="M90" s="699"/>
      <c r="N90" s="699"/>
      <c r="O90" s="699"/>
      <c r="P90" s="699"/>
      <c r="Q90" s="699"/>
      <c r="R90" s="73"/>
    </row>
    <row r="91" s="65" customFormat="1" ht="23.25" customHeight="1" spans="1:18">
      <c r="A91"/>
      <c r="B91" s="493"/>
      <c r="C91" s="83"/>
      <c r="D91" s="83"/>
      <c r="E91" s="83"/>
      <c r="F91" s="83"/>
      <c r="G91" s="83"/>
      <c r="H91" s="83"/>
      <c r="I91" s="83"/>
      <c r="J91" s="83"/>
      <c r="K91" s="204"/>
      <c r="L91" s="204"/>
      <c r="M91" s="204"/>
      <c r="N91" s="204"/>
      <c r="O91" s="204"/>
      <c r="P91" s="204"/>
      <c r="Q91" s="204"/>
      <c r="R91" s="485"/>
    </row>
    <row r="92" s="65" customFormat="1" ht="23.25" customHeight="1" spans="1:18">
      <c r="A92"/>
      <c r="B92" s="493"/>
      <c r="C92" s="83"/>
      <c r="D92" s="83"/>
      <c r="E92" s="83"/>
      <c r="F92" s="83"/>
      <c r="G92" s="83"/>
      <c r="H92" s="83"/>
      <c r="I92" s="83"/>
      <c r="J92" s="83"/>
      <c r="K92" s="204"/>
      <c r="L92" s="204"/>
      <c r="M92" s="204"/>
      <c r="N92" s="204"/>
      <c r="O92" s="204"/>
      <c r="P92" s="204"/>
      <c r="Q92" s="204"/>
      <c r="R92" s="485"/>
    </row>
    <row r="93" s="65" customFormat="1" ht="23.25" customHeight="1" spans="1:18">
      <c r="A93"/>
      <c r="B93" s="494"/>
      <c r="C93" s="495"/>
      <c r="D93" s="495"/>
      <c r="E93" s="495"/>
      <c r="F93" s="495"/>
      <c r="G93" s="495"/>
      <c r="H93" s="495"/>
      <c r="I93" s="495"/>
      <c r="J93" s="495"/>
      <c r="K93" s="700"/>
      <c r="L93" s="700"/>
      <c r="M93" s="700"/>
      <c r="N93" s="700"/>
      <c r="O93" s="700"/>
      <c r="P93" s="700"/>
      <c r="Q93" s="700"/>
      <c r="R93" s="485"/>
    </row>
    <row r="94" s="65" customFormat="1" ht="23.25" customHeight="1" spans="1:18">
      <c r="A94"/>
      <c r="B94" s="346"/>
      <c r="C94" s="104"/>
      <c r="D94" s="104"/>
      <c r="E94" s="104"/>
      <c r="F94" s="104"/>
      <c r="G94" s="104"/>
      <c r="H94" s="104"/>
      <c r="I94" s="104"/>
      <c r="J94" s="104"/>
      <c r="K94" s="170"/>
      <c r="L94" s="170"/>
      <c r="M94" s="170"/>
      <c r="N94" s="170"/>
      <c r="O94" s="170"/>
      <c r="P94" s="170"/>
      <c r="Q94" s="170"/>
      <c r="R94" s="104"/>
    </row>
    <row r="95" s="65" customFormat="1" ht="23.25" customHeight="1" spans="1:18">
      <c r="A95"/>
      <c r="B95" s="104"/>
      <c r="C95" s="104"/>
      <c r="D95" s="104"/>
      <c r="E95" s="104"/>
      <c r="F95" s="104"/>
      <c r="G95" s="104"/>
      <c r="H95" s="104"/>
      <c r="I95" s="104"/>
      <c r="J95" s="104"/>
      <c r="K95" s="170"/>
      <c r="L95" s="170"/>
      <c r="M95" s="170"/>
      <c r="N95" s="170"/>
      <c r="O95" s="170"/>
      <c r="P95" s="170"/>
      <c r="Q95" s="170"/>
      <c r="R95" s="104"/>
    </row>
    <row r="96" s="65" customFormat="1" ht="23.25" customHeight="1" spans="1:18">
      <c r="A96"/>
      <c r="B96" s="104"/>
      <c r="C96" s="104"/>
      <c r="D96" s="104"/>
      <c r="E96" s="104"/>
      <c r="F96" s="104"/>
      <c r="G96" s="104"/>
      <c r="H96" s="104"/>
      <c r="I96" s="104"/>
      <c r="J96" s="104"/>
      <c r="K96" s="170"/>
      <c r="L96" s="170"/>
      <c r="M96" s="170"/>
      <c r="N96" s="170"/>
      <c r="O96" s="170"/>
      <c r="P96" s="170"/>
      <c r="Q96" s="170"/>
      <c r="R96" s="104"/>
    </row>
    <row r="97" s="65" customFormat="1" ht="23.25" customHeight="1" spans="1:18">
      <c r="A97"/>
      <c r="B97" s="104"/>
      <c r="C97" s="104"/>
      <c r="D97" s="104"/>
      <c r="E97" s="104"/>
      <c r="F97" s="104"/>
      <c r="G97" s="104"/>
      <c r="H97" s="104"/>
      <c r="I97" s="104"/>
      <c r="J97" s="104"/>
      <c r="K97" s="170"/>
      <c r="L97" s="170"/>
      <c r="M97" s="170"/>
      <c r="N97" s="170"/>
      <c r="O97" s="170"/>
      <c r="P97" s="170"/>
      <c r="Q97" s="170"/>
      <c r="R97" s="104"/>
    </row>
    <row r="98" s="65" customFormat="1" ht="23.25" customHeight="1" spans="1:18">
      <c r="A98"/>
      <c r="B98" s="104"/>
      <c r="C98" s="104"/>
      <c r="D98" s="104"/>
      <c r="E98" s="104"/>
      <c r="F98" s="104"/>
      <c r="G98" s="104"/>
      <c r="H98" s="104"/>
      <c r="I98" s="104"/>
      <c r="J98" s="104"/>
      <c r="K98" s="170"/>
      <c r="L98" s="170"/>
      <c r="M98" s="170"/>
      <c r="N98" s="170"/>
      <c r="O98" s="170"/>
      <c r="P98" s="170"/>
      <c r="Q98" s="170"/>
      <c r="R98" s="104"/>
    </row>
    <row r="99" s="65" customFormat="1" ht="23.25" customHeight="1" spans="1:18">
      <c r="A99"/>
      <c r="B99" s="104"/>
      <c r="C99" s="104"/>
      <c r="D99" s="104"/>
      <c r="E99" s="104"/>
      <c r="F99" s="104"/>
      <c r="G99" s="104"/>
      <c r="H99" s="104"/>
      <c r="I99" s="104"/>
      <c r="J99" s="104"/>
      <c r="K99" s="170"/>
      <c r="L99" s="170"/>
      <c r="M99" s="170"/>
      <c r="N99" s="170"/>
      <c r="O99" s="170"/>
      <c r="P99" s="170"/>
      <c r="Q99" s="170"/>
      <c r="R99" s="104"/>
    </row>
    <row r="100" s="65" customFormat="1" ht="23.25" customHeight="1" spans="1:18">
      <c r="A100"/>
      <c r="B100" s="104"/>
      <c r="C100" s="104"/>
      <c r="D100" s="104"/>
      <c r="E100" s="104"/>
      <c r="F100" s="104"/>
      <c r="G100" s="104"/>
      <c r="H100" s="104"/>
      <c r="I100" s="104"/>
      <c r="J100" s="104"/>
      <c r="K100" s="170"/>
      <c r="L100" s="170"/>
      <c r="M100" s="170"/>
      <c r="N100" s="170"/>
      <c r="O100" s="170"/>
      <c r="P100" s="170"/>
      <c r="Q100" s="170"/>
      <c r="R100" s="104"/>
    </row>
    <row r="101" s="65" customFormat="1" ht="23.25" customHeight="1" spans="1:18">
      <c r="A101"/>
      <c r="B101" s="104"/>
      <c r="C101" s="104"/>
      <c r="D101" s="104"/>
      <c r="E101" s="104"/>
      <c r="F101" s="104"/>
      <c r="G101" s="104"/>
      <c r="H101" s="104"/>
      <c r="I101" s="104"/>
      <c r="J101" s="104"/>
      <c r="K101" s="170"/>
      <c r="L101" s="170"/>
      <c r="M101" s="170"/>
      <c r="N101" s="170"/>
      <c r="O101" s="170"/>
      <c r="P101" s="170"/>
      <c r="Q101" s="170"/>
      <c r="R101" s="104"/>
    </row>
    <row r="102" s="65" customFormat="1" ht="23.25" customHeight="1" spans="1:18">
      <c r="A102"/>
      <c r="B102" s="104"/>
      <c r="C102" s="104"/>
      <c r="D102" s="104"/>
      <c r="E102" s="104"/>
      <c r="F102" s="104"/>
      <c r="G102" s="104"/>
      <c r="H102" s="104"/>
      <c r="I102" s="104"/>
      <c r="J102" s="104"/>
      <c r="K102" s="170"/>
      <c r="L102" s="170"/>
      <c r="M102" s="170"/>
      <c r="N102" s="170"/>
      <c r="O102" s="170"/>
      <c r="P102" s="170"/>
      <c r="Q102" s="170"/>
      <c r="R102" s="104"/>
    </row>
    <row r="103" s="65" customFormat="1" ht="23.25" customHeight="1" spans="1:18">
      <c r="A103"/>
      <c r="B103" s="104"/>
      <c r="C103" s="104"/>
      <c r="D103" s="104"/>
      <c r="E103" s="104"/>
      <c r="F103" s="104"/>
      <c r="G103" s="104"/>
      <c r="H103" s="104"/>
      <c r="I103" s="104"/>
      <c r="J103" s="104"/>
      <c r="K103" s="170"/>
      <c r="L103" s="170"/>
      <c r="M103" s="170"/>
      <c r="N103" s="170"/>
      <c r="O103" s="170"/>
      <c r="P103" s="170"/>
      <c r="Q103" s="170"/>
      <c r="R103" s="104"/>
    </row>
    <row r="104" s="65" customFormat="1" ht="23.25" customHeight="1" spans="1:18">
      <c r="A104"/>
      <c r="B104" s="104"/>
      <c r="C104" s="104"/>
      <c r="D104" s="104"/>
      <c r="E104" s="104"/>
      <c r="F104" s="104"/>
      <c r="G104" s="104"/>
      <c r="H104" s="104"/>
      <c r="I104" s="104"/>
      <c r="J104" s="104"/>
      <c r="K104" s="170"/>
      <c r="L104" s="170"/>
      <c r="M104" s="170"/>
      <c r="N104" s="170"/>
      <c r="O104" s="170"/>
      <c r="P104" s="170"/>
      <c r="Q104" s="170"/>
      <c r="R104" s="104"/>
    </row>
    <row r="105" s="65" customFormat="1" ht="23.25" customHeight="1" spans="1:18">
      <c r="A105"/>
      <c r="B105" s="104"/>
      <c r="C105" s="104"/>
      <c r="D105" s="104"/>
      <c r="E105" s="104"/>
      <c r="F105" s="104"/>
      <c r="G105" s="104"/>
      <c r="H105" s="104"/>
      <c r="I105" s="104"/>
      <c r="J105" s="104"/>
      <c r="K105" s="170"/>
      <c r="L105" s="170"/>
      <c r="M105" s="170"/>
      <c r="N105" s="170"/>
      <c r="O105" s="170"/>
      <c r="P105" s="170"/>
      <c r="Q105" s="170"/>
      <c r="R105" s="104"/>
    </row>
    <row r="106" s="65" customFormat="1" ht="23.25" customHeight="1" spans="1:18">
      <c r="A106"/>
      <c r="B106" s="104"/>
      <c r="C106" s="104"/>
      <c r="D106" s="104"/>
      <c r="E106" s="104"/>
      <c r="F106" s="104"/>
      <c r="G106" s="104"/>
      <c r="H106" s="104"/>
      <c r="I106" s="104"/>
      <c r="J106" s="104"/>
      <c r="K106" s="170"/>
      <c r="L106" s="170"/>
      <c r="M106" s="170"/>
      <c r="N106" s="170"/>
      <c r="O106" s="170"/>
      <c r="P106" s="170"/>
      <c r="Q106" s="170"/>
      <c r="R106" s="104"/>
    </row>
    <row r="107" s="65" customFormat="1" ht="23.25" customHeight="1" spans="1:18">
      <c r="A107"/>
      <c r="B107" s="104"/>
      <c r="C107" s="104"/>
      <c r="D107" s="104"/>
      <c r="E107" s="104"/>
      <c r="F107" s="104"/>
      <c r="G107" s="104"/>
      <c r="H107" s="104"/>
      <c r="I107" s="104"/>
      <c r="J107" s="104"/>
      <c r="K107" s="170"/>
      <c r="L107" s="170"/>
      <c r="M107" s="170"/>
      <c r="N107" s="170"/>
      <c r="O107" s="170"/>
      <c r="P107" s="170"/>
      <c r="Q107" s="170"/>
      <c r="R107" s="104"/>
    </row>
    <row r="108" s="65" customFormat="1" ht="23.25" customHeight="1" spans="1:18">
      <c r="A108"/>
      <c r="B108" s="104"/>
      <c r="C108" s="104"/>
      <c r="D108" s="104"/>
      <c r="E108" s="104"/>
      <c r="F108" s="104"/>
      <c r="G108" s="104"/>
      <c r="H108" s="104"/>
      <c r="I108" s="104"/>
      <c r="J108" s="104"/>
      <c r="K108" s="170"/>
      <c r="L108" s="170"/>
      <c r="M108" s="170"/>
      <c r="N108" s="170"/>
      <c r="O108" s="170"/>
      <c r="P108" s="170"/>
      <c r="Q108" s="170"/>
      <c r="R108" s="104"/>
    </row>
    <row r="109" s="65" customFormat="1" ht="23.25" customHeight="1" spans="1:18">
      <c r="A109"/>
      <c r="B109" s="104"/>
      <c r="C109" s="104"/>
      <c r="D109" s="104"/>
      <c r="E109" s="104"/>
      <c r="F109" s="104"/>
      <c r="G109" s="104"/>
      <c r="H109" s="104"/>
      <c r="I109" s="104"/>
      <c r="J109" s="104"/>
      <c r="K109" s="170"/>
      <c r="L109" s="170"/>
      <c r="M109" s="170"/>
      <c r="N109" s="170"/>
      <c r="O109" s="170"/>
      <c r="P109" s="170"/>
      <c r="Q109" s="170"/>
      <c r="R109" s="104"/>
    </row>
    <row r="110" s="65" customFormat="1" ht="23.25" customHeight="1" spans="1:18">
      <c r="A110"/>
      <c r="B110" s="104"/>
      <c r="C110" s="104"/>
      <c r="D110" s="104"/>
      <c r="E110" s="104"/>
      <c r="F110" s="104"/>
      <c r="G110" s="104"/>
      <c r="H110" s="104"/>
      <c r="I110" s="104"/>
      <c r="J110" s="104"/>
      <c r="K110" s="104"/>
      <c r="L110" s="104"/>
      <c r="M110" s="104"/>
      <c r="N110" s="104"/>
      <c r="O110" s="104"/>
      <c r="P110" s="104"/>
      <c r="Q110" s="104"/>
      <c r="R110" s="104"/>
    </row>
    <row r="111" s="65" customFormat="1" ht="23.25" customHeight="1" spans="1:18">
      <c r="A111"/>
      <c r="B111" s="104"/>
      <c r="C111" s="104"/>
      <c r="D111" s="104"/>
      <c r="E111" s="104"/>
      <c r="F111" s="104"/>
      <c r="G111" s="104"/>
      <c r="H111" s="104"/>
      <c r="I111" s="104"/>
      <c r="J111" s="104"/>
      <c r="K111" s="104"/>
      <c r="L111" s="104"/>
      <c r="M111" s="104"/>
      <c r="N111" s="104"/>
      <c r="O111" s="104"/>
      <c r="P111" s="104"/>
      <c r="Q111" s="104"/>
      <c r="R111" s="104"/>
    </row>
    <row r="112" s="65" customFormat="1" ht="23.25" customHeight="1" spans="1:18">
      <c r="A112"/>
      <c r="B112" s="104"/>
      <c r="C112" s="104"/>
      <c r="D112" s="104"/>
      <c r="E112" s="104"/>
      <c r="F112" s="104"/>
      <c r="G112" s="104"/>
      <c r="H112" s="104"/>
      <c r="I112" s="104"/>
      <c r="J112" s="104"/>
      <c r="K112" s="104"/>
      <c r="L112" s="104"/>
      <c r="M112" s="104"/>
      <c r="N112" s="104"/>
      <c r="O112" s="104"/>
      <c r="P112" s="104"/>
      <c r="Q112" s="104"/>
      <c r="R112" s="104"/>
    </row>
    <row r="113" s="65" customFormat="1" ht="23.25" customHeight="1" spans="1:18">
      <c r="A113"/>
      <c r="B113" s="104"/>
      <c r="C113" s="104"/>
      <c r="D113" s="104"/>
      <c r="E113" s="104"/>
      <c r="F113" s="104"/>
      <c r="G113" s="104"/>
      <c r="H113" s="104"/>
      <c r="I113" s="104"/>
      <c r="J113" s="104"/>
      <c r="K113" s="104"/>
      <c r="L113" s="104"/>
      <c r="M113" s="104"/>
      <c r="N113" s="104"/>
      <c r="O113" s="104"/>
      <c r="P113" s="104"/>
      <c r="Q113" s="104"/>
      <c r="R113" s="104"/>
    </row>
    <row r="114" s="65" customFormat="1" ht="23.25" customHeight="1" spans="1:18">
      <c r="A114"/>
      <c r="B114" s="104"/>
      <c r="C114" s="104"/>
      <c r="D114" s="104"/>
      <c r="E114" s="104"/>
      <c r="F114" s="104"/>
      <c r="G114" s="104"/>
      <c r="H114" s="104"/>
      <c r="I114" s="104"/>
      <c r="J114" s="104"/>
      <c r="K114" s="104"/>
      <c r="L114" s="104"/>
      <c r="M114" s="104"/>
      <c r="N114" s="104"/>
      <c r="O114" s="104"/>
      <c r="P114" s="104"/>
      <c r="Q114" s="104"/>
      <c r="R114" s="104"/>
    </row>
    <row r="115" s="65" customFormat="1" ht="23.25" customHeight="1" spans="1:18">
      <c r="A115"/>
      <c r="B115" s="104"/>
      <c r="C115" s="104"/>
      <c r="D115" s="104"/>
      <c r="E115" s="104"/>
      <c r="F115" s="104"/>
      <c r="G115" s="104"/>
      <c r="H115" s="104"/>
      <c r="I115" s="104"/>
      <c r="J115" s="104"/>
      <c r="K115" s="104"/>
      <c r="L115" s="104"/>
      <c r="M115" s="104"/>
      <c r="N115" s="104"/>
      <c r="O115" s="104"/>
      <c r="P115" s="104"/>
      <c r="Q115" s="104"/>
      <c r="R115" s="104"/>
    </row>
    <row r="116" s="65" customFormat="1" ht="23.25" customHeight="1" spans="1:18">
      <c r="A116"/>
      <c r="B116" s="104"/>
      <c r="C116" s="104"/>
      <c r="D116" s="104"/>
      <c r="E116" s="104"/>
      <c r="F116" s="104"/>
      <c r="G116" s="104"/>
      <c r="H116" s="104"/>
      <c r="I116" s="104"/>
      <c r="J116" s="104"/>
      <c r="K116" s="104"/>
      <c r="L116" s="104"/>
      <c r="M116" s="104"/>
      <c r="N116" s="104"/>
      <c r="O116" s="104"/>
      <c r="P116" s="104"/>
      <c r="Q116" s="104"/>
      <c r="R116" s="104"/>
    </row>
    <row r="117" s="65" customFormat="1" ht="23.25" customHeight="1" spans="1:18">
      <c r="A117"/>
      <c r="B117" s="104"/>
      <c r="C117" s="104"/>
      <c r="D117" s="104"/>
      <c r="E117" s="104"/>
      <c r="F117" s="104"/>
      <c r="G117" s="104"/>
      <c r="H117" s="104"/>
      <c r="I117" s="104"/>
      <c r="J117" s="104"/>
      <c r="K117" s="104"/>
      <c r="L117" s="104"/>
      <c r="M117" s="104"/>
      <c r="N117" s="104"/>
      <c r="O117" s="104"/>
      <c r="P117" s="104"/>
      <c r="Q117" s="104"/>
      <c r="R117" s="104"/>
    </row>
    <row r="118" s="65" customFormat="1" ht="23.25" customHeight="1" spans="1:18">
      <c r="A118"/>
      <c r="B118" s="104"/>
      <c r="C118" s="104"/>
      <c r="D118" s="104"/>
      <c r="E118" s="104"/>
      <c r="F118" s="104"/>
      <c r="G118" s="104"/>
      <c r="H118" s="104"/>
      <c r="I118" s="104"/>
      <c r="J118" s="104"/>
      <c r="K118" s="104"/>
      <c r="L118" s="104"/>
      <c r="M118" s="104"/>
      <c r="N118" s="104"/>
      <c r="O118" s="104"/>
      <c r="P118" s="104"/>
      <c r="Q118" s="104"/>
      <c r="R118" s="104"/>
    </row>
    <row r="119" s="65" customFormat="1" ht="23.25" customHeight="1" spans="1:18">
      <c r="A119"/>
      <c r="B119" s="104"/>
      <c r="C119" s="104"/>
      <c r="D119" s="104"/>
      <c r="E119" s="104"/>
      <c r="F119" s="104"/>
      <c r="G119" s="104"/>
      <c r="H119" s="104"/>
      <c r="I119" s="104"/>
      <c r="J119" s="104"/>
      <c r="K119" s="104"/>
      <c r="L119" s="104"/>
      <c r="M119" s="104"/>
      <c r="N119" s="104"/>
      <c r="O119" s="104"/>
      <c r="P119" s="104"/>
      <c r="Q119" s="104"/>
      <c r="R119" s="104"/>
    </row>
    <row r="120" s="65" customFormat="1" ht="23.25" customHeight="1" spans="1:18">
      <c r="A120"/>
      <c r="B120" s="104"/>
      <c r="C120" s="104"/>
      <c r="D120" s="104"/>
      <c r="E120" s="104"/>
      <c r="F120" s="104"/>
      <c r="G120" s="104"/>
      <c r="H120" s="104"/>
      <c r="I120" s="104"/>
      <c r="J120" s="104"/>
      <c r="K120" s="104"/>
      <c r="L120" s="104"/>
      <c r="M120" s="104"/>
      <c r="N120" s="104"/>
      <c r="O120" s="104"/>
      <c r="P120" s="104"/>
      <c r="Q120" s="104"/>
      <c r="R120" s="104"/>
    </row>
    <row r="121" s="65" customFormat="1" ht="23.25" customHeight="1" spans="1:18">
      <c r="A121"/>
      <c r="B121" s="104"/>
      <c r="C121" s="104"/>
      <c r="D121" s="104"/>
      <c r="E121" s="104"/>
      <c r="F121" s="104"/>
      <c r="G121" s="104"/>
      <c r="H121" s="104"/>
      <c r="I121" s="104"/>
      <c r="J121" s="104"/>
      <c r="K121" s="104"/>
      <c r="L121" s="104"/>
      <c r="M121" s="104"/>
      <c r="N121" s="104"/>
      <c r="O121" s="104"/>
      <c r="P121" s="104"/>
      <c r="Q121" s="104"/>
      <c r="R121" s="104"/>
    </row>
    <row r="122" s="65" customFormat="1" ht="23.25" customHeight="1" spans="1:18">
      <c r="A122"/>
      <c r="B122" s="104"/>
      <c r="C122" s="104"/>
      <c r="D122" s="104"/>
      <c r="E122" s="104"/>
      <c r="F122" s="104"/>
      <c r="G122" s="104"/>
      <c r="H122" s="104"/>
      <c r="I122" s="104"/>
      <c r="J122" s="104"/>
      <c r="K122" s="104"/>
      <c r="L122" s="104"/>
      <c r="M122" s="104"/>
      <c r="N122" s="104"/>
      <c r="O122" s="104"/>
      <c r="P122" s="104"/>
      <c r="Q122" s="104"/>
      <c r="R122" s="104"/>
    </row>
    <row r="123" s="65" customFormat="1" ht="23.25" customHeight="1" spans="1:18">
      <c r="A123"/>
      <c r="B123" s="104"/>
      <c r="C123" s="104"/>
      <c r="D123" s="104"/>
      <c r="E123" s="104"/>
      <c r="F123" s="104"/>
      <c r="G123" s="104"/>
      <c r="H123" s="104"/>
      <c r="I123" s="104"/>
      <c r="J123" s="104"/>
      <c r="K123" s="104"/>
      <c r="L123" s="104"/>
      <c r="M123" s="104"/>
      <c r="N123" s="104"/>
      <c r="O123" s="104"/>
      <c r="P123" s="104"/>
      <c r="Q123" s="104"/>
      <c r="R123" s="104"/>
    </row>
    <row r="124" s="65" customFormat="1" ht="23.25" customHeight="1" spans="1:18">
      <c r="A124"/>
      <c r="B124" s="104"/>
      <c r="C124" s="104"/>
      <c r="D124" s="104"/>
      <c r="E124" s="104"/>
      <c r="F124" s="104"/>
      <c r="G124" s="104"/>
      <c r="H124" s="104"/>
      <c r="I124" s="104"/>
      <c r="J124" s="104"/>
      <c r="K124" s="104"/>
      <c r="L124" s="104"/>
      <c r="M124" s="104"/>
      <c r="N124" s="104"/>
      <c r="O124" s="104"/>
      <c r="P124" s="104"/>
      <c r="Q124" s="104"/>
      <c r="R124" s="104"/>
    </row>
    <row r="125" s="65" customFormat="1" ht="23.25" customHeight="1" spans="1:18">
      <c r="A125"/>
      <c r="B125" s="104"/>
      <c r="C125" s="104"/>
      <c r="D125" s="104"/>
      <c r="E125" s="104"/>
      <c r="F125" s="104"/>
      <c r="G125" s="104"/>
      <c r="H125" s="104"/>
      <c r="I125" s="104"/>
      <c r="J125" s="104"/>
      <c r="K125" s="104"/>
      <c r="L125" s="104"/>
      <c r="M125" s="104"/>
      <c r="N125" s="104"/>
      <c r="O125" s="104"/>
      <c r="P125" s="104"/>
      <c r="Q125" s="104"/>
      <c r="R125" s="104"/>
    </row>
    <row r="126" s="65" customFormat="1" ht="23.25" customHeight="1" spans="1:18">
      <c r="A126"/>
      <c r="B126" s="104"/>
      <c r="C126" s="104"/>
      <c r="D126" s="104"/>
      <c r="E126" s="104"/>
      <c r="F126" s="104"/>
      <c r="G126" s="104"/>
      <c r="H126" s="104"/>
      <c r="I126" s="104"/>
      <c r="J126" s="104"/>
      <c r="K126" s="104"/>
      <c r="L126" s="104"/>
      <c r="M126" s="104"/>
      <c r="N126" s="104"/>
      <c r="O126" s="104"/>
      <c r="P126" s="104"/>
      <c r="Q126" s="104"/>
      <c r="R126" s="104"/>
    </row>
    <row r="127" s="65" customFormat="1" ht="23.25" customHeight="1" spans="1:1">
      <c r="A127"/>
    </row>
    <row r="128" s="65" customFormat="1" ht="23.25" customHeight="1" spans="1:1">
      <c r="A128"/>
    </row>
    <row r="129" s="65" customFormat="1" ht="23.25" customHeight="1" spans="1:1">
      <c r="A129"/>
    </row>
    <row r="130" s="65" customFormat="1" ht="23.25" customHeight="1" spans="1:1">
      <c r="A130"/>
    </row>
    <row r="131" s="65" customFormat="1" ht="23.25" customHeight="1" spans="1:1">
      <c r="A131"/>
    </row>
    <row r="132" s="65" customFormat="1" ht="23.25" customHeight="1" spans="1:1">
      <c r="A132"/>
    </row>
    <row r="133" s="65" customFormat="1" ht="23.25" customHeight="1" spans="1:1">
      <c r="A133"/>
    </row>
    <row r="134" s="65" customFormat="1" ht="23.25" customHeight="1" spans="1:1">
      <c r="A134"/>
    </row>
    <row r="135" s="65" customFormat="1" ht="23.25" customHeight="1" spans="1:1">
      <c r="A135"/>
    </row>
    <row r="136" s="65" customFormat="1" ht="23.25" customHeight="1" spans="1:1">
      <c r="A136"/>
    </row>
    <row r="137" s="65" customFormat="1" ht="23.25" customHeight="1" spans="1:1">
      <c r="A137"/>
    </row>
    <row r="138" s="65" customFormat="1" ht="23.25" customHeight="1" spans="1:1">
      <c r="A138"/>
    </row>
    <row r="139" s="65" customFormat="1" ht="23.25" customHeight="1" spans="1:1">
      <c r="A139"/>
    </row>
    <row r="140" s="65" customFormat="1" ht="23.25" customHeight="1" spans="1:1">
      <c r="A140"/>
    </row>
    <row r="141" s="65" customFormat="1" ht="23.25" customHeight="1" spans="1:1">
      <c r="A141"/>
    </row>
    <row r="142" s="65" customFormat="1" ht="23.25" customHeight="1" spans="1:1">
      <c r="A142"/>
    </row>
    <row r="143" s="65" customFormat="1" ht="23.25" customHeight="1" spans="1:1">
      <c r="A143"/>
    </row>
    <row r="144" s="65" customFormat="1" ht="23.25" customHeight="1" spans="1:1">
      <c r="A144"/>
    </row>
    <row r="145" s="65" customFormat="1" ht="23.25" customHeight="1" spans="1:1">
      <c r="A145"/>
    </row>
    <row r="146" s="65" customFormat="1" ht="23.25" customHeight="1" spans="1:1">
      <c r="A146"/>
    </row>
    <row r="147" s="65" customFormat="1" ht="23.25" customHeight="1" spans="1:1">
      <c r="A147"/>
    </row>
    <row r="148" s="65" customFormat="1" ht="23.25" customHeight="1" spans="1:1">
      <c r="A148"/>
    </row>
    <row r="149" s="65" customFormat="1" ht="23.25" customHeight="1" spans="1:1">
      <c r="A149"/>
    </row>
    <row r="150" s="65" customFormat="1" ht="23.25" customHeight="1" spans="1:1">
      <c r="A150"/>
    </row>
    <row r="151" s="65" customFormat="1" ht="23.25" customHeight="1" spans="1:1">
      <c r="A151"/>
    </row>
    <row r="152" s="65" customFormat="1" ht="23.25" customHeight="1" spans="1:1">
      <c r="A152"/>
    </row>
    <row r="153" s="65" customFormat="1" ht="23.25" customHeight="1" spans="1:1">
      <c r="A153"/>
    </row>
    <row r="154" s="65" customFormat="1" ht="23.25" customHeight="1" spans="1:1">
      <c r="A154"/>
    </row>
    <row r="155" s="65" customFormat="1" ht="23.25" customHeight="1" spans="1:1">
      <c r="A155"/>
    </row>
    <row r="156" s="65" customFormat="1" ht="23.25" customHeight="1" spans="1:1">
      <c r="A156"/>
    </row>
    <row r="157" s="65" customFormat="1" ht="23.25" customHeight="1" spans="1:1">
      <c r="A157"/>
    </row>
    <row r="158" s="65" customFormat="1" ht="23.25" customHeight="1" spans="1:1">
      <c r="A158"/>
    </row>
    <row r="159" s="65" customFormat="1" ht="23.25" customHeight="1" spans="1:1">
      <c r="A159"/>
    </row>
    <row r="160" s="65" customFormat="1" ht="23.25" customHeight="1" spans="1:1">
      <c r="A160"/>
    </row>
    <row r="161" s="65" customFormat="1" ht="23.25" customHeight="1" spans="1:1">
      <c r="A161"/>
    </row>
    <row r="162" s="65" customFormat="1" ht="23.25" customHeight="1" spans="1:1">
      <c r="A162"/>
    </row>
    <row r="163" s="65" customFormat="1" ht="23.25" customHeight="1" spans="1:1">
      <c r="A163"/>
    </row>
    <row r="164" s="65" customFormat="1" ht="23.25" customHeight="1" spans="1:1">
      <c r="A164"/>
    </row>
    <row r="165" s="65" customFormat="1" ht="23.25" customHeight="1" spans="1:1">
      <c r="A165"/>
    </row>
    <row r="166" s="65" customFormat="1" ht="23.25" customHeight="1" spans="1:1">
      <c r="A166"/>
    </row>
    <row r="167" s="65" customFormat="1" ht="23.25" customHeight="1" spans="1:1">
      <c r="A167"/>
    </row>
    <row r="168" s="65" customFormat="1" ht="23.25" customHeight="1" spans="1:1">
      <c r="A168"/>
    </row>
    <row r="169" s="65" customFormat="1" ht="23.25" customHeight="1" spans="1:1">
      <c r="A169"/>
    </row>
    <row r="170" s="65" customFormat="1" ht="23.25" customHeight="1" spans="1:1">
      <c r="A170"/>
    </row>
    <row r="171" s="65" customFormat="1" ht="23.25" customHeight="1" spans="1:1">
      <c r="A171"/>
    </row>
    <row r="172" s="65" customFormat="1" ht="23.25" customHeight="1" spans="1:1">
      <c r="A172"/>
    </row>
    <row r="173" s="65" customFormat="1" ht="23.25" customHeight="1" spans="1:1">
      <c r="A173"/>
    </row>
    <row r="174" s="65" customFormat="1" ht="23.25" customHeight="1" spans="1:1">
      <c r="A174"/>
    </row>
    <row r="175" ht="23.25" customHeight="1"/>
    <row r="176" ht="23.25" customHeight="1"/>
    <row r="177" ht="23.25" customHeight="1"/>
    <row r="178" ht="23.25" customHeight="1"/>
    <row r="179" ht="23.25" customHeight="1"/>
    <row r="180" ht="23.25" customHeight="1"/>
    <row r="181" ht="23.25" customHeight="1"/>
    <row r="182" ht="23.25" customHeight="1"/>
    <row r="183" ht="23.25" customHeight="1"/>
    <row r="184" ht="23.25" customHeight="1"/>
    <row r="185" ht="23.25" customHeight="1"/>
    <row r="186" ht="23.25" customHeight="1"/>
    <row r="187" ht="23.25" customHeight="1"/>
    <row r="188" ht="23.25" customHeight="1"/>
    <row r="189" ht="23.25" customHeight="1"/>
    <row r="190" ht="23.25" customHeight="1"/>
    <row r="191" ht="23.25" customHeight="1"/>
    <row r="192" ht="23.25" customHeight="1"/>
    <row r="193" ht="23.25" customHeight="1"/>
    <row r="194" ht="23.25" customHeight="1"/>
    <row r="195" ht="23.25" customHeight="1"/>
    <row r="196" ht="23.25" customHeight="1"/>
    <row r="197" ht="23.25" customHeight="1"/>
    <row r="198" ht="23.25" customHeight="1"/>
    <row r="199" ht="23.25" customHeight="1"/>
    <row r="200" ht="23.25" customHeight="1"/>
    <row r="201" ht="23.25" customHeight="1"/>
    <row r="202" ht="23.25" customHeight="1"/>
    <row r="203" ht="23.25" customHeight="1"/>
    <row r="204" ht="23.25" customHeight="1"/>
    <row r="205" ht="23.25" customHeight="1"/>
    <row r="206" ht="23.25" customHeight="1"/>
    <row r="207" ht="23.25" customHeight="1"/>
    <row r="208" ht="23.25" customHeight="1"/>
    <row r="209" ht="23.25" customHeight="1"/>
    <row r="210" ht="23.25" customHeight="1"/>
    <row r="211" ht="23.25" customHeight="1"/>
    <row r="212" ht="23.25" customHeight="1"/>
    <row r="213" ht="23.25" customHeight="1"/>
    <row r="214" ht="23.25" customHeight="1"/>
    <row r="215" ht="23.25" customHeight="1"/>
    <row r="216" ht="23.25" customHeight="1"/>
    <row r="217" ht="23.25" customHeight="1"/>
    <row r="218" ht="23.25" customHeight="1"/>
    <row r="219" ht="23.25" customHeight="1"/>
    <row r="220" ht="23.25" customHeight="1"/>
    <row r="221" ht="23.25" customHeight="1"/>
    <row r="222" ht="23.25" customHeight="1"/>
    <row r="223" ht="23.25" customHeight="1"/>
    <row r="224" ht="23.25" customHeight="1"/>
    <row r="225" ht="23.25" customHeight="1"/>
    <row r="226" ht="23.25" customHeight="1"/>
    <row r="227" ht="23.25" customHeight="1"/>
    <row r="228" ht="23.25" customHeight="1"/>
    <row r="229" ht="23.25" customHeight="1"/>
    <row r="230" ht="23.25" customHeight="1"/>
    <row r="231" ht="23.25" customHeight="1"/>
    <row r="232" ht="23.25" customHeight="1"/>
    <row r="233" ht="23.25" customHeight="1"/>
    <row r="234" ht="23.25" customHeight="1"/>
    <row r="235" ht="23.25" customHeight="1"/>
    <row r="236" ht="23.25" customHeight="1"/>
  </sheetData>
  <pageMargins left="0.708661417322835" right="0.708661417322835" top="0.748031496062992" bottom="0.748031496062992" header="0.31496062992126" footer="0.31496062992126"/>
  <pageSetup paperSize="9" scale="50" orientation="landscape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K236"/>
  <sheetViews>
    <sheetView showGridLines="0" zoomScale="70" zoomScaleNormal="70" workbookViewId="0">
      <selection activeCell="B13" sqref="B13:B14"/>
    </sheetView>
  </sheetViews>
  <sheetFormatPr defaultColWidth="0" defaultRowHeight="15"/>
  <cols>
    <col min="1" max="1" width="2.71428571428571" customWidth="1"/>
    <col min="2" max="2" width="48.7142857142857" customWidth="1"/>
    <col min="3" max="4" width="12.7142857142857" customWidth="1"/>
    <col min="5" max="5" width="13.7142857142857" customWidth="1"/>
    <col min="6" max="6" width="34" customWidth="1"/>
    <col min="7" max="7" width="65.5714285714286" customWidth="1"/>
    <col min="8" max="8" width="12.7142857142857" customWidth="1"/>
    <col min="9" max="10" width="9.14285714285714" customWidth="1"/>
    <col min="11" max="11" width="8.57142857142857" customWidth="1"/>
    <col min="12" max="16384" width="9.14285714285714" hidden="1"/>
  </cols>
  <sheetData>
    <row r="1" spans="1:11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>
      <c r="A4" s="2"/>
      <c r="B4" s="2"/>
      <c r="C4" s="2"/>
      <c r="D4" s="2"/>
      <c r="E4" s="2"/>
      <c r="F4" s="2"/>
      <c r="G4" s="2"/>
      <c r="H4" s="2"/>
      <c r="I4" s="2"/>
      <c r="J4" s="2"/>
      <c r="K4" s="19"/>
    </row>
    <row r="5" spans="1:11">
      <c r="A5" s="2"/>
      <c r="B5" s="2"/>
      <c r="C5" s="2"/>
      <c r="D5" s="2"/>
      <c r="E5" s="2"/>
      <c r="F5" s="2"/>
      <c r="G5" s="2"/>
      <c r="H5" s="2"/>
      <c r="I5" s="2"/>
      <c r="J5" s="2"/>
      <c r="K5" s="19"/>
    </row>
    <row r="11" ht="23.25" customHeight="1"/>
    <row r="12" ht="23.25" customHeight="1" spans="2:4">
      <c r="B12" s="858" t="s">
        <v>0</v>
      </c>
      <c r="C12" s="859"/>
      <c r="D12" s="859"/>
    </row>
    <row r="13" ht="23.25" customHeight="1" spans="2:4">
      <c r="B13" s="860" t="s">
        <v>1</v>
      </c>
      <c r="C13" s="861" t="s">
        <v>2</v>
      </c>
      <c r="D13" s="861"/>
    </row>
    <row r="14" ht="23.25" customHeight="1" spans="2:4">
      <c r="B14" s="862"/>
      <c r="C14" s="863" t="s">
        <v>3</v>
      </c>
      <c r="D14" s="863" t="s">
        <v>4</v>
      </c>
    </row>
    <row r="15" ht="23.25" customHeight="1" spans="2:4">
      <c r="B15" s="864" t="s">
        <v>5</v>
      </c>
      <c r="C15" s="865">
        <v>2</v>
      </c>
      <c r="D15" s="865">
        <v>0</v>
      </c>
    </row>
    <row r="16" ht="23.25" customHeight="1" spans="2:4">
      <c r="B16" s="866">
        <v>3</v>
      </c>
      <c r="C16" s="867">
        <v>8</v>
      </c>
      <c r="D16" s="867">
        <v>0</v>
      </c>
    </row>
    <row r="17" ht="23.25" customHeight="1" spans="2:4">
      <c r="B17" s="868">
        <v>4</v>
      </c>
      <c r="C17" s="867">
        <v>9</v>
      </c>
      <c r="D17" s="867">
        <v>8</v>
      </c>
    </row>
    <row r="18" ht="23.25" customHeight="1" spans="2:4">
      <c r="B18" s="868">
        <v>5</v>
      </c>
      <c r="C18" s="867">
        <v>4</v>
      </c>
      <c r="D18" s="867">
        <v>3</v>
      </c>
    </row>
    <row r="19" ht="23.25" customHeight="1" spans="2:4">
      <c r="B19" s="869" t="s">
        <v>6</v>
      </c>
      <c r="C19" s="869">
        <f>SUM(C15:C18)</f>
        <v>23</v>
      </c>
      <c r="D19" s="869">
        <f>SUM(D15:D18)</f>
        <v>11</v>
      </c>
    </row>
    <row r="20" ht="23.25" customHeight="1" spans="2:4">
      <c r="B20" s="35" t="s">
        <v>7</v>
      </c>
      <c r="C20" s="870"/>
      <c r="D20" s="870"/>
    </row>
    <row r="21" ht="23.25" customHeight="1"/>
    <row r="22" ht="23.25" customHeight="1"/>
    <row r="23" ht="23.25" customHeight="1" spans="2:8">
      <c r="B23" s="871" t="s">
        <v>8</v>
      </c>
      <c r="C23" s="872"/>
      <c r="D23" s="67"/>
      <c r="E23" s="242"/>
      <c r="F23" s="872"/>
      <c r="G23" s="872"/>
      <c r="H23" s="873"/>
    </row>
    <row r="24" ht="23.25" customHeight="1" spans="2:8">
      <c r="B24" s="874" t="s">
        <v>9</v>
      </c>
      <c r="C24" s="875" t="s">
        <v>10</v>
      </c>
      <c r="D24" s="875" t="s">
        <v>11</v>
      </c>
      <c r="E24" s="875" t="s">
        <v>12</v>
      </c>
      <c r="F24" s="875" t="s">
        <v>13</v>
      </c>
      <c r="G24" s="876" t="s">
        <v>14</v>
      </c>
      <c r="H24" s="877" t="s">
        <v>15</v>
      </c>
    </row>
    <row r="25" ht="23.25" customHeight="1" spans="2:8">
      <c r="B25" s="220" t="s">
        <v>16</v>
      </c>
      <c r="C25" s="473" t="s">
        <v>17</v>
      </c>
      <c r="D25" s="195" t="s">
        <v>18</v>
      </c>
      <c r="E25" s="195">
        <v>1994</v>
      </c>
      <c r="F25" s="195" t="s">
        <v>19</v>
      </c>
      <c r="G25" s="473" t="s">
        <v>20</v>
      </c>
      <c r="H25" s="259">
        <v>5</v>
      </c>
    </row>
    <row r="26" ht="23.25" customHeight="1" spans="2:8">
      <c r="B26" s="220" t="s">
        <v>21</v>
      </c>
      <c r="C26" s="473" t="s">
        <v>22</v>
      </c>
      <c r="D26" s="195" t="s">
        <v>18</v>
      </c>
      <c r="E26" s="195">
        <v>1999</v>
      </c>
      <c r="F26" s="195" t="s">
        <v>23</v>
      </c>
      <c r="G26" s="473" t="s">
        <v>24</v>
      </c>
      <c r="H26" s="259">
        <v>4</v>
      </c>
    </row>
    <row r="27" ht="23.25" customHeight="1" spans="2:8">
      <c r="B27" s="220" t="s">
        <v>25</v>
      </c>
      <c r="C27" s="473" t="s">
        <v>26</v>
      </c>
      <c r="D27" s="195" t="s">
        <v>18</v>
      </c>
      <c r="E27" s="195">
        <v>2002</v>
      </c>
      <c r="F27" s="195" t="s">
        <v>27</v>
      </c>
      <c r="G27" s="473" t="s">
        <v>28</v>
      </c>
      <c r="H27" s="259">
        <v>4</v>
      </c>
    </row>
    <row r="28" ht="23.25" customHeight="1" spans="2:8">
      <c r="B28" s="220" t="s">
        <v>16</v>
      </c>
      <c r="C28" s="473" t="s">
        <v>17</v>
      </c>
      <c r="D28" s="195" t="s">
        <v>29</v>
      </c>
      <c r="E28" s="195">
        <v>2003</v>
      </c>
      <c r="F28" s="195" t="s">
        <v>30</v>
      </c>
      <c r="G28" s="473" t="s">
        <v>20</v>
      </c>
      <c r="H28" s="259">
        <v>5</v>
      </c>
    </row>
    <row r="29" ht="23.25" customHeight="1" spans="2:8">
      <c r="B29" s="220" t="s">
        <v>31</v>
      </c>
      <c r="C29" s="473" t="s">
        <v>22</v>
      </c>
      <c r="D29" s="195" t="s">
        <v>18</v>
      </c>
      <c r="E29" s="195">
        <v>2007</v>
      </c>
      <c r="F29" s="195" t="s">
        <v>32</v>
      </c>
      <c r="G29" s="473" t="s">
        <v>33</v>
      </c>
      <c r="H29" s="259">
        <v>4</v>
      </c>
    </row>
    <row r="30" ht="23.25" customHeight="1" spans="2:8">
      <c r="B30" s="220" t="s">
        <v>34</v>
      </c>
      <c r="C30" s="473" t="s">
        <v>35</v>
      </c>
      <c r="D30" s="195" t="s">
        <v>18</v>
      </c>
      <c r="E30" s="195">
        <v>2008</v>
      </c>
      <c r="F30" s="195" t="s">
        <v>36</v>
      </c>
      <c r="G30" s="473" t="s">
        <v>37</v>
      </c>
      <c r="H30" s="259">
        <v>5</v>
      </c>
    </row>
    <row r="31" ht="23.25" customHeight="1" spans="2:8">
      <c r="B31" s="220" t="s">
        <v>38</v>
      </c>
      <c r="C31" s="473" t="s">
        <v>39</v>
      </c>
      <c r="D31" s="195" t="s">
        <v>18</v>
      </c>
      <c r="E31" s="195">
        <v>2009</v>
      </c>
      <c r="F31" s="195" t="s">
        <v>40</v>
      </c>
      <c r="G31" s="473" t="s">
        <v>41</v>
      </c>
      <c r="H31" s="259">
        <v>5</v>
      </c>
    </row>
    <row r="32" ht="23.25" customHeight="1" spans="2:8">
      <c r="B32" s="220" t="s">
        <v>42</v>
      </c>
      <c r="C32" s="473" t="s">
        <v>43</v>
      </c>
      <c r="D32" s="195" t="s">
        <v>18</v>
      </c>
      <c r="E32" s="195">
        <v>2009</v>
      </c>
      <c r="F32" s="195" t="s">
        <v>44</v>
      </c>
      <c r="G32" s="878" t="s">
        <v>45</v>
      </c>
      <c r="H32" s="259">
        <v>4</v>
      </c>
    </row>
    <row r="33" ht="23.25" customHeight="1" spans="2:8">
      <c r="B33" s="220" t="s">
        <v>46</v>
      </c>
      <c r="C33" s="473" t="s">
        <v>17</v>
      </c>
      <c r="D33" s="195" t="s">
        <v>18</v>
      </c>
      <c r="E33" s="195">
        <v>2009</v>
      </c>
      <c r="F33" s="195" t="s">
        <v>47</v>
      </c>
      <c r="G33" s="473" t="s">
        <v>48</v>
      </c>
      <c r="H33" s="259">
        <v>4</v>
      </c>
    </row>
    <row r="34" ht="23.25" customHeight="1" spans="2:8">
      <c r="B34" s="220" t="s">
        <v>49</v>
      </c>
      <c r="C34" s="473" t="s">
        <v>50</v>
      </c>
      <c r="D34" s="195" t="s">
        <v>18</v>
      </c>
      <c r="E34" s="195">
        <v>2010</v>
      </c>
      <c r="F34" s="195" t="s">
        <v>51</v>
      </c>
      <c r="G34" s="473" t="s">
        <v>52</v>
      </c>
      <c r="H34" s="259">
        <v>4</v>
      </c>
    </row>
    <row r="35" ht="23.25" customHeight="1" spans="2:8">
      <c r="B35" s="220" t="s">
        <v>25</v>
      </c>
      <c r="C35" s="473" t="s">
        <v>26</v>
      </c>
      <c r="D35" s="195" t="s">
        <v>29</v>
      </c>
      <c r="E35" s="195">
        <v>2010</v>
      </c>
      <c r="F35" s="195" t="s">
        <v>53</v>
      </c>
      <c r="G35" s="473" t="s">
        <v>28</v>
      </c>
      <c r="H35" s="259">
        <v>4</v>
      </c>
    </row>
    <row r="36" ht="23.25" customHeight="1" spans="2:8">
      <c r="B36" s="220" t="s">
        <v>54</v>
      </c>
      <c r="C36" s="473" t="s">
        <v>55</v>
      </c>
      <c r="D36" s="195" t="s">
        <v>18</v>
      </c>
      <c r="E36" s="195">
        <v>2011</v>
      </c>
      <c r="F36" s="195" t="s">
        <v>56</v>
      </c>
      <c r="G36" s="473" t="s">
        <v>57</v>
      </c>
      <c r="H36" s="259">
        <v>4</v>
      </c>
    </row>
    <row r="37" ht="23.25" customHeight="1" spans="2:8">
      <c r="B37" s="220" t="s">
        <v>58</v>
      </c>
      <c r="C37" s="473" t="s">
        <v>22</v>
      </c>
      <c r="D37" s="195" t="s">
        <v>18</v>
      </c>
      <c r="E37" s="195">
        <v>2011</v>
      </c>
      <c r="F37" s="195" t="s">
        <v>59</v>
      </c>
      <c r="G37" s="878" t="s">
        <v>60</v>
      </c>
      <c r="H37" s="259">
        <v>3</v>
      </c>
    </row>
    <row r="38" ht="23.25" customHeight="1" spans="2:8">
      <c r="B38" s="220" t="s">
        <v>61</v>
      </c>
      <c r="C38" s="473" t="s">
        <v>26</v>
      </c>
      <c r="D38" s="195" t="s">
        <v>18</v>
      </c>
      <c r="E38" s="195">
        <v>2011</v>
      </c>
      <c r="F38" s="195" t="s">
        <v>62</v>
      </c>
      <c r="G38" s="473" t="s">
        <v>63</v>
      </c>
      <c r="H38" s="259">
        <v>3</v>
      </c>
    </row>
    <row r="39" ht="23.25" customHeight="1" spans="2:8">
      <c r="B39" s="220" t="s">
        <v>21</v>
      </c>
      <c r="C39" s="473" t="s">
        <v>22</v>
      </c>
      <c r="D39" s="195" t="s">
        <v>29</v>
      </c>
      <c r="E39" s="195">
        <v>2011</v>
      </c>
      <c r="F39" s="195" t="s">
        <v>64</v>
      </c>
      <c r="G39" s="473" t="s">
        <v>65</v>
      </c>
      <c r="H39" s="259">
        <v>4</v>
      </c>
    </row>
    <row r="40" ht="23.25" customHeight="1" spans="2:8">
      <c r="B40" s="220" t="s">
        <v>66</v>
      </c>
      <c r="C40" s="473" t="s">
        <v>39</v>
      </c>
      <c r="D40" s="195" t="s">
        <v>67</v>
      </c>
      <c r="E40" s="195">
        <v>2011</v>
      </c>
      <c r="F40" s="195" t="s">
        <v>68</v>
      </c>
      <c r="G40" s="473" t="s">
        <v>69</v>
      </c>
      <c r="H40" s="259">
        <v>5</v>
      </c>
    </row>
    <row r="41" ht="23.25" customHeight="1" spans="2:8">
      <c r="B41" s="220" t="s">
        <v>70</v>
      </c>
      <c r="C41" s="473" t="s">
        <v>39</v>
      </c>
      <c r="D41" s="195" t="s">
        <v>18</v>
      </c>
      <c r="E41" s="195">
        <v>2011</v>
      </c>
      <c r="F41" s="195" t="s">
        <v>71</v>
      </c>
      <c r="G41" s="473" t="s">
        <v>72</v>
      </c>
      <c r="H41" s="259">
        <v>4</v>
      </c>
    </row>
    <row r="42" ht="23.25" customHeight="1" spans="2:8">
      <c r="B42" s="220" t="s">
        <v>73</v>
      </c>
      <c r="C42" s="473" t="s">
        <v>17</v>
      </c>
      <c r="D42" s="195" t="s">
        <v>18</v>
      </c>
      <c r="E42" s="195">
        <v>2012</v>
      </c>
      <c r="F42" s="195" t="s">
        <v>74</v>
      </c>
      <c r="G42" s="473" t="s">
        <v>75</v>
      </c>
      <c r="H42" s="259">
        <v>3</v>
      </c>
    </row>
    <row r="43" ht="23.25" customHeight="1" spans="2:8">
      <c r="B43" s="220" t="s">
        <v>31</v>
      </c>
      <c r="C43" s="473" t="s">
        <v>22</v>
      </c>
      <c r="D43" s="195" t="s">
        <v>29</v>
      </c>
      <c r="E43" s="195">
        <v>2013</v>
      </c>
      <c r="F43" s="195" t="s">
        <v>76</v>
      </c>
      <c r="G43" s="473" t="s">
        <v>77</v>
      </c>
      <c r="H43" s="259">
        <v>4</v>
      </c>
    </row>
    <row r="44" ht="23.25" customHeight="1" spans="2:8">
      <c r="B44" s="220" t="s">
        <v>78</v>
      </c>
      <c r="C44" s="473" t="s">
        <v>26</v>
      </c>
      <c r="D44" s="195" t="s">
        <v>29</v>
      </c>
      <c r="E44" s="195">
        <v>2013</v>
      </c>
      <c r="F44" s="195" t="s">
        <v>79</v>
      </c>
      <c r="G44" s="473" t="s">
        <v>80</v>
      </c>
      <c r="H44" s="259">
        <v>4</v>
      </c>
    </row>
    <row r="45" ht="23.25" customHeight="1" spans="2:8">
      <c r="B45" s="220" t="s">
        <v>81</v>
      </c>
      <c r="C45" s="473" t="s">
        <v>22</v>
      </c>
      <c r="D45" s="195" t="s">
        <v>18</v>
      </c>
      <c r="E45" s="195">
        <v>2013</v>
      </c>
      <c r="F45" s="195" t="s">
        <v>82</v>
      </c>
      <c r="G45" s="473" t="s">
        <v>83</v>
      </c>
      <c r="H45" s="259">
        <v>3</v>
      </c>
    </row>
    <row r="46" ht="23.25" customHeight="1" spans="2:8">
      <c r="B46" s="220" t="s">
        <v>38</v>
      </c>
      <c r="C46" s="473" t="s">
        <v>39</v>
      </c>
      <c r="D46" s="195" t="s">
        <v>29</v>
      </c>
      <c r="E46" s="195">
        <v>2014</v>
      </c>
      <c r="F46" s="195" t="s">
        <v>84</v>
      </c>
      <c r="G46" s="473" t="s">
        <v>41</v>
      </c>
      <c r="H46" s="259">
        <v>5</v>
      </c>
    </row>
    <row r="47" ht="23.25" customHeight="1" spans="2:8">
      <c r="B47" s="220" t="s">
        <v>49</v>
      </c>
      <c r="C47" s="473" t="s">
        <v>50</v>
      </c>
      <c r="D47" s="195" t="s">
        <v>29</v>
      </c>
      <c r="E47" s="195">
        <v>2014</v>
      </c>
      <c r="F47" s="195" t="s">
        <v>85</v>
      </c>
      <c r="G47" s="473" t="s">
        <v>86</v>
      </c>
      <c r="H47" s="259">
        <v>4</v>
      </c>
    </row>
    <row r="48" ht="30" customHeight="1" spans="2:8">
      <c r="B48" s="220" t="s">
        <v>87</v>
      </c>
      <c r="C48" s="473" t="s">
        <v>55</v>
      </c>
      <c r="D48" s="195" t="s">
        <v>67</v>
      </c>
      <c r="E48" s="195">
        <v>2014</v>
      </c>
      <c r="F48" s="195" t="s">
        <v>88</v>
      </c>
      <c r="G48" s="474" t="s">
        <v>89</v>
      </c>
      <c r="H48" s="259">
        <v>3</v>
      </c>
    </row>
    <row r="49" ht="23.25" customHeight="1" spans="2:8">
      <c r="B49" s="220" t="s">
        <v>34</v>
      </c>
      <c r="C49" s="473" t="s">
        <v>35</v>
      </c>
      <c r="D49" s="195" t="s">
        <v>29</v>
      </c>
      <c r="E49" s="195">
        <v>2014</v>
      </c>
      <c r="F49" s="195" t="s">
        <v>90</v>
      </c>
      <c r="G49" s="473" t="s">
        <v>91</v>
      </c>
      <c r="H49" s="259">
        <v>5</v>
      </c>
    </row>
    <row r="50" ht="23.25" customHeight="1" spans="2:8">
      <c r="B50" s="220" t="s">
        <v>92</v>
      </c>
      <c r="C50" s="473" t="s">
        <v>39</v>
      </c>
      <c r="D50" s="195" t="s">
        <v>67</v>
      </c>
      <c r="E50" s="195">
        <v>2014</v>
      </c>
      <c r="F50" s="195" t="s">
        <v>93</v>
      </c>
      <c r="G50" s="473" t="s">
        <v>94</v>
      </c>
      <c r="H50" s="259">
        <v>4</v>
      </c>
    </row>
    <row r="51" ht="23.25" customHeight="1" spans="2:8">
      <c r="B51" s="220" t="s">
        <v>95</v>
      </c>
      <c r="C51" s="473" t="s">
        <v>22</v>
      </c>
      <c r="D51" s="195" t="s">
        <v>18</v>
      </c>
      <c r="E51" s="195">
        <v>2016</v>
      </c>
      <c r="F51" s="195" t="s">
        <v>96</v>
      </c>
      <c r="G51" s="473" t="s">
        <v>97</v>
      </c>
      <c r="H51" s="259">
        <v>3</v>
      </c>
    </row>
    <row r="52" ht="23.25" customHeight="1" spans="2:8">
      <c r="B52" s="220" t="s">
        <v>98</v>
      </c>
      <c r="C52" s="473" t="s">
        <v>99</v>
      </c>
      <c r="D52" s="195" t="s">
        <v>18</v>
      </c>
      <c r="E52" s="195">
        <v>2016</v>
      </c>
      <c r="F52" s="195" t="s">
        <v>100</v>
      </c>
      <c r="G52" s="473" t="s">
        <v>101</v>
      </c>
      <c r="H52" s="259">
        <v>3</v>
      </c>
    </row>
    <row r="53" ht="23.25" customHeight="1" spans="2:8">
      <c r="B53" s="220" t="s">
        <v>102</v>
      </c>
      <c r="C53" s="473" t="s">
        <v>103</v>
      </c>
      <c r="D53" s="195" t="s">
        <v>18</v>
      </c>
      <c r="E53" s="195">
        <v>2016</v>
      </c>
      <c r="F53" s="195" t="s">
        <v>104</v>
      </c>
      <c r="G53" s="473" t="s">
        <v>105</v>
      </c>
      <c r="H53" s="259">
        <v>3</v>
      </c>
    </row>
    <row r="54" ht="23.25" customHeight="1" spans="2:8">
      <c r="B54" s="220" t="s">
        <v>70</v>
      </c>
      <c r="C54" s="473" t="s">
        <v>39</v>
      </c>
      <c r="D54" s="195" t="s">
        <v>29</v>
      </c>
      <c r="E54" s="195">
        <v>2017</v>
      </c>
      <c r="F54" s="195" t="s">
        <v>106</v>
      </c>
      <c r="G54" s="473" t="s">
        <v>72</v>
      </c>
      <c r="H54" s="259">
        <v>4</v>
      </c>
    </row>
    <row r="55" ht="23.25" customHeight="1" spans="2:8">
      <c r="B55" s="220" t="s">
        <v>54</v>
      </c>
      <c r="C55" s="473" t="s">
        <v>55</v>
      </c>
      <c r="D55" s="195" t="s">
        <v>29</v>
      </c>
      <c r="E55" s="195">
        <v>2019</v>
      </c>
      <c r="F55" s="195" t="s">
        <v>107</v>
      </c>
      <c r="G55" s="878" t="s">
        <v>57</v>
      </c>
      <c r="H55" s="259">
        <v>4</v>
      </c>
    </row>
    <row r="56" ht="23.25" customHeight="1" spans="2:8">
      <c r="B56" s="220" t="s">
        <v>108</v>
      </c>
      <c r="C56" s="473" t="s">
        <v>50</v>
      </c>
      <c r="D56" s="195" t="s">
        <v>18</v>
      </c>
      <c r="E56" s="195">
        <v>2019</v>
      </c>
      <c r="F56" s="195" t="s">
        <v>109</v>
      </c>
      <c r="G56" s="878" t="s">
        <v>110</v>
      </c>
      <c r="H56" s="259" t="s">
        <v>111</v>
      </c>
    </row>
    <row r="57" ht="23.25" customHeight="1" spans="2:8">
      <c r="B57" s="220" t="s">
        <v>112</v>
      </c>
      <c r="C57" s="473" t="s">
        <v>113</v>
      </c>
      <c r="D57" s="195" t="s">
        <v>18</v>
      </c>
      <c r="E57" s="195">
        <v>2019</v>
      </c>
      <c r="F57" s="195" t="s">
        <v>114</v>
      </c>
      <c r="G57" s="878" t="s">
        <v>115</v>
      </c>
      <c r="H57" s="259" t="s">
        <v>111</v>
      </c>
    </row>
    <row r="58" ht="23.25" customHeight="1" spans="2:8">
      <c r="B58" s="879" t="s">
        <v>46</v>
      </c>
      <c r="C58" s="880" t="s">
        <v>17</v>
      </c>
      <c r="D58" s="881" t="s">
        <v>29</v>
      </c>
      <c r="E58" s="881">
        <v>2019</v>
      </c>
      <c r="F58" s="881" t="s">
        <v>116</v>
      </c>
      <c r="G58" s="882" t="s">
        <v>48</v>
      </c>
      <c r="H58" s="883">
        <v>4</v>
      </c>
    </row>
    <row r="59" ht="23.25" customHeight="1" spans="2:8">
      <c r="B59" s="35" t="s">
        <v>7</v>
      </c>
      <c r="C59" s="68"/>
      <c r="D59" s="68"/>
      <c r="E59" s="68"/>
      <c r="F59" s="68"/>
      <c r="G59" s="68"/>
      <c r="H59" s="68"/>
    </row>
    <row r="60" customHeight="1" spans="2:8">
      <c r="B60" s="470" t="s">
        <v>117</v>
      </c>
      <c r="C60" s="884"/>
      <c r="D60" s="884"/>
      <c r="E60" s="884"/>
      <c r="F60" s="884"/>
      <c r="G60" s="68"/>
      <c r="H60" s="68"/>
    </row>
    <row r="61" customHeight="1" spans="2:8">
      <c r="B61" s="470" t="s">
        <v>118</v>
      </c>
      <c r="C61" s="884"/>
      <c r="D61" s="884"/>
      <c r="E61" s="884"/>
      <c r="F61" s="884"/>
      <c r="G61" s="129"/>
      <c r="H61" s="129"/>
    </row>
    <row r="62" customHeight="1" spans="2:8">
      <c r="B62" s="470" t="s">
        <v>119</v>
      </c>
      <c r="C62" s="884"/>
      <c r="D62" s="884"/>
      <c r="E62" s="884"/>
      <c r="F62" s="884"/>
      <c r="G62" s="129"/>
      <c r="H62" s="129"/>
    </row>
    <row r="63" customHeight="1" spans="2:8">
      <c r="B63" s="470" t="s">
        <v>120</v>
      </c>
      <c r="C63" s="470"/>
      <c r="D63" s="470"/>
      <c r="E63" s="884"/>
      <c r="F63" s="884"/>
      <c r="G63" s="129"/>
      <c r="H63" s="129"/>
    </row>
    <row r="64" ht="23.25" customHeight="1" spans="2:8">
      <c r="B64" s="129"/>
      <c r="C64" s="129"/>
      <c r="D64" s="129"/>
      <c r="E64" s="129"/>
      <c r="F64" s="129"/>
      <c r="G64" s="129"/>
      <c r="H64" s="129"/>
    </row>
    <row r="65" ht="23.25" customHeight="1"/>
    <row r="66" ht="23.25" customHeight="1"/>
    <row r="67" ht="23.25" customHeight="1"/>
    <row r="68" ht="23.25" customHeight="1"/>
    <row r="69" ht="23.25" customHeight="1"/>
    <row r="70" ht="23.25" customHeight="1"/>
    <row r="71" ht="23.25" customHeight="1"/>
    <row r="72" ht="23.25" customHeight="1"/>
    <row r="73" ht="23.25" customHeight="1"/>
    <row r="74" ht="23.25" customHeight="1"/>
    <row r="75" ht="23.25" customHeight="1"/>
    <row r="76" ht="23.25" customHeight="1"/>
    <row r="77" ht="23.25" customHeight="1"/>
    <row r="78" ht="23.25" customHeight="1"/>
    <row r="79" ht="23.25" customHeight="1"/>
    <row r="80" ht="23.25" customHeight="1"/>
    <row r="81" ht="23.25" customHeight="1"/>
    <row r="82" ht="23.25" customHeight="1"/>
    <row r="83" ht="23.25" customHeight="1"/>
    <row r="84" ht="23.25" customHeight="1"/>
    <row r="85" ht="23.25" customHeight="1"/>
    <row r="86" ht="23.25" customHeight="1"/>
    <row r="87" ht="23.25" customHeight="1"/>
    <row r="88" ht="23.25" customHeight="1"/>
    <row r="89" ht="23.25" customHeight="1"/>
    <row r="90" ht="23.25" customHeight="1"/>
    <row r="91" ht="23.25" customHeight="1"/>
    <row r="92" ht="23.25" customHeight="1"/>
    <row r="93" ht="23.25" customHeight="1"/>
    <row r="94" ht="23.25" customHeight="1"/>
    <row r="95" ht="23.25" customHeight="1"/>
    <row r="96" ht="23.25" customHeight="1"/>
    <row r="97" ht="23.25" customHeight="1"/>
    <row r="98" ht="23.25" customHeight="1"/>
    <row r="99" ht="23.25" customHeight="1"/>
    <row r="100" ht="23.25" customHeight="1"/>
    <row r="101" ht="23.25" customHeight="1"/>
    <row r="102" ht="23.25" customHeight="1"/>
    <row r="103" ht="23.25" customHeight="1"/>
    <row r="104" ht="23.25" customHeight="1"/>
    <row r="105" ht="23.25" customHeight="1"/>
    <row r="106" ht="23.25" customHeight="1"/>
    <row r="107" ht="23.25" customHeight="1"/>
    <row r="108" ht="23.25" customHeight="1"/>
    <row r="109" ht="23.25" customHeight="1"/>
    <row r="110" ht="23.25" customHeight="1"/>
    <row r="111" ht="23.25" customHeight="1"/>
    <row r="112" ht="23.25" customHeight="1"/>
    <row r="113" ht="23.25" customHeight="1"/>
    <row r="114" ht="23.25" customHeight="1"/>
    <row r="115" ht="23.25" customHeight="1"/>
    <row r="116" ht="23.25" customHeight="1"/>
    <row r="117" ht="23.25" customHeight="1"/>
    <row r="118" ht="23.25" customHeight="1"/>
    <row r="119" ht="23.25" customHeight="1"/>
    <row r="120" ht="23.25" customHeight="1"/>
    <row r="121" ht="23.25" customHeight="1"/>
    <row r="122" ht="23.25" customHeight="1"/>
    <row r="123" ht="23.25" customHeight="1"/>
    <row r="124" ht="23.25" customHeight="1"/>
    <row r="125" ht="23.25" customHeight="1"/>
    <row r="126" ht="23.25" customHeight="1"/>
    <row r="127" ht="23.25" customHeight="1"/>
    <row r="128" ht="23.25" customHeight="1"/>
    <row r="129" ht="23.25" customHeight="1"/>
    <row r="130" ht="23.25" customHeight="1"/>
    <row r="131" ht="23.25" customHeight="1"/>
    <row r="132" ht="23.25" customHeight="1"/>
    <row r="133" ht="23.25" customHeight="1"/>
    <row r="134" ht="23.25" customHeight="1"/>
    <row r="135" ht="23.25" customHeight="1"/>
    <row r="136" ht="23.25" customHeight="1"/>
    <row r="137" ht="23.25" customHeight="1"/>
    <row r="138" ht="23.25" customHeight="1"/>
    <row r="139" ht="23.25" customHeight="1"/>
    <row r="140" ht="23.25" customHeight="1"/>
    <row r="141" ht="23.25" customHeight="1"/>
    <row r="142" ht="23.25" customHeight="1"/>
    <row r="143" ht="23.25" customHeight="1"/>
    <row r="144" ht="23.25" customHeight="1"/>
    <row r="145" ht="23.25" customHeight="1"/>
    <row r="146" ht="23.25" customHeight="1"/>
    <row r="147" ht="23.25" customHeight="1"/>
    <row r="148" ht="23.25" customHeight="1"/>
    <row r="149" ht="23.25" customHeight="1"/>
    <row r="150" ht="23.25" customHeight="1"/>
    <row r="151" ht="23.25" customHeight="1"/>
    <row r="152" ht="23.25" customHeight="1"/>
    <row r="153" ht="23.25" customHeight="1"/>
    <row r="154" ht="23.25" customHeight="1"/>
    <row r="155" ht="23.25" customHeight="1"/>
    <row r="156" ht="23.25" customHeight="1"/>
    <row r="157" ht="23.25" customHeight="1"/>
    <row r="158" ht="23.25" customHeight="1"/>
    <row r="159" ht="23.25" customHeight="1"/>
    <row r="160" ht="23.25" customHeight="1"/>
    <row r="161" ht="23.25" customHeight="1"/>
    <row r="162" ht="23.25" customHeight="1"/>
    <row r="163" ht="23.25" customHeight="1"/>
    <row r="164" ht="23.25" customHeight="1"/>
    <row r="165" ht="23.25" customHeight="1"/>
    <row r="166" ht="23.25" customHeight="1"/>
    <row r="167" ht="23.25" customHeight="1"/>
    <row r="168" ht="23.25" customHeight="1"/>
    <row r="169" ht="23.25" customHeight="1"/>
    <row r="170" ht="23.25" customHeight="1"/>
    <row r="171" ht="23.25" customHeight="1"/>
    <row r="172" ht="23.25" customHeight="1"/>
    <row r="173" ht="23.25" customHeight="1"/>
    <row r="174" ht="23.25" customHeight="1"/>
    <row r="175" ht="23.25" customHeight="1"/>
    <row r="176" ht="23.25" customHeight="1"/>
    <row r="177" ht="23.25" customHeight="1"/>
    <row r="178" ht="23.25" customHeight="1"/>
    <row r="179" ht="23.25" customHeight="1"/>
    <row r="180" ht="23.25" customHeight="1"/>
    <row r="181" ht="23.25" customHeight="1"/>
    <row r="182" ht="23.25" customHeight="1"/>
    <row r="183" ht="23.25" customHeight="1"/>
    <row r="184" ht="23.25" customHeight="1"/>
    <row r="185" ht="23.25" customHeight="1"/>
    <row r="186" ht="23.25" customHeight="1"/>
    <row r="187" ht="23.25" customHeight="1"/>
    <row r="188" ht="23.25" customHeight="1"/>
    <row r="189" ht="23.25" customHeight="1"/>
    <row r="190" ht="23.25" customHeight="1"/>
    <row r="191" ht="23.25" customHeight="1"/>
    <row r="192" ht="23.25" customHeight="1"/>
    <row r="193" ht="23.25" customHeight="1"/>
    <row r="194" ht="23.25" customHeight="1"/>
    <row r="195" ht="23.25" customHeight="1"/>
    <row r="196" ht="23.25" customHeight="1"/>
    <row r="197" ht="23.25" customHeight="1"/>
    <row r="198" ht="23.25" customHeight="1"/>
    <row r="199" ht="23.25" customHeight="1"/>
    <row r="200" ht="23.25" customHeight="1"/>
    <row r="201" ht="23.25" customHeight="1"/>
    <row r="202" ht="23.25" customHeight="1"/>
    <row r="203" ht="23.25" customHeight="1"/>
    <row r="204" ht="23.25" customHeight="1"/>
    <row r="205" ht="23.25" customHeight="1"/>
    <row r="206" ht="23.25" customHeight="1"/>
    <row r="207" ht="23.25" customHeight="1"/>
    <row r="208" ht="23.25" customHeight="1"/>
    <row r="209" ht="23.25" customHeight="1"/>
    <row r="210" ht="23.25" customHeight="1"/>
    <row r="211" ht="23.25" customHeight="1"/>
    <row r="212" ht="23.25" customHeight="1"/>
    <row r="213" ht="23.25" customHeight="1"/>
    <row r="214" ht="23.25" customHeight="1"/>
    <row r="215" ht="23.25" customHeight="1"/>
    <row r="216" ht="23.25" customHeight="1"/>
    <row r="217" ht="23.25" customHeight="1"/>
    <row r="218" ht="23.25" customHeight="1"/>
    <row r="219" ht="23.25" customHeight="1"/>
    <row r="220" ht="23.25" customHeight="1"/>
    <row r="221" ht="23.25" customHeight="1"/>
    <row r="222" ht="23.25" customHeight="1"/>
    <row r="223" ht="23.25" customHeight="1"/>
    <row r="224" ht="23.25" customHeight="1"/>
    <row r="225" ht="23.25" customHeight="1"/>
    <row r="226" ht="23.25" customHeight="1"/>
    <row r="227" ht="23.25" customHeight="1"/>
    <row r="228" ht="23.25" customHeight="1"/>
    <row r="229" ht="23.25" customHeight="1"/>
    <row r="230" ht="23.25" customHeight="1"/>
    <row r="231" ht="23.25" customHeight="1"/>
    <row r="232" ht="23.25" customHeight="1"/>
    <row r="233" ht="23.25" customHeight="1"/>
    <row r="234" ht="23.25" customHeight="1"/>
    <row r="235" ht="23.25" customHeight="1"/>
    <row r="236" ht="23.25" customHeight="1"/>
  </sheetData>
  <autoFilter ref="B24:H63">
    <extLst/>
  </autoFilter>
  <mergeCells count="2">
    <mergeCell ref="C13:D13"/>
    <mergeCell ref="B13:B14"/>
  </mergeCells>
  <pageMargins left="0.708661417322835" right="0.708661417322835" top="0.748031496062992" bottom="0.748031496062992" header="0.31496062992126" footer="0.31496062992126"/>
  <pageSetup paperSize="9" scale="60" orientation="landscape"/>
  <headerFooter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K184"/>
  <sheetViews>
    <sheetView showGridLines="0" zoomScale="85" zoomScaleNormal="85" workbookViewId="0">
      <selection activeCell="A12" sqref="A12:F12"/>
    </sheetView>
  </sheetViews>
  <sheetFormatPr defaultColWidth="0" defaultRowHeight="15"/>
  <cols>
    <col min="1" max="1" width="2.71428571428571" customWidth="1"/>
    <col min="2" max="11" width="20.7142857142857" customWidth="1"/>
    <col min="12" max="16384" width="9.14285714285714" hidden="1"/>
  </cols>
  <sheetData>
    <row r="1" spans="1:11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>
      <c r="A4" s="2"/>
      <c r="B4" s="2"/>
      <c r="C4" s="2"/>
      <c r="D4" s="2"/>
      <c r="E4" s="2"/>
      <c r="F4" s="2"/>
      <c r="G4" s="2"/>
      <c r="H4" s="2"/>
      <c r="I4" s="2"/>
      <c r="J4" s="2"/>
      <c r="K4" s="19"/>
    </row>
    <row r="5" spans="1:11">
      <c r="A5" s="2"/>
      <c r="B5" s="2"/>
      <c r="C5" s="2"/>
      <c r="D5" s="2"/>
      <c r="E5" s="2"/>
      <c r="F5" s="2"/>
      <c r="G5" s="2"/>
      <c r="H5" s="2"/>
      <c r="I5" s="2"/>
      <c r="J5" s="2"/>
      <c r="K5" s="19"/>
    </row>
    <row r="11" ht="23.25" customHeight="1"/>
    <row r="12" ht="50.1" customHeight="1" spans="1:11">
      <c r="A12" s="20" t="s">
        <v>330</v>
      </c>
      <c r="B12" s="21"/>
      <c r="C12" s="21"/>
      <c r="D12" s="21"/>
      <c r="E12" s="21"/>
      <c r="F12" s="22"/>
      <c r="G12" s="20" t="s">
        <v>331</v>
      </c>
      <c r="H12" s="21"/>
      <c r="I12" s="21"/>
      <c r="J12" s="21"/>
      <c r="K12" s="22"/>
    </row>
    <row r="13" ht="23.25" customHeight="1" spans="1:11">
      <c r="A13" s="23"/>
      <c r="B13" s="24"/>
      <c r="C13" s="24"/>
      <c r="D13" s="24"/>
      <c r="E13" s="25"/>
      <c r="F13" s="26"/>
      <c r="G13" s="23"/>
      <c r="H13" s="25"/>
      <c r="I13" s="25"/>
      <c r="J13" s="25"/>
      <c r="K13" s="26"/>
    </row>
    <row r="14" ht="23.25" customHeight="1" spans="1:11">
      <c r="A14" s="27"/>
      <c r="B14" s="28"/>
      <c r="C14" s="29"/>
      <c r="D14" s="29"/>
      <c r="E14" s="30"/>
      <c r="F14" s="31"/>
      <c r="G14" s="27"/>
      <c r="H14" s="30"/>
      <c r="I14" s="30"/>
      <c r="J14" s="30"/>
      <c r="K14" s="31"/>
    </row>
    <row r="15" ht="23.25" customHeight="1" spans="1:11">
      <c r="A15" s="27"/>
      <c r="B15" s="32"/>
      <c r="C15" s="33"/>
      <c r="D15" s="33"/>
      <c r="E15" s="30"/>
      <c r="F15" s="31"/>
      <c r="G15" s="27"/>
      <c r="H15" s="30"/>
      <c r="I15" s="30"/>
      <c r="J15" s="30"/>
      <c r="K15" s="31"/>
    </row>
    <row r="16" ht="23.25" customHeight="1" spans="1:11">
      <c r="A16" s="27"/>
      <c r="B16" s="34"/>
      <c r="C16" s="33"/>
      <c r="D16" s="33"/>
      <c r="E16" s="30"/>
      <c r="F16" s="31"/>
      <c r="G16" s="27"/>
      <c r="H16" s="30"/>
      <c r="I16" s="30"/>
      <c r="J16" s="30"/>
      <c r="K16" s="31"/>
    </row>
    <row r="17" ht="23.25" customHeight="1" spans="1:11">
      <c r="A17" s="27"/>
      <c r="B17" s="29"/>
      <c r="C17" s="33"/>
      <c r="D17" s="33"/>
      <c r="E17" s="30"/>
      <c r="F17" s="31"/>
      <c r="G17" s="27"/>
      <c r="H17" s="30"/>
      <c r="I17" s="30"/>
      <c r="J17" s="30"/>
      <c r="K17" s="31"/>
    </row>
    <row r="18" ht="23.25" customHeight="1" spans="1:11">
      <c r="A18" s="27"/>
      <c r="B18" s="29"/>
      <c r="C18" s="33"/>
      <c r="D18" s="33"/>
      <c r="E18" s="30"/>
      <c r="F18" s="31"/>
      <c r="G18" s="27"/>
      <c r="H18" s="30"/>
      <c r="I18" s="30"/>
      <c r="J18" s="30"/>
      <c r="K18" s="31"/>
    </row>
    <row r="19" ht="23.25" customHeight="1" spans="1:11">
      <c r="A19" s="27"/>
      <c r="B19" s="29"/>
      <c r="C19" s="29"/>
      <c r="D19" s="29"/>
      <c r="E19" s="30"/>
      <c r="F19" s="31"/>
      <c r="G19" s="27"/>
      <c r="H19" s="30"/>
      <c r="I19" s="30"/>
      <c r="J19" s="30"/>
      <c r="K19" s="31"/>
    </row>
    <row r="20" ht="23.25" customHeight="1" spans="1:11">
      <c r="A20" s="27"/>
      <c r="B20" s="35"/>
      <c r="C20" s="36"/>
      <c r="D20" s="36"/>
      <c r="E20" s="30"/>
      <c r="F20" s="31"/>
      <c r="G20" s="27"/>
      <c r="H20" s="30"/>
      <c r="I20" s="30"/>
      <c r="J20" s="30"/>
      <c r="K20" s="31"/>
    </row>
    <row r="21" ht="23.25" customHeight="1" spans="1:11">
      <c r="A21" s="27"/>
      <c r="B21" s="30"/>
      <c r="C21" s="30"/>
      <c r="D21" s="30"/>
      <c r="E21" s="30"/>
      <c r="F21" s="31"/>
      <c r="G21" s="27"/>
      <c r="H21" s="30"/>
      <c r="I21" s="30"/>
      <c r="J21" s="30"/>
      <c r="K21" s="31"/>
    </row>
    <row r="22" ht="23.25" customHeight="1" spans="1:11">
      <c r="A22" s="27"/>
      <c r="B22" s="30"/>
      <c r="C22" s="30"/>
      <c r="D22" s="30"/>
      <c r="E22" s="30"/>
      <c r="F22" s="31"/>
      <c r="G22" s="27"/>
      <c r="H22" s="30"/>
      <c r="I22" s="30"/>
      <c r="J22" s="30"/>
      <c r="K22" s="31"/>
    </row>
    <row r="23" ht="23.25" customHeight="1" spans="1:11">
      <c r="A23" s="27"/>
      <c r="B23" s="37"/>
      <c r="C23" s="38"/>
      <c r="D23" s="39"/>
      <c r="E23" s="40"/>
      <c r="F23" s="41"/>
      <c r="G23" s="42"/>
      <c r="H23" s="43"/>
      <c r="I23" s="30"/>
      <c r="J23" s="30"/>
      <c r="K23" s="31"/>
    </row>
    <row r="24" ht="23.25" customHeight="1" spans="1:11">
      <c r="A24" s="27"/>
      <c r="B24" s="44"/>
      <c r="C24" s="45"/>
      <c r="D24" s="45"/>
      <c r="E24" s="45"/>
      <c r="F24" s="46"/>
      <c r="G24" s="47"/>
      <c r="H24" s="45"/>
      <c r="I24" s="30"/>
      <c r="J24" s="30"/>
      <c r="K24" s="31"/>
    </row>
    <row r="25" ht="23.25" customHeight="1" spans="1:11">
      <c r="A25" s="27"/>
      <c r="B25" s="39"/>
      <c r="C25" s="48"/>
      <c r="D25" s="49"/>
      <c r="E25" s="49"/>
      <c r="F25" s="50"/>
      <c r="G25" s="51"/>
      <c r="H25" s="52"/>
      <c r="I25" s="30"/>
      <c r="J25" s="30"/>
      <c r="K25" s="31"/>
    </row>
    <row r="26" ht="23.25" customHeight="1" spans="1:11">
      <c r="A26" s="27"/>
      <c r="B26" s="39"/>
      <c r="C26" s="48"/>
      <c r="D26" s="49"/>
      <c r="E26" s="49"/>
      <c r="F26" s="50"/>
      <c r="G26" s="51"/>
      <c r="H26" s="52"/>
      <c r="I26" s="30"/>
      <c r="J26" s="30"/>
      <c r="K26" s="31"/>
    </row>
    <row r="27" ht="23.25" customHeight="1" spans="1:11">
      <c r="A27" s="53" t="s">
        <v>131</v>
      </c>
      <c r="B27" s="54"/>
      <c r="C27" s="55"/>
      <c r="D27" s="56"/>
      <c r="E27" s="56"/>
      <c r="F27" s="57"/>
      <c r="G27" s="53" t="s">
        <v>131</v>
      </c>
      <c r="H27" s="58"/>
      <c r="I27" s="62"/>
      <c r="J27" s="62"/>
      <c r="K27" s="63"/>
    </row>
    <row r="28" ht="50.1" customHeight="1" spans="1:11">
      <c r="A28" s="20" t="s">
        <v>332</v>
      </c>
      <c r="B28" s="21"/>
      <c r="C28" s="21"/>
      <c r="D28" s="21"/>
      <c r="E28" s="21"/>
      <c r="F28" s="22"/>
      <c r="G28" s="20"/>
      <c r="H28" s="21"/>
      <c r="I28" s="21"/>
      <c r="J28" s="21"/>
      <c r="K28" s="22"/>
    </row>
    <row r="29" ht="23.25" customHeight="1" spans="1:11">
      <c r="A29" s="23"/>
      <c r="B29" s="24"/>
      <c r="C29" s="24"/>
      <c r="D29" s="24"/>
      <c r="E29" s="25"/>
      <c r="F29" s="26"/>
      <c r="G29" s="23"/>
      <c r="H29" s="25"/>
      <c r="I29" s="25"/>
      <c r="J29" s="25"/>
      <c r="K29" s="26"/>
    </row>
    <row r="30" ht="23.25" customHeight="1" spans="1:11">
      <c r="A30" s="27"/>
      <c r="B30" s="28"/>
      <c r="C30" s="29"/>
      <c r="D30" s="29"/>
      <c r="E30" s="30"/>
      <c r="F30" s="31"/>
      <c r="G30" s="27"/>
      <c r="H30" s="30"/>
      <c r="I30" s="30"/>
      <c r="J30" s="30"/>
      <c r="K30" s="31"/>
    </row>
    <row r="31" ht="23.25" customHeight="1" spans="1:11">
      <c r="A31" s="27"/>
      <c r="B31" s="32"/>
      <c r="C31" s="33"/>
      <c r="D31" s="33"/>
      <c r="E31" s="30"/>
      <c r="F31" s="31"/>
      <c r="G31" s="27"/>
      <c r="H31" s="30"/>
      <c r="I31" s="30"/>
      <c r="J31" s="30"/>
      <c r="K31" s="31"/>
    </row>
    <row r="32" ht="23.25" customHeight="1" spans="1:11">
      <c r="A32" s="27"/>
      <c r="B32" s="34"/>
      <c r="C32" s="33"/>
      <c r="D32" s="33"/>
      <c r="E32" s="30"/>
      <c r="F32" s="31"/>
      <c r="G32" s="27"/>
      <c r="H32" s="30"/>
      <c r="I32" s="30"/>
      <c r="J32" s="30"/>
      <c r="K32" s="31"/>
    </row>
    <row r="33" ht="23.25" customHeight="1" spans="1:11">
      <c r="A33" s="27"/>
      <c r="B33" s="29"/>
      <c r="C33" s="33"/>
      <c r="D33" s="33"/>
      <c r="E33" s="30"/>
      <c r="F33" s="31"/>
      <c r="G33" s="27"/>
      <c r="H33" s="30"/>
      <c r="I33" s="30"/>
      <c r="J33" s="30"/>
      <c r="K33" s="31"/>
    </row>
    <row r="34" ht="23.25" customHeight="1" spans="1:11">
      <c r="A34" s="27"/>
      <c r="B34" s="29"/>
      <c r="C34" s="33"/>
      <c r="D34" s="33"/>
      <c r="E34" s="30"/>
      <c r="F34" s="31"/>
      <c r="G34" s="27"/>
      <c r="H34" s="30"/>
      <c r="I34" s="30"/>
      <c r="J34" s="30"/>
      <c r="K34" s="31"/>
    </row>
    <row r="35" ht="23.25" customHeight="1" spans="1:11">
      <c r="A35" s="27"/>
      <c r="B35" s="29"/>
      <c r="C35" s="29"/>
      <c r="D35" s="29"/>
      <c r="E35" s="30"/>
      <c r="F35" s="31"/>
      <c r="G35" s="27"/>
      <c r="H35" s="30"/>
      <c r="I35" s="30"/>
      <c r="J35" s="30"/>
      <c r="K35" s="31"/>
    </row>
    <row r="36" ht="23.25" customHeight="1" spans="1:11">
      <c r="A36" s="27"/>
      <c r="B36" s="35"/>
      <c r="C36" s="36"/>
      <c r="D36" s="36"/>
      <c r="E36" s="30"/>
      <c r="F36" s="31"/>
      <c r="G36" s="27"/>
      <c r="H36" s="30"/>
      <c r="I36" s="30"/>
      <c r="J36" s="30"/>
      <c r="K36" s="31"/>
    </row>
    <row r="37" ht="23.25" customHeight="1" spans="1:11">
      <c r="A37" s="27"/>
      <c r="B37" s="30"/>
      <c r="C37" s="30"/>
      <c r="D37" s="30"/>
      <c r="E37" s="30"/>
      <c r="F37" s="31"/>
      <c r="G37" s="27"/>
      <c r="H37" s="30"/>
      <c r="I37" s="30"/>
      <c r="J37" s="30"/>
      <c r="K37" s="31"/>
    </row>
    <row r="38" ht="23.25" customHeight="1" spans="1:11">
      <c r="A38" s="27"/>
      <c r="B38" s="30"/>
      <c r="C38" s="30"/>
      <c r="D38" s="30"/>
      <c r="E38" s="30"/>
      <c r="F38" s="31"/>
      <c r="G38" s="27"/>
      <c r="H38" s="30"/>
      <c r="I38" s="30"/>
      <c r="J38" s="30"/>
      <c r="K38" s="31"/>
    </row>
    <row r="39" ht="23.25" customHeight="1" spans="1:11">
      <c r="A39" s="27"/>
      <c r="B39" s="37"/>
      <c r="C39" s="38"/>
      <c r="D39" s="39"/>
      <c r="E39" s="40"/>
      <c r="F39" s="41"/>
      <c r="G39" s="42"/>
      <c r="H39" s="43"/>
      <c r="I39" s="30"/>
      <c r="J39" s="30"/>
      <c r="K39" s="31"/>
    </row>
    <row r="40" ht="23.25" customHeight="1" spans="1:11">
      <c r="A40" s="27"/>
      <c r="B40" s="44"/>
      <c r="C40" s="45"/>
      <c r="D40" s="45"/>
      <c r="E40" s="45"/>
      <c r="F40" s="46"/>
      <c r="G40" s="47"/>
      <c r="H40" s="45"/>
      <c r="I40" s="30"/>
      <c r="J40" s="30"/>
      <c r="K40" s="31"/>
    </row>
    <row r="41" ht="23.25" customHeight="1" spans="1:11">
      <c r="A41" s="27"/>
      <c r="B41" s="39"/>
      <c r="C41" s="48"/>
      <c r="D41" s="49"/>
      <c r="E41" s="49"/>
      <c r="F41" s="50"/>
      <c r="G41" s="51"/>
      <c r="H41" s="52"/>
      <c r="I41" s="30"/>
      <c r="J41" s="30"/>
      <c r="K41" s="31"/>
    </row>
    <row r="42" ht="23.25" customHeight="1" spans="1:11">
      <c r="A42" s="27"/>
      <c r="B42" s="39"/>
      <c r="C42" s="48"/>
      <c r="D42" s="49"/>
      <c r="E42" s="49"/>
      <c r="F42" s="50"/>
      <c r="G42" s="51"/>
      <c r="H42" s="52"/>
      <c r="I42" s="30"/>
      <c r="J42" s="30"/>
      <c r="K42" s="31"/>
    </row>
    <row r="43" ht="23.25" customHeight="1" spans="1:11">
      <c r="A43" s="53" t="s">
        <v>131</v>
      </c>
      <c r="B43" s="54"/>
      <c r="C43" s="55"/>
      <c r="D43" s="56"/>
      <c r="E43" s="56"/>
      <c r="F43" s="57"/>
      <c r="G43" s="53"/>
      <c r="H43" s="58"/>
      <c r="I43" s="62"/>
      <c r="J43" s="62"/>
      <c r="K43" s="63"/>
    </row>
    <row r="44" ht="23.25" customHeight="1" spans="2:11">
      <c r="B44" s="65"/>
      <c r="C44" s="65"/>
      <c r="D44" s="65"/>
      <c r="E44" s="65"/>
      <c r="F44" s="65"/>
      <c r="G44" s="65"/>
      <c r="H44" s="65"/>
      <c r="I44" s="65"/>
      <c r="J44" s="65"/>
      <c r="K44" s="65"/>
    </row>
    <row r="45" ht="23.25" customHeight="1" spans="2:11">
      <c r="B45" s="104"/>
      <c r="C45" s="65"/>
      <c r="D45" s="65"/>
      <c r="E45" s="65"/>
      <c r="F45" s="65"/>
      <c r="G45" s="65"/>
      <c r="H45" s="65"/>
      <c r="I45" s="65"/>
      <c r="J45" s="65"/>
      <c r="K45" s="65"/>
    </row>
    <row r="46" ht="23.25" customHeight="1" spans="2:11">
      <c r="B46" s="65"/>
      <c r="C46" s="65"/>
      <c r="D46" s="65"/>
      <c r="E46" s="65"/>
      <c r="F46" s="65"/>
      <c r="G46" s="65"/>
      <c r="H46" s="65"/>
      <c r="I46" s="65"/>
      <c r="J46" s="65"/>
      <c r="K46" s="65"/>
    </row>
    <row r="47" ht="23.25" customHeight="1" spans="2:11">
      <c r="B47" s="65"/>
      <c r="C47" s="65"/>
      <c r="D47" s="65"/>
      <c r="E47" s="65"/>
      <c r="F47" s="65"/>
      <c r="G47" s="65"/>
      <c r="H47" s="65"/>
      <c r="I47" s="65"/>
      <c r="J47" s="65"/>
      <c r="K47" s="65"/>
    </row>
    <row r="48" ht="23.25" customHeight="1" spans="2:11">
      <c r="B48" s="65"/>
      <c r="C48" s="65"/>
      <c r="D48" s="65"/>
      <c r="E48" s="65"/>
      <c r="F48" s="65"/>
      <c r="G48" s="65"/>
      <c r="H48" s="65"/>
      <c r="I48" s="65"/>
      <c r="J48" s="65"/>
      <c r="K48" s="65"/>
    </row>
    <row r="49" ht="23.25" customHeight="1" spans="2:11">
      <c r="B49" s="65"/>
      <c r="C49" s="65"/>
      <c r="D49" s="65"/>
      <c r="E49" s="65"/>
      <c r="F49" s="65"/>
      <c r="G49" s="65"/>
      <c r="H49" s="65"/>
      <c r="I49" s="65"/>
      <c r="J49" s="65"/>
      <c r="K49" s="65"/>
    </row>
    <row r="50" ht="23.25" customHeight="1" spans="2:11">
      <c r="B50" s="65"/>
      <c r="C50" s="65"/>
      <c r="D50" s="65"/>
      <c r="E50" s="65"/>
      <c r="F50" s="65"/>
      <c r="G50" s="65"/>
      <c r="H50" s="65"/>
      <c r="I50" s="65"/>
      <c r="J50" s="65"/>
      <c r="K50" s="65"/>
    </row>
    <row r="51" ht="23.25" customHeight="1" spans="2:11">
      <c r="B51" s="65"/>
      <c r="C51" s="65"/>
      <c r="D51" s="65"/>
      <c r="E51" s="65"/>
      <c r="F51" s="65"/>
      <c r="G51" s="65"/>
      <c r="H51" s="65"/>
      <c r="I51" s="65"/>
      <c r="J51" s="65"/>
      <c r="K51" s="65"/>
    </row>
    <row r="52" ht="23.25" customHeight="1" spans="2:11">
      <c r="B52" s="65"/>
      <c r="C52" s="65"/>
      <c r="D52" s="65"/>
      <c r="E52" s="65"/>
      <c r="F52" s="65"/>
      <c r="G52" s="65"/>
      <c r="H52" s="65"/>
      <c r="I52" s="65"/>
      <c r="J52" s="65"/>
      <c r="K52" s="65"/>
    </row>
    <row r="53" ht="23.25" customHeight="1" spans="2:11">
      <c r="B53" s="65"/>
      <c r="C53" s="65"/>
      <c r="D53" s="65"/>
      <c r="E53" s="65"/>
      <c r="F53" s="65"/>
      <c r="G53" s="65"/>
      <c r="H53" s="65"/>
      <c r="I53" s="65"/>
      <c r="J53" s="65"/>
      <c r="K53" s="65"/>
    </row>
    <row r="54" ht="23.25" customHeight="1" spans="2:11">
      <c r="B54" s="65"/>
      <c r="C54" s="65"/>
      <c r="D54" s="65"/>
      <c r="E54" s="65"/>
      <c r="F54" s="65"/>
      <c r="G54" s="65"/>
      <c r="H54" s="65"/>
      <c r="I54" s="65"/>
      <c r="J54" s="65"/>
      <c r="K54" s="65"/>
    </row>
    <row r="55" ht="23.25" customHeight="1" spans="2:11">
      <c r="B55" s="65"/>
      <c r="C55" s="65"/>
      <c r="D55" s="65"/>
      <c r="E55" s="65"/>
      <c r="F55" s="65"/>
      <c r="G55" s="65"/>
      <c r="H55" s="65"/>
      <c r="I55" s="65"/>
      <c r="J55" s="65"/>
      <c r="K55" s="65"/>
    </row>
    <row r="56" ht="23.25" customHeight="1" spans="2:11">
      <c r="B56" s="65"/>
      <c r="C56" s="65"/>
      <c r="D56" s="65"/>
      <c r="E56" s="65"/>
      <c r="F56" s="65"/>
      <c r="G56" s="65"/>
      <c r="H56" s="65"/>
      <c r="I56" s="65"/>
      <c r="J56" s="65"/>
      <c r="K56" s="65"/>
    </row>
    <row r="57" ht="23.25" customHeight="1" spans="2:11">
      <c r="B57" s="65"/>
      <c r="C57" s="65"/>
      <c r="D57" s="65"/>
      <c r="E57" s="65"/>
      <c r="F57" s="65"/>
      <c r="G57" s="65"/>
      <c r="H57" s="65"/>
      <c r="I57" s="65"/>
      <c r="J57" s="65"/>
      <c r="K57" s="65"/>
    </row>
    <row r="58" ht="23.25" customHeight="1" spans="2:11">
      <c r="B58" s="65"/>
      <c r="C58" s="65"/>
      <c r="D58" s="65"/>
      <c r="E58" s="65"/>
      <c r="F58" s="65"/>
      <c r="G58" s="65"/>
      <c r="H58" s="65"/>
      <c r="I58" s="65"/>
      <c r="J58" s="65"/>
      <c r="K58" s="65"/>
    </row>
    <row r="59" ht="23.25" customHeight="1" spans="2:11">
      <c r="B59" s="65"/>
      <c r="C59" s="65"/>
      <c r="D59" s="65"/>
      <c r="E59" s="65"/>
      <c r="F59" s="65"/>
      <c r="G59" s="65"/>
      <c r="H59" s="65"/>
      <c r="I59" s="65"/>
      <c r="J59" s="65"/>
      <c r="K59" s="65"/>
    </row>
    <row r="60" ht="23.25" customHeight="1" spans="2:11">
      <c r="B60" s="65"/>
      <c r="C60" s="65"/>
      <c r="D60" s="65"/>
      <c r="E60" s="65"/>
      <c r="F60" s="65"/>
      <c r="G60" s="65"/>
      <c r="H60" s="65"/>
      <c r="I60" s="65"/>
      <c r="J60" s="65"/>
      <c r="K60" s="65"/>
    </row>
    <row r="61" ht="23.25" customHeight="1" spans="2:11">
      <c r="B61" s="65"/>
      <c r="C61" s="65"/>
      <c r="D61" s="65"/>
      <c r="E61" s="65"/>
      <c r="F61" s="65"/>
      <c r="G61" s="65"/>
      <c r="H61" s="65"/>
      <c r="I61" s="65"/>
      <c r="J61" s="65"/>
      <c r="K61" s="65"/>
    </row>
    <row r="62" ht="23.25" customHeight="1" spans="2:11">
      <c r="B62" s="65"/>
      <c r="C62" s="65"/>
      <c r="D62" s="65"/>
      <c r="E62" s="65"/>
      <c r="F62" s="65"/>
      <c r="G62" s="65"/>
      <c r="H62" s="65"/>
      <c r="I62" s="65"/>
      <c r="J62" s="65"/>
      <c r="K62" s="65"/>
    </row>
    <row r="63" ht="23.25" customHeight="1" spans="2:11">
      <c r="B63" s="65"/>
      <c r="C63" s="65"/>
      <c r="D63" s="65"/>
      <c r="E63" s="65"/>
      <c r="F63" s="65"/>
      <c r="G63" s="65"/>
      <c r="H63" s="65"/>
      <c r="I63" s="65"/>
      <c r="J63" s="65"/>
      <c r="K63" s="65"/>
    </row>
    <row r="64" ht="23.25" customHeight="1" spans="2:11">
      <c r="B64" s="65"/>
      <c r="C64" s="65"/>
      <c r="D64" s="65"/>
      <c r="E64" s="65"/>
      <c r="F64" s="65"/>
      <c r="G64" s="65"/>
      <c r="H64" s="65"/>
      <c r="I64" s="65"/>
      <c r="J64" s="65"/>
      <c r="K64" s="65"/>
    </row>
    <row r="65" ht="23.25" customHeight="1" spans="2:11">
      <c r="B65" s="65"/>
      <c r="C65" s="65"/>
      <c r="D65" s="65"/>
      <c r="E65" s="65"/>
      <c r="F65" s="65"/>
      <c r="G65" s="65"/>
      <c r="H65" s="65"/>
      <c r="I65" s="65"/>
      <c r="J65" s="65"/>
      <c r="K65" s="65"/>
    </row>
    <row r="66" ht="23.25" customHeight="1" spans="2:11">
      <c r="B66" s="65"/>
      <c r="C66" s="65"/>
      <c r="D66" s="65"/>
      <c r="E66" s="65"/>
      <c r="F66" s="65"/>
      <c r="G66" s="65"/>
      <c r="H66" s="65"/>
      <c r="I66" s="65"/>
      <c r="J66" s="65"/>
      <c r="K66" s="65"/>
    </row>
    <row r="67" ht="23.25" customHeight="1" spans="2:11">
      <c r="B67" s="65"/>
      <c r="C67" s="65"/>
      <c r="D67" s="65"/>
      <c r="E67" s="65"/>
      <c r="F67" s="65"/>
      <c r="G67" s="65"/>
      <c r="H67" s="65"/>
      <c r="I67" s="65"/>
      <c r="J67" s="65"/>
      <c r="K67" s="65"/>
    </row>
    <row r="68" ht="23.25" customHeight="1" spans="2:11">
      <c r="B68" s="65"/>
      <c r="C68" s="65"/>
      <c r="D68" s="65"/>
      <c r="E68" s="65"/>
      <c r="F68" s="65"/>
      <c r="G68" s="65"/>
      <c r="H68" s="65"/>
      <c r="I68" s="65"/>
      <c r="J68" s="65"/>
      <c r="K68" s="65"/>
    </row>
    <row r="69" ht="23.25" customHeight="1" spans="2:11">
      <c r="B69" s="65"/>
      <c r="C69" s="65"/>
      <c r="D69" s="65"/>
      <c r="E69" s="65"/>
      <c r="F69" s="65"/>
      <c r="G69" s="65"/>
      <c r="H69" s="65"/>
      <c r="I69" s="65"/>
      <c r="J69" s="65"/>
      <c r="K69" s="65"/>
    </row>
    <row r="70" ht="23.25" customHeight="1" spans="2:11">
      <c r="B70" s="65"/>
      <c r="C70" s="65"/>
      <c r="D70" s="65"/>
      <c r="E70" s="65"/>
      <c r="F70" s="65"/>
      <c r="G70" s="65"/>
      <c r="H70" s="65"/>
      <c r="I70" s="65"/>
      <c r="J70" s="65"/>
      <c r="K70" s="65"/>
    </row>
    <row r="71" ht="23.25" customHeight="1" spans="2:11">
      <c r="B71" s="65"/>
      <c r="C71" s="65"/>
      <c r="D71" s="65"/>
      <c r="E71" s="65"/>
      <c r="F71" s="65"/>
      <c r="G71" s="65"/>
      <c r="H71" s="65"/>
      <c r="I71" s="65"/>
      <c r="J71" s="65"/>
      <c r="K71" s="65"/>
    </row>
    <row r="72" ht="23.25" customHeight="1" spans="2:11">
      <c r="B72" s="65"/>
      <c r="C72" s="65"/>
      <c r="D72" s="65"/>
      <c r="E72" s="65"/>
      <c r="F72" s="65"/>
      <c r="G72" s="65"/>
      <c r="H72" s="65"/>
      <c r="I72" s="65"/>
      <c r="J72" s="65"/>
      <c r="K72" s="65"/>
    </row>
    <row r="73" ht="23.25" customHeight="1" spans="2:11">
      <c r="B73" s="65"/>
      <c r="C73" s="65"/>
      <c r="D73" s="65"/>
      <c r="E73" s="65"/>
      <c r="F73" s="65"/>
      <c r="G73" s="65"/>
      <c r="H73" s="65"/>
      <c r="I73" s="65"/>
      <c r="J73" s="65"/>
      <c r="K73" s="65"/>
    </row>
    <row r="74" ht="23.25" customHeight="1" spans="2:11">
      <c r="B74" s="65"/>
      <c r="C74" s="65"/>
      <c r="D74" s="65"/>
      <c r="E74" s="65"/>
      <c r="F74" s="65"/>
      <c r="G74" s="65"/>
      <c r="H74" s="65"/>
      <c r="I74" s="65"/>
      <c r="J74" s="65"/>
      <c r="K74" s="65"/>
    </row>
    <row r="75" ht="23.25" customHeight="1" spans="2:11">
      <c r="B75" s="65"/>
      <c r="C75" s="65"/>
      <c r="D75" s="65"/>
      <c r="E75" s="65"/>
      <c r="F75" s="65"/>
      <c r="G75" s="65"/>
      <c r="H75" s="65"/>
      <c r="I75" s="65"/>
      <c r="J75" s="65"/>
      <c r="K75" s="65"/>
    </row>
    <row r="76" ht="23.25" customHeight="1" spans="2:11">
      <c r="B76" s="65"/>
      <c r="C76" s="65"/>
      <c r="D76" s="65"/>
      <c r="E76" s="65"/>
      <c r="F76" s="65"/>
      <c r="G76" s="65"/>
      <c r="H76" s="65"/>
      <c r="I76" s="65"/>
      <c r="J76" s="65"/>
      <c r="K76" s="65"/>
    </row>
    <row r="77" ht="23.25" customHeight="1" spans="2:11">
      <c r="B77" s="65"/>
      <c r="C77" s="65"/>
      <c r="D77" s="65"/>
      <c r="E77" s="65"/>
      <c r="F77" s="65"/>
      <c r="G77" s="65"/>
      <c r="H77" s="65"/>
      <c r="I77" s="65"/>
      <c r="J77" s="65"/>
      <c r="K77" s="65"/>
    </row>
    <row r="78" ht="23.25" customHeight="1" spans="2:11">
      <c r="B78" s="65"/>
      <c r="C78" s="65"/>
      <c r="D78" s="65"/>
      <c r="E78" s="65"/>
      <c r="F78" s="65"/>
      <c r="G78" s="65"/>
      <c r="H78" s="65"/>
      <c r="I78" s="65"/>
      <c r="J78" s="65"/>
      <c r="K78" s="65"/>
    </row>
    <row r="79" ht="23.25" customHeight="1" spans="2:11">
      <c r="B79" s="65"/>
      <c r="C79" s="65"/>
      <c r="D79" s="65"/>
      <c r="E79" s="65"/>
      <c r="F79" s="65"/>
      <c r="G79" s="65"/>
      <c r="H79" s="65"/>
      <c r="I79" s="65"/>
      <c r="J79" s="65"/>
      <c r="K79" s="65"/>
    </row>
    <row r="80" ht="23.25" customHeight="1" spans="2:11">
      <c r="B80" s="65"/>
      <c r="C80" s="65"/>
      <c r="D80" s="65"/>
      <c r="E80" s="65"/>
      <c r="F80" s="65"/>
      <c r="G80" s="65"/>
      <c r="H80" s="65"/>
      <c r="I80" s="65"/>
      <c r="J80" s="65"/>
      <c r="K80" s="65"/>
    </row>
    <row r="81" ht="23.25" customHeight="1" spans="2:11">
      <c r="B81" s="65"/>
      <c r="C81" s="65"/>
      <c r="D81" s="65"/>
      <c r="E81" s="65"/>
      <c r="F81" s="65"/>
      <c r="G81" s="65"/>
      <c r="H81" s="65"/>
      <c r="I81" s="65"/>
      <c r="J81" s="65"/>
      <c r="K81" s="65"/>
    </row>
    <row r="82" ht="23.25" customHeight="1" spans="2:11">
      <c r="B82" s="65"/>
      <c r="C82" s="65"/>
      <c r="D82" s="65"/>
      <c r="E82" s="65"/>
      <c r="F82" s="65"/>
      <c r="G82" s="65"/>
      <c r="H82" s="65"/>
      <c r="I82" s="65"/>
      <c r="J82" s="65"/>
      <c r="K82" s="65"/>
    </row>
    <row r="83" ht="23.25" customHeight="1" spans="2:11">
      <c r="B83" s="65"/>
      <c r="C83" s="65"/>
      <c r="D83" s="65"/>
      <c r="E83" s="65"/>
      <c r="F83" s="65"/>
      <c r="G83" s="65"/>
      <c r="H83" s="65"/>
      <c r="I83" s="65"/>
      <c r="J83" s="65"/>
      <c r="K83" s="65"/>
    </row>
    <row r="84" ht="23.25" customHeight="1" spans="2:11">
      <c r="B84" s="65"/>
      <c r="C84" s="65"/>
      <c r="D84" s="65"/>
      <c r="E84" s="65"/>
      <c r="F84" s="65"/>
      <c r="G84" s="65"/>
      <c r="H84" s="65"/>
      <c r="I84" s="65"/>
      <c r="J84" s="65"/>
      <c r="K84" s="65"/>
    </row>
    <row r="85" ht="23.25" customHeight="1" spans="2:11">
      <c r="B85" s="65"/>
      <c r="C85" s="65"/>
      <c r="D85" s="65"/>
      <c r="E85" s="65"/>
      <c r="F85" s="65"/>
      <c r="G85" s="65"/>
      <c r="H85" s="65"/>
      <c r="I85" s="65"/>
      <c r="J85" s="65"/>
      <c r="K85" s="65"/>
    </row>
    <row r="86" ht="23.25" customHeight="1" spans="2:11">
      <c r="B86" s="65"/>
      <c r="C86" s="65"/>
      <c r="D86" s="65"/>
      <c r="E86" s="65"/>
      <c r="F86" s="65"/>
      <c r="G86" s="65"/>
      <c r="H86" s="65"/>
      <c r="I86" s="65"/>
      <c r="J86" s="65"/>
      <c r="K86" s="65"/>
    </row>
    <row r="87" ht="23.25" customHeight="1" spans="2:11">
      <c r="B87" s="65"/>
      <c r="C87" s="65"/>
      <c r="D87" s="65"/>
      <c r="E87" s="65"/>
      <c r="F87" s="65"/>
      <c r="G87" s="65"/>
      <c r="H87" s="65"/>
      <c r="I87" s="65"/>
      <c r="J87" s="65"/>
      <c r="K87" s="65"/>
    </row>
    <row r="88" ht="23.25" customHeight="1" spans="2:11">
      <c r="B88" s="65"/>
      <c r="C88" s="65"/>
      <c r="D88" s="65"/>
      <c r="E88" s="65"/>
      <c r="F88" s="65"/>
      <c r="G88" s="65"/>
      <c r="H88" s="65"/>
      <c r="I88" s="65"/>
      <c r="J88" s="65"/>
      <c r="K88" s="65"/>
    </row>
    <row r="89" ht="23.25" customHeight="1" spans="2:11">
      <c r="B89" s="65"/>
      <c r="C89" s="65"/>
      <c r="D89" s="65"/>
      <c r="E89" s="65"/>
      <c r="F89" s="65"/>
      <c r="G89" s="65"/>
      <c r="H89" s="65"/>
      <c r="I89" s="65"/>
      <c r="J89" s="65"/>
      <c r="K89" s="65"/>
    </row>
    <row r="90" ht="23.25" customHeight="1" spans="2:11">
      <c r="B90" s="65"/>
      <c r="C90" s="65"/>
      <c r="D90" s="65"/>
      <c r="E90" s="65"/>
      <c r="F90" s="65"/>
      <c r="G90" s="65"/>
      <c r="H90" s="65"/>
      <c r="I90" s="65"/>
      <c r="J90" s="65"/>
      <c r="K90" s="65"/>
    </row>
    <row r="91" ht="23.25" customHeight="1" spans="2:11">
      <c r="B91" s="65"/>
      <c r="C91" s="65"/>
      <c r="D91" s="65"/>
      <c r="E91" s="65"/>
      <c r="F91" s="65"/>
      <c r="G91" s="65"/>
      <c r="H91" s="65"/>
      <c r="I91" s="65"/>
      <c r="J91" s="65"/>
      <c r="K91" s="65"/>
    </row>
    <row r="92" ht="23.25" customHeight="1" spans="2:11">
      <c r="B92" s="65"/>
      <c r="C92" s="65"/>
      <c r="D92" s="65"/>
      <c r="E92" s="65"/>
      <c r="F92" s="65"/>
      <c r="G92" s="65"/>
      <c r="H92" s="65"/>
      <c r="I92" s="65"/>
      <c r="J92" s="65"/>
      <c r="K92" s="65"/>
    </row>
    <row r="93" ht="23.25" customHeight="1" spans="2:11">
      <c r="B93" s="65"/>
      <c r="C93" s="65"/>
      <c r="D93" s="65"/>
      <c r="E93" s="65"/>
      <c r="F93" s="65"/>
      <c r="G93" s="65"/>
      <c r="H93" s="65"/>
      <c r="I93" s="65"/>
      <c r="J93" s="65"/>
      <c r="K93" s="65"/>
    </row>
    <row r="94" ht="23.25" customHeight="1" spans="2:11">
      <c r="B94" s="65"/>
      <c r="C94" s="65"/>
      <c r="D94" s="65"/>
      <c r="E94" s="65"/>
      <c r="F94" s="65"/>
      <c r="G94" s="65"/>
      <c r="H94" s="65"/>
      <c r="I94" s="65"/>
      <c r="J94" s="65"/>
      <c r="K94" s="65"/>
    </row>
    <row r="95" ht="23.25" customHeight="1" spans="2:11">
      <c r="B95" s="65"/>
      <c r="C95" s="65"/>
      <c r="D95" s="65"/>
      <c r="E95" s="65"/>
      <c r="F95" s="65"/>
      <c r="G95" s="65"/>
      <c r="H95" s="65"/>
      <c r="I95" s="65"/>
      <c r="J95" s="65"/>
      <c r="K95" s="65"/>
    </row>
    <row r="96" ht="23.25" customHeight="1" spans="2:11">
      <c r="B96" s="65"/>
      <c r="C96" s="65"/>
      <c r="D96" s="65"/>
      <c r="E96" s="65"/>
      <c r="F96" s="65"/>
      <c r="G96" s="65"/>
      <c r="H96" s="65"/>
      <c r="I96" s="65"/>
      <c r="J96" s="65"/>
      <c r="K96" s="65"/>
    </row>
    <row r="97" ht="23.25" customHeight="1" spans="2:11">
      <c r="B97" s="65"/>
      <c r="C97" s="65"/>
      <c r="D97" s="65"/>
      <c r="E97" s="65"/>
      <c r="F97" s="65"/>
      <c r="G97" s="65"/>
      <c r="H97" s="65"/>
      <c r="I97" s="65"/>
      <c r="J97" s="65"/>
      <c r="K97" s="65"/>
    </row>
    <row r="98" ht="23.25" customHeight="1" spans="2:11">
      <c r="B98" s="65"/>
      <c r="C98" s="65"/>
      <c r="D98" s="65"/>
      <c r="E98" s="65"/>
      <c r="F98" s="65"/>
      <c r="G98" s="65"/>
      <c r="H98" s="65"/>
      <c r="I98" s="65"/>
      <c r="J98" s="65"/>
      <c r="K98" s="65"/>
    </row>
    <row r="99" ht="23.25" customHeight="1" spans="2:11">
      <c r="B99" s="65"/>
      <c r="C99" s="65"/>
      <c r="D99" s="65"/>
      <c r="E99" s="65"/>
      <c r="F99" s="65"/>
      <c r="G99" s="65"/>
      <c r="H99" s="65"/>
      <c r="I99" s="65"/>
      <c r="J99" s="65"/>
      <c r="K99" s="65"/>
    </row>
    <row r="100" ht="23.25" customHeight="1" spans="2:11">
      <c r="B100" s="65"/>
      <c r="C100" s="65"/>
      <c r="D100" s="65"/>
      <c r="E100" s="65"/>
      <c r="F100" s="65"/>
      <c r="G100" s="65"/>
      <c r="H100" s="65"/>
      <c r="I100" s="65"/>
      <c r="J100" s="65"/>
      <c r="K100" s="65"/>
    </row>
    <row r="101" ht="23.25" customHeight="1" spans="2:11">
      <c r="B101" s="65"/>
      <c r="C101" s="65"/>
      <c r="D101" s="65"/>
      <c r="E101" s="65"/>
      <c r="F101" s="65"/>
      <c r="G101" s="65"/>
      <c r="H101" s="65"/>
      <c r="I101" s="65"/>
      <c r="J101" s="65"/>
      <c r="K101" s="65"/>
    </row>
    <row r="102" ht="23.25" customHeight="1" spans="2:11">
      <c r="B102" s="65"/>
      <c r="C102" s="65"/>
      <c r="D102" s="65"/>
      <c r="E102" s="65"/>
      <c r="F102" s="65"/>
      <c r="G102" s="65"/>
      <c r="H102" s="65"/>
      <c r="I102" s="65"/>
      <c r="J102" s="65"/>
      <c r="K102" s="65"/>
    </row>
    <row r="103" ht="23.25" customHeight="1" spans="2:11">
      <c r="B103" s="65"/>
      <c r="C103" s="65"/>
      <c r="D103" s="65"/>
      <c r="E103" s="65"/>
      <c r="F103" s="65"/>
      <c r="G103" s="65"/>
      <c r="H103" s="65"/>
      <c r="I103" s="65"/>
      <c r="J103" s="65"/>
      <c r="K103" s="65"/>
    </row>
    <row r="104" ht="23.25" customHeight="1" spans="2:11">
      <c r="B104" s="65"/>
      <c r="C104" s="65"/>
      <c r="D104" s="65"/>
      <c r="E104" s="65"/>
      <c r="F104" s="65"/>
      <c r="G104" s="65"/>
      <c r="H104" s="65"/>
      <c r="I104" s="65"/>
      <c r="J104" s="65"/>
      <c r="K104" s="65"/>
    </row>
    <row r="105" ht="23.25" customHeight="1" spans="2:11">
      <c r="B105" s="65"/>
      <c r="C105" s="65"/>
      <c r="D105" s="65"/>
      <c r="E105" s="65"/>
      <c r="F105" s="65"/>
      <c r="G105" s="65"/>
      <c r="H105" s="65"/>
      <c r="I105" s="65"/>
      <c r="J105" s="65"/>
      <c r="K105" s="65"/>
    </row>
    <row r="106" ht="23.25" customHeight="1" spans="2:11">
      <c r="B106" s="65"/>
      <c r="C106" s="65"/>
      <c r="D106" s="65"/>
      <c r="E106" s="65"/>
      <c r="F106" s="65"/>
      <c r="G106" s="65"/>
      <c r="H106" s="65"/>
      <c r="I106" s="65"/>
      <c r="J106" s="65"/>
      <c r="K106" s="65"/>
    </row>
    <row r="107" ht="23.25" customHeight="1" spans="2:11">
      <c r="B107" s="65"/>
      <c r="C107" s="65"/>
      <c r="D107" s="65"/>
      <c r="E107" s="65"/>
      <c r="F107" s="65"/>
      <c r="G107" s="65"/>
      <c r="H107" s="65"/>
      <c r="I107" s="65"/>
      <c r="J107" s="65"/>
      <c r="K107" s="65"/>
    </row>
    <row r="108" ht="23.25" customHeight="1" spans="2:11">
      <c r="B108" s="65"/>
      <c r="C108" s="65"/>
      <c r="D108" s="65"/>
      <c r="E108" s="65"/>
      <c r="F108" s="65"/>
      <c r="G108" s="65"/>
      <c r="H108" s="65"/>
      <c r="I108" s="65"/>
      <c r="J108" s="65"/>
      <c r="K108" s="65"/>
    </row>
    <row r="109" ht="23.25" customHeight="1" spans="2:11">
      <c r="B109" s="65"/>
      <c r="C109" s="65"/>
      <c r="D109" s="65"/>
      <c r="E109" s="65"/>
      <c r="F109" s="65"/>
      <c r="G109" s="65"/>
      <c r="H109" s="65"/>
      <c r="I109" s="65"/>
      <c r="J109" s="65"/>
      <c r="K109" s="65"/>
    </row>
    <row r="110" ht="23.25" customHeight="1" spans="2:11">
      <c r="B110" s="65"/>
      <c r="C110" s="65"/>
      <c r="D110" s="65"/>
      <c r="E110" s="65"/>
      <c r="F110" s="65"/>
      <c r="G110" s="65"/>
      <c r="H110" s="65"/>
      <c r="I110" s="65"/>
      <c r="J110" s="65"/>
      <c r="K110" s="65"/>
    </row>
    <row r="111" ht="23.25" customHeight="1" spans="2:11">
      <c r="B111" s="65"/>
      <c r="C111" s="65"/>
      <c r="D111" s="65"/>
      <c r="E111" s="65"/>
      <c r="F111" s="65"/>
      <c r="G111" s="65"/>
      <c r="H111" s="65"/>
      <c r="I111" s="65"/>
      <c r="J111" s="65"/>
      <c r="K111" s="65"/>
    </row>
    <row r="112" ht="23.25" customHeight="1" spans="2:11">
      <c r="B112" s="65"/>
      <c r="C112" s="65"/>
      <c r="D112" s="65"/>
      <c r="E112" s="65"/>
      <c r="F112" s="65"/>
      <c r="G112" s="65"/>
      <c r="H112" s="65"/>
      <c r="I112" s="65"/>
      <c r="J112" s="65"/>
      <c r="K112" s="65"/>
    </row>
    <row r="113" ht="23.25" customHeight="1" spans="2:11">
      <c r="B113" s="65"/>
      <c r="C113" s="65"/>
      <c r="D113" s="65"/>
      <c r="E113" s="65"/>
      <c r="F113" s="65"/>
      <c r="G113" s="65"/>
      <c r="H113" s="65"/>
      <c r="I113" s="65"/>
      <c r="J113" s="65"/>
      <c r="K113" s="65"/>
    </row>
    <row r="114" ht="23.25" customHeight="1" spans="2:11">
      <c r="B114" s="65"/>
      <c r="C114" s="65"/>
      <c r="D114" s="65"/>
      <c r="E114" s="65"/>
      <c r="F114" s="65"/>
      <c r="G114" s="65"/>
      <c r="H114" s="65"/>
      <c r="I114" s="65"/>
      <c r="J114" s="65"/>
      <c r="K114" s="65"/>
    </row>
    <row r="115" ht="23.25" customHeight="1" spans="2:11">
      <c r="B115" s="65"/>
      <c r="C115" s="65"/>
      <c r="D115" s="65"/>
      <c r="E115" s="65"/>
      <c r="F115" s="65"/>
      <c r="G115" s="65"/>
      <c r="H115" s="65"/>
      <c r="I115" s="65"/>
      <c r="J115" s="65"/>
      <c r="K115" s="65"/>
    </row>
    <row r="116" ht="23.25" customHeight="1" spans="2:11">
      <c r="B116" s="65"/>
      <c r="C116" s="65"/>
      <c r="D116" s="65"/>
      <c r="E116" s="65"/>
      <c r="F116" s="65"/>
      <c r="G116" s="65"/>
      <c r="H116" s="65"/>
      <c r="I116" s="65"/>
      <c r="J116" s="65"/>
      <c r="K116" s="65"/>
    </row>
    <row r="117" ht="23.25" customHeight="1" spans="2:11">
      <c r="B117" s="65"/>
      <c r="C117" s="65"/>
      <c r="D117" s="65"/>
      <c r="E117" s="65"/>
      <c r="F117" s="65"/>
      <c r="G117" s="65"/>
      <c r="H117" s="65"/>
      <c r="I117" s="65"/>
      <c r="J117" s="65"/>
      <c r="K117" s="65"/>
    </row>
    <row r="118" ht="23.25" customHeight="1" spans="2:11">
      <c r="B118" s="65"/>
      <c r="C118" s="65"/>
      <c r="D118" s="65"/>
      <c r="E118" s="65"/>
      <c r="F118" s="65"/>
      <c r="G118" s="65"/>
      <c r="H118" s="65"/>
      <c r="I118" s="65"/>
      <c r="J118" s="65"/>
      <c r="K118" s="65"/>
    </row>
    <row r="119" ht="23.25" customHeight="1" spans="2:11">
      <c r="B119" s="65"/>
      <c r="C119" s="65"/>
      <c r="D119" s="65"/>
      <c r="E119" s="65"/>
      <c r="F119" s="65"/>
      <c r="G119" s="65"/>
      <c r="H119" s="65"/>
      <c r="I119" s="65"/>
      <c r="J119" s="65"/>
      <c r="K119" s="65"/>
    </row>
    <row r="120" ht="23.25" customHeight="1" spans="2:11">
      <c r="B120" s="65"/>
      <c r="C120" s="65"/>
      <c r="D120" s="65"/>
      <c r="E120" s="65"/>
      <c r="F120" s="65"/>
      <c r="G120" s="65"/>
      <c r="H120" s="65"/>
      <c r="I120" s="65"/>
      <c r="J120" s="65"/>
      <c r="K120" s="65"/>
    </row>
    <row r="121" ht="23.25" customHeight="1" spans="2:11">
      <c r="B121" s="65"/>
      <c r="C121" s="65"/>
      <c r="D121" s="65"/>
      <c r="E121" s="65"/>
      <c r="F121" s="65"/>
      <c r="G121" s="65"/>
      <c r="H121" s="65"/>
      <c r="I121" s="65"/>
      <c r="J121" s="65"/>
      <c r="K121" s="65"/>
    </row>
    <row r="122" ht="23.25" customHeight="1" spans="2:11">
      <c r="B122" s="65"/>
      <c r="C122" s="65"/>
      <c r="D122" s="65"/>
      <c r="E122" s="65"/>
      <c r="F122" s="65"/>
      <c r="G122" s="65"/>
      <c r="H122" s="65"/>
      <c r="I122" s="65"/>
      <c r="J122" s="65"/>
      <c r="K122" s="65"/>
    </row>
    <row r="123" ht="23.25" customHeight="1" spans="2:11">
      <c r="B123" s="65"/>
      <c r="C123" s="65"/>
      <c r="D123" s="65"/>
      <c r="E123" s="65"/>
      <c r="F123" s="65"/>
      <c r="G123" s="65"/>
      <c r="H123" s="65"/>
      <c r="I123" s="65"/>
      <c r="J123" s="65"/>
      <c r="K123" s="65"/>
    </row>
    <row r="124" ht="23.25" customHeight="1" spans="2:11">
      <c r="B124" s="65"/>
      <c r="C124" s="65"/>
      <c r="D124" s="65"/>
      <c r="E124" s="65"/>
      <c r="F124" s="65"/>
      <c r="G124" s="65"/>
      <c r="H124" s="65"/>
      <c r="I124" s="65"/>
      <c r="J124" s="65"/>
      <c r="K124" s="65"/>
    </row>
    <row r="125" ht="23.25" customHeight="1" spans="2:11">
      <c r="B125" s="65"/>
      <c r="C125" s="65"/>
      <c r="D125" s="65"/>
      <c r="E125" s="65"/>
      <c r="F125" s="65"/>
      <c r="G125" s="65"/>
      <c r="H125" s="65"/>
      <c r="I125" s="65"/>
      <c r="J125" s="65"/>
      <c r="K125" s="65"/>
    </row>
    <row r="126" ht="23.25" customHeight="1" spans="2:11">
      <c r="B126" s="65"/>
      <c r="C126" s="65"/>
      <c r="D126" s="65"/>
      <c r="E126" s="65"/>
      <c r="F126" s="65"/>
      <c r="G126" s="65"/>
      <c r="H126" s="65"/>
      <c r="I126" s="65"/>
      <c r="J126" s="65"/>
      <c r="K126" s="65"/>
    </row>
    <row r="127" ht="23.25" customHeight="1" spans="2:11">
      <c r="B127" s="65"/>
      <c r="C127" s="65"/>
      <c r="D127" s="65"/>
      <c r="E127" s="65"/>
      <c r="F127" s="65"/>
      <c r="G127" s="65"/>
      <c r="H127" s="65"/>
      <c r="I127" s="65"/>
      <c r="J127" s="65"/>
      <c r="K127" s="65"/>
    </row>
    <row r="128" ht="23.25" customHeight="1" spans="2:11">
      <c r="B128" s="65"/>
      <c r="C128" s="65"/>
      <c r="D128" s="65"/>
      <c r="E128" s="65"/>
      <c r="F128" s="65"/>
      <c r="G128" s="65"/>
      <c r="H128" s="65"/>
      <c r="I128" s="65"/>
      <c r="J128" s="65"/>
      <c r="K128" s="65"/>
    </row>
    <row r="129" ht="23.25" customHeight="1" spans="2:11">
      <c r="B129" s="65"/>
      <c r="C129" s="65"/>
      <c r="D129" s="65"/>
      <c r="E129" s="65"/>
      <c r="F129" s="65"/>
      <c r="G129" s="65"/>
      <c r="H129" s="65"/>
      <c r="I129" s="65"/>
      <c r="J129" s="65"/>
      <c r="K129" s="65"/>
    </row>
    <row r="130" ht="23.25" customHeight="1" spans="2:11">
      <c r="B130" s="65"/>
      <c r="C130" s="65"/>
      <c r="D130" s="65"/>
      <c r="E130" s="65"/>
      <c r="F130" s="65"/>
      <c r="G130" s="65"/>
      <c r="H130" s="65"/>
      <c r="I130" s="65"/>
      <c r="J130" s="65"/>
      <c r="K130" s="65"/>
    </row>
    <row r="131" ht="23.25" customHeight="1" spans="2:11">
      <c r="B131" s="65"/>
      <c r="C131" s="65"/>
      <c r="D131" s="65"/>
      <c r="E131" s="65"/>
      <c r="F131" s="65"/>
      <c r="G131" s="65"/>
      <c r="H131" s="65"/>
      <c r="I131" s="65"/>
      <c r="J131" s="65"/>
      <c r="K131" s="65"/>
    </row>
    <row r="132" ht="23.25" customHeight="1" spans="2:11">
      <c r="B132" s="65"/>
      <c r="C132" s="65"/>
      <c r="D132" s="65"/>
      <c r="E132" s="65"/>
      <c r="F132" s="65"/>
      <c r="G132" s="65"/>
      <c r="H132" s="65"/>
      <c r="I132" s="65"/>
      <c r="J132" s="65"/>
      <c r="K132" s="65"/>
    </row>
    <row r="133" ht="23.25" customHeight="1" spans="2:11">
      <c r="B133" s="65"/>
      <c r="C133" s="65"/>
      <c r="D133" s="65"/>
      <c r="E133" s="65"/>
      <c r="F133" s="65"/>
      <c r="G133" s="65"/>
      <c r="H133" s="65"/>
      <c r="I133" s="65"/>
      <c r="J133" s="65"/>
      <c r="K133" s="65"/>
    </row>
    <row r="134" ht="23.25" customHeight="1" spans="2:11">
      <c r="B134" s="65"/>
      <c r="C134" s="65"/>
      <c r="D134" s="65"/>
      <c r="E134" s="65"/>
      <c r="F134" s="65"/>
      <c r="G134" s="65"/>
      <c r="H134" s="65"/>
      <c r="I134" s="65"/>
      <c r="J134" s="65"/>
      <c r="K134" s="65"/>
    </row>
    <row r="135" ht="23.25" customHeight="1" spans="2:11">
      <c r="B135" s="65"/>
      <c r="C135" s="65"/>
      <c r="D135" s="65"/>
      <c r="E135" s="65"/>
      <c r="F135" s="65"/>
      <c r="G135" s="65"/>
      <c r="H135" s="65"/>
      <c r="I135" s="65"/>
      <c r="J135" s="65"/>
      <c r="K135" s="65"/>
    </row>
    <row r="136" ht="23.25" customHeight="1" spans="2:11">
      <c r="B136" s="65"/>
      <c r="C136" s="65"/>
      <c r="D136" s="65"/>
      <c r="E136" s="65"/>
      <c r="F136" s="65"/>
      <c r="G136" s="65"/>
      <c r="H136" s="65"/>
      <c r="I136" s="65"/>
      <c r="J136" s="65"/>
      <c r="K136" s="65"/>
    </row>
    <row r="137" ht="23.25" customHeight="1" spans="2:11">
      <c r="B137" s="65"/>
      <c r="C137" s="65"/>
      <c r="D137" s="65"/>
      <c r="E137" s="65"/>
      <c r="F137" s="65"/>
      <c r="G137" s="65"/>
      <c r="H137" s="65"/>
      <c r="I137" s="65"/>
      <c r="J137" s="65"/>
      <c r="K137" s="65"/>
    </row>
    <row r="138" ht="23.25" customHeight="1" spans="2:11">
      <c r="B138" s="65"/>
      <c r="C138" s="65"/>
      <c r="D138" s="65"/>
      <c r="E138" s="65"/>
      <c r="F138" s="65"/>
      <c r="G138" s="65"/>
      <c r="H138" s="65"/>
      <c r="I138" s="65"/>
      <c r="J138" s="65"/>
      <c r="K138" s="65"/>
    </row>
    <row r="139" ht="23.25" customHeight="1" spans="2:11">
      <c r="B139" s="65"/>
      <c r="C139" s="65"/>
      <c r="D139" s="65"/>
      <c r="E139" s="65"/>
      <c r="F139" s="65"/>
      <c r="G139" s="65"/>
      <c r="H139" s="65"/>
      <c r="I139" s="65"/>
      <c r="J139" s="65"/>
      <c r="K139" s="65"/>
    </row>
    <row r="140" ht="23.25" customHeight="1" spans="2:11">
      <c r="B140" s="65"/>
      <c r="C140" s="65"/>
      <c r="D140" s="65"/>
      <c r="E140" s="65"/>
      <c r="F140" s="65"/>
      <c r="G140" s="65"/>
      <c r="H140" s="65"/>
      <c r="I140" s="65"/>
      <c r="J140" s="65"/>
      <c r="K140" s="65"/>
    </row>
    <row r="141" ht="23.25" customHeight="1" spans="2:11">
      <c r="B141" s="65"/>
      <c r="C141" s="65"/>
      <c r="D141" s="65"/>
      <c r="E141" s="65"/>
      <c r="F141" s="65"/>
      <c r="G141" s="65"/>
      <c r="H141" s="65"/>
      <c r="I141" s="65"/>
      <c r="J141" s="65"/>
      <c r="K141" s="65"/>
    </row>
    <row r="142" ht="23.25" customHeight="1" spans="2:11">
      <c r="B142" s="65"/>
      <c r="C142" s="65"/>
      <c r="D142" s="65"/>
      <c r="E142" s="65"/>
      <c r="F142" s="65"/>
      <c r="G142" s="65"/>
      <c r="H142" s="65"/>
      <c r="I142" s="65"/>
      <c r="J142" s="65"/>
      <c r="K142" s="65"/>
    </row>
    <row r="143" ht="23.25" customHeight="1" spans="2:11">
      <c r="B143" s="65"/>
      <c r="C143" s="65"/>
      <c r="D143" s="65"/>
      <c r="E143" s="65"/>
      <c r="F143" s="65"/>
      <c r="G143" s="65"/>
      <c r="H143" s="65"/>
      <c r="I143" s="65"/>
      <c r="J143" s="65"/>
      <c r="K143" s="65"/>
    </row>
    <row r="144" ht="23.25" customHeight="1" spans="2:11">
      <c r="B144" s="65"/>
      <c r="C144" s="65"/>
      <c r="D144" s="65"/>
      <c r="E144" s="65"/>
      <c r="F144" s="65"/>
      <c r="G144" s="65"/>
      <c r="H144" s="65"/>
      <c r="I144" s="65"/>
      <c r="J144" s="65"/>
      <c r="K144" s="65"/>
    </row>
    <row r="145" ht="23.25" customHeight="1" spans="2:11">
      <c r="B145" s="65"/>
      <c r="C145" s="65"/>
      <c r="D145" s="65"/>
      <c r="E145" s="65"/>
      <c r="F145" s="65"/>
      <c r="G145" s="65"/>
      <c r="H145" s="65"/>
      <c r="I145" s="65"/>
      <c r="J145" s="65"/>
      <c r="K145" s="65"/>
    </row>
    <row r="146" ht="23.25" customHeight="1" spans="2:11">
      <c r="B146" s="65"/>
      <c r="C146" s="65"/>
      <c r="D146" s="65"/>
      <c r="E146" s="65"/>
      <c r="F146" s="65"/>
      <c r="G146" s="65"/>
      <c r="H146" s="65"/>
      <c r="I146" s="65"/>
      <c r="J146" s="65"/>
      <c r="K146" s="65"/>
    </row>
    <row r="147" ht="23.25" customHeight="1" spans="2:11">
      <c r="B147" s="65"/>
      <c r="C147" s="65"/>
      <c r="D147" s="65"/>
      <c r="E147" s="65"/>
      <c r="F147" s="65"/>
      <c r="G147" s="65"/>
      <c r="H147" s="65"/>
      <c r="I147" s="65"/>
      <c r="J147" s="65"/>
      <c r="K147" s="65"/>
    </row>
    <row r="148" ht="23.25" customHeight="1" spans="2:11">
      <c r="B148" s="65"/>
      <c r="C148" s="65"/>
      <c r="D148" s="65"/>
      <c r="E148" s="65"/>
      <c r="F148" s="65"/>
      <c r="G148" s="65"/>
      <c r="H148" s="65"/>
      <c r="I148" s="65"/>
      <c r="J148" s="65"/>
      <c r="K148" s="65"/>
    </row>
    <row r="149" ht="23.25" customHeight="1" spans="2:11">
      <c r="B149" s="65"/>
      <c r="C149" s="65"/>
      <c r="D149" s="65"/>
      <c r="E149" s="65"/>
      <c r="F149" s="65"/>
      <c r="G149" s="65"/>
      <c r="H149" s="65"/>
      <c r="I149" s="65"/>
      <c r="J149" s="65"/>
      <c r="K149" s="65"/>
    </row>
    <row r="150" ht="23.25" customHeight="1" spans="2:11">
      <c r="B150" s="65"/>
      <c r="C150" s="65"/>
      <c r="D150" s="65"/>
      <c r="E150" s="65"/>
      <c r="F150" s="65"/>
      <c r="G150" s="65"/>
      <c r="H150" s="65"/>
      <c r="I150" s="65"/>
      <c r="J150" s="65"/>
      <c r="K150" s="65"/>
    </row>
    <row r="151" ht="23.25" customHeight="1" spans="2:11">
      <c r="B151" s="65"/>
      <c r="C151" s="65"/>
      <c r="D151" s="65"/>
      <c r="E151" s="65"/>
      <c r="F151" s="65"/>
      <c r="G151" s="65"/>
      <c r="H151" s="65"/>
      <c r="I151" s="65"/>
      <c r="J151" s="65"/>
      <c r="K151" s="65"/>
    </row>
    <row r="152" ht="23.25" customHeight="1" spans="2:11">
      <c r="B152" s="65"/>
      <c r="C152" s="65"/>
      <c r="D152" s="65"/>
      <c r="E152" s="65"/>
      <c r="F152" s="65"/>
      <c r="G152" s="65"/>
      <c r="H152" s="65"/>
      <c r="I152" s="65"/>
      <c r="J152" s="65"/>
      <c r="K152" s="65"/>
    </row>
    <row r="153" ht="23.25" customHeight="1" spans="2:11">
      <c r="B153" s="65"/>
      <c r="C153" s="65"/>
      <c r="D153" s="65"/>
      <c r="E153" s="65"/>
      <c r="F153" s="65"/>
      <c r="G153" s="65"/>
      <c r="H153" s="65"/>
      <c r="I153" s="65"/>
      <c r="J153" s="65"/>
      <c r="K153" s="65"/>
    </row>
    <row r="154" ht="23.25" customHeight="1" spans="2:11">
      <c r="B154" s="65"/>
      <c r="C154" s="65"/>
      <c r="D154" s="65"/>
      <c r="E154" s="65"/>
      <c r="F154" s="65"/>
      <c r="G154" s="65"/>
      <c r="H154" s="65"/>
      <c r="I154" s="65"/>
      <c r="J154" s="65"/>
      <c r="K154" s="65"/>
    </row>
    <row r="155" ht="23.25" customHeight="1" spans="2:11">
      <c r="B155" s="65"/>
      <c r="C155" s="65"/>
      <c r="D155" s="65"/>
      <c r="E155" s="65"/>
      <c r="F155" s="65"/>
      <c r="G155" s="65"/>
      <c r="H155" s="65"/>
      <c r="I155" s="65"/>
      <c r="J155" s="65"/>
      <c r="K155" s="65"/>
    </row>
    <row r="156" ht="23.25" customHeight="1" spans="2:11">
      <c r="B156" s="65"/>
      <c r="C156" s="65"/>
      <c r="D156" s="65"/>
      <c r="E156" s="65"/>
      <c r="F156" s="65"/>
      <c r="G156" s="65"/>
      <c r="H156" s="65"/>
      <c r="I156" s="65"/>
      <c r="J156" s="65"/>
      <c r="K156" s="65"/>
    </row>
    <row r="157" ht="23.25" customHeight="1" spans="2:11">
      <c r="B157" s="65"/>
      <c r="C157" s="65"/>
      <c r="D157" s="65"/>
      <c r="E157" s="65"/>
      <c r="F157" s="65"/>
      <c r="G157" s="65"/>
      <c r="H157" s="65"/>
      <c r="I157" s="65"/>
      <c r="J157" s="65"/>
      <c r="K157" s="65"/>
    </row>
    <row r="158" ht="23.25" customHeight="1" spans="2:11">
      <c r="B158" s="65"/>
      <c r="C158" s="65"/>
      <c r="D158" s="65"/>
      <c r="E158" s="65"/>
      <c r="F158" s="65"/>
      <c r="G158" s="65"/>
      <c r="H158" s="65"/>
      <c r="I158" s="65"/>
      <c r="J158" s="65"/>
      <c r="K158" s="65"/>
    </row>
    <row r="159" ht="23.25" customHeight="1" spans="2:11">
      <c r="B159" s="65"/>
      <c r="C159" s="65"/>
      <c r="D159" s="65"/>
      <c r="E159" s="65"/>
      <c r="F159" s="65"/>
      <c r="G159" s="65"/>
      <c r="H159" s="65"/>
      <c r="I159" s="65"/>
      <c r="J159" s="65"/>
      <c r="K159" s="65"/>
    </row>
    <row r="160" ht="23.25" customHeight="1" spans="2:11">
      <c r="B160" s="65"/>
      <c r="C160" s="65"/>
      <c r="D160" s="65"/>
      <c r="E160" s="65"/>
      <c r="F160" s="65"/>
      <c r="G160" s="65"/>
      <c r="H160" s="65"/>
      <c r="I160" s="65"/>
      <c r="J160" s="65"/>
      <c r="K160" s="65"/>
    </row>
    <row r="161" ht="23.25" customHeight="1" spans="2:11">
      <c r="B161" s="65"/>
      <c r="C161" s="65"/>
      <c r="D161" s="65"/>
      <c r="E161" s="65"/>
      <c r="F161" s="65"/>
      <c r="G161" s="65"/>
      <c r="H161" s="65"/>
      <c r="I161" s="65"/>
      <c r="J161" s="65"/>
      <c r="K161" s="65"/>
    </row>
    <row r="162" ht="23.25" customHeight="1" spans="2:11">
      <c r="B162" s="65"/>
      <c r="C162" s="65"/>
      <c r="D162" s="65"/>
      <c r="E162" s="65"/>
      <c r="F162" s="65"/>
      <c r="G162" s="65"/>
      <c r="H162" s="65"/>
      <c r="I162" s="65"/>
      <c r="J162" s="65"/>
      <c r="K162" s="65"/>
    </row>
    <row r="163" ht="23.25" customHeight="1" spans="2:11">
      <c r="B163" s="65"/>
      <c r="C163" s="65"/>
      <c r="D163" s="65"/>
      <c r="E163" s="65"/>
      <c r="F163" s="65"/>
      <c r="G163" s="65"/>
      <c r="H163" s="65"/>
      <c r="I163" s="65"/>
      <c r="J163" s="65"/>
      <c r="K163" s="65"/>
    </row>
    <row r="164" ht="23.25" customHeight="1" spans="2:11">
      <c r="B164" s="65"/>
      <c r="C164" s="65"/>
      <c r="D164" s="65"/>
      <c r="E164" s="65"/>
      <c r="F164" s="65"/>
      <c r="G164" s="65"/>
      <c r="H164" s="65"/>
      <c r="I164" s="65"/>
      <c r="J164" s="65"/>
      <c r="K164" s="65"/>
    </row>
    <row r="165" ht="23.25" customHeight="1" spans="2:11">
      <c r="B165" s="65"/>
      <c r="C165" s="65"/>
      <c r="D165" s="65"/>
      <c r="E165" s="65"/>
      <c r="F165" s="65"/>
      <c r="G165" s="65"/>
      <c r="H165" s="65"/>
      <c r="I165" s="65"/>
      <c r="J165" s="65"/>
      <c r="K165" s="65"/>
    </row>
    <row r="166" ht="23.25" customHeight="1" spans="2:11">
      <c r="B166" s="65"/>
      <c r="C166" s="65"/>
      <c r="D166" s="65"/>
      <c r="E166" s="65"/>
      <c r="F166" s="65"/>
      <c r="G166" s="65"/>
      <c r="H166" s="65"/>
      <c r="I166" s="65"/>
      <c r="J166" s="65"/>
      <c r="K166" s="65"/>
    </row>
    <row r="167" ht="23.25" customHeight="1" spans="2:11">
      <c r="B167" s="65"/>
      <c r="C167" s="65"/>
      <c r="D167" s="65"/>
      <c r="E167" s="65"/>
      <c r="F167" s="65"/>
      <c r="G167" s="65"/>
      <c r="H167" s="65"/>
      <c r="I167" s="65"/>
      <c r="J167" s="65"/>
      <c r="K167" s="65"/>
    </row>
    <row r="168" ht="23.25" customHeight="1" spans="2:11">
      <c r="B168" s="65"/>
      <c r="C168" s="65"/>
      <c r="D168" s="65"/>
      <c r="E168" s="65"/>
      <c r="F168" s="65"/>
      <c r="G168" s="65"/>
      <c r="H168" s="65"/>
      <c r="I168" s="65"/>
      <c r="J168" s="65"/>
      <c r="K168" s="65"/>
    </row>
    <row r="169" ht="23.25" customHeight="1" spans="2:11">
      <c r="B169" s="65"/>
      <c r="C169" s="65"/>
      <c r="D169" s="65"/>
      <c r="E169" s="65"/>
      <c r="F169" s="65"/>
      <c r="G169" s="65"/>
      <c r="H169" s="65"/>
      <c r="I169" s="65"/>
      <c r="J169" s="65"/>
      <c r="K169" s="65"/>
    </row>
    <row r="170" ht="23.25" customHeight="1" spans="2:11">
      <c r="B170" s="65"/>
      <c r="C170" s="65"/>
      <c r="D170" s="65"/>
      <c r="E170" s="65"/>
      <c r="F170" s="65"/>
      <c r="G170" s="65"/>
      <c r="H170" s="65"/>
      <c r="I170" s="65"/>
      <c r="J170" s="65"/>
      <c r="K170" s="65"/>
    </row>
    <row r="171" ht="23.25" customHeight="1" spans="2:11">
      <c r="B171" s="65"/>
      <c r="C171" s="65"/>
      <c r="D171" s="65"/>
      <c r="E171" s="65"/>
      <c r="F171" s="65"/>
      <c r="G171" s="65"/>
      <c r="H171" s="65"/>
      <c r="I171" s="65"/>
      <c r="J171" s="65"/>
      <c r="K171" s="65"/>
    </row>
    <row r="172" ht="23.25" customHeight="1" spans="2:11">
      <c r="B172" s="65"/>
      <c r="C172" s="65"/>
      <c r="D172" s="65"/>
      <c r="E172" s="65"/>
      <c r="F172" s="65"/>
      <c r="G172" s="65"/>
      <c r="H172" s="65"/>
      <c r="I172" s="65"/>
      <c r="J172" s="65"/>
      <c r="K172" s="65"/>
    </row>
    <row r="173" ht="23.25" customHeight="1" spans="2:11">
      <c r="B173" s="65"/>
      <c r="C173" s="65"/>
      <c r="D173" s="65"/>
      <c r="E173" s="65"/>
      <c r="F173" s="65"/>
      <c r="G173" s="65"/>
      <c r="H173" s="65"/>
      <c r="I173" s="65"/>
      <c r="J173" s="65"/>
      <c r="K173" s="65"/>
    </row>
    <row r="174" ht="23.25" customHeight="1" spans="2:11">
      <c r="B174" s="65"/>
      <c r="C174" s="65"/>
      <c r="D174" s="65"/>
      <c r="E174" s="65"/>
      <c r="F174" s="65"/>
      <c r="G174" s="65"/>
      <c r="H174" s="65"/>
      <c r="I174" s="65"/>
      <c r="J174" s="65"/>
      <c r="K174" s="65"/>
    </row>
    <row r="175" ht="23.25" customHeight="1"/>
    <row r="176" ht="23.25" customHeight="1"/>
    <row r="177" ht="23.25" customHeight="1"/>
    <row r="178" ht="23.25" customHeight="1"/>
    <row r="179" ht="23.25" customHeight="1"/>
    <row r="180" ht="23.25" customHeight="1"/>
    <row r="181" ht="23.25" customHeight="1"/>
    <row r="182" ht="23.25" customHeight="1"/>
    <row r="183" ht="23.25" customHeight="1"/>
    <row r="184" ht="23.25" customHeight="1"/>
  </sheetData>
  <mergeCells count="4">
    <mergeCell ref="A12:F12"/>
    <mergeCell ref="G12:K12"/>
    <mergeCell ref="A28:F28"/>
    <mergeCell ref="G28:K28"/>
  </mergeCells>
  <pageMargins left="0.708661417322835" right="0.708661417322835" top="0.748031496062992" bottom="0.748031496062992" header="0.31496062992126" footer="0.31496062992126"/>
  <pageSetup paperSize="9" scale="50" orientation="landscape"/>
  <headerFooter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T236"/>
  <sheetViews>
    <sheetView showGridLines="0" zoomScale="85" zoomScaleNormal="85" topLeftCell="A5" workbookViewId="0">
      <selection activeCell="B13" sqref="B13"/>
    </sheetView>
  </sheetViews>
  <sheetFormatPr defaultColWidth="0" defaultRowHeight="15"/>
  <cols>
    <col min="1" max="1" width="2.71428571428571" customWidth="1"/>
    <col min="2" max="2" width="48.7142857142857" customWidth="1"/>
    <col min="3" max="17" width="13.7142857142857" customWidth="1"/>
    <col min="18" max="18" width="14.7142857142857" customWidth="1"/>
    <col min="19" max="19" width="9.14285714285714" customWidth="1"/>
    <col min="20" max="20" width="14.5142857142857" customWidth="1"/>
    <col min="21" max="16384" width="9.14285714285714" hidden="1"/>
  </cols>
  <sheetData>
    <row r="1" spans="1:20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customHeight="1" spans="1:20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97"/>
    </row>
    <row r="5" spans="1:20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19"/>
    </row>
    <row r="11" ht="23.25" customHeight="1"/>
    <row r="12" s="65" customFormat="1" ht="23.25" customHeight="1" spans="1:20">
      <c r="A12"/>
      <c r="B12" s="331" t="s">
        <v>333</v>
      </c>
      <c r="C12" s="632"/>
      <c r="D12" s="632"/>
      <c r="E12" s="632"/>
      <c r="F12" s="632"/>
      <c r="G12" s="632"/>
      <c r="H12" s="632"/>
      <c r="I12" s="632"/>
      <c r="J12" s="632"/>
      <c r="K12" s="632"/>
      <c r="L12" s="632"/>
      <c r="M12" s="632"/>
      <c r="N12" s="632"/>
      <c r="O12" s="632"/>
      <c r="P12" s="632"/>
      <c r="Q12" s="632"/>
      <c r="R12" s="632"/>
      <c r="S12" s="30"/>
      <c r="T12" s="30"/>
    </row>
    <row r="13" s="65" customFormat="1" ht="50.1" customHeight="1" spans="1:20">
      <c r="A13"/>
      <c r="B13" s="72" t="s">
        <v>224</v>
      </c>
      <c r="C13" s="72" t="s">
        <v>334</v>
      </c>
      <c r="D13" s="72" t="s">
        <v>335</v>
      </c>
      <c r="E13" s="72" t="s">
        <v>336</v>
      </c>
      <c r="F13" s="72" t="s">
        <v>337</v>
      </c>
      <c r="G13" s="72" t="s">
        <v>338</v>
      </c>
      <c r="H13" s="72" t="s">
        <v>339</v>
      </c>
      <c r="I13" s="72" t="s">
        <v>340</v>
      </c>
      <c r="J13" s="72" t="s">
        <v>341</v>
      </c>
      <c r="K13" s="72" t="s">
        <v>342</v>
      </c>
      <c r="L13" s="711" t="s">
        <v>343</v>
      </c>
      <c r="M13" s="711" t="s">
        <v>344</v>
      </c>
      <c r="N13" s="711" t="s">
        <v>345</v>
      </c>
      <c r="O13" s="711" t="s">
        <v>346</v>
      </c>
      <c r="P13" s="711" t="s">
        <v>347</v>
      </c>
      <c r="Q13" s="711" t="s">
        <v>348</v>
      </c>
      <c r="R13" s="72" t="s">
        <v>349</v>
      </c>
      <c r="S13" s="30"/>
      <c r="T13" s="30"/>
    </row>
    <row r="14" s="65" customFormat="1" ht="23.25" customHeight="1" spans="1:20">
      <c r="A14"/>
      <c r="B14" s="507" t="s">
        <v>4</v>
      </c>
      <c r="C14" s="503"/>
      <c r="D14" s="503"/>
      <c r="E14" s="503"/>
      <c r="F14" s="503"/>
      <c r="G14" s="503"/>
      <c r="H14" s="503"/>
      <c r="I14" s="503"/>
      <c r="J14" s="503"/>
      <c r="K14" s="503"/>
      <c r="L14" s="712"/>
      <c r="M14" s="712"/>
      <c r="N14" s="712"/>
      <c r="O14" s="713"/>
      <c r="P14" s="713"/>
      <c r="Q14" s="712"/>
      <c r="R14" s="703"/>
      <c r="S14" s="30"/>
      <c r="T14" s="30"/>
    </row>
    <row r="15" s="65" customFormat="1" ht="23.25" customHeight="1" spans="1:20">
      <c r="A15"/>
      <c r="B15" s="504" t="s">
        <v>54</v>
      </c>
      <c r="C15" s="511" t="s">
        <v>127</v>
      </c>
      <c r="D15" s="511" t="s">
        <v>127</v>
      </c>
      <c r="E15" s="511" t="s">
        <v>127</v>
      </c>
      <c r="F15" s="511" t="s">
        <v>127</v>
      </c>
      <c r="G15" s="511" t="s">
        <v>127</v>
      </c>
      <c r="H15" s="511" t="s">
        <v>127</v>
      </c>
      <c r="I15" s="511" t="s">
        <v>127</v>
      </c>
      <c r="J15" s="511" t="s">
        <v>127</v>
      </c>
      <c r="K15" s="511" t="s">
        <v>127</v>
      </c>
      <c r="L15" s="511" t="s">
        <v>127</v>
      </c>
      <c r="M15" s="511" t="s">
        <v>127</v>
      </c>
      <c r="N15" s="511" t="s">
        <v>127</v>
      </c>
      <c r="O15" s="511" t="s">
        <v>127</v>
      </c>
      <c r="P15" s="511">
        <v>1</v>
      </c>
      <c r="Q15" s="82">
        <v>1</v>
      </c>
      <c r="R15" s="422" t="str">
        <f>IF(ISERROR(Q15/D15-1),"-",(Q15/D15-1))</f>
        <v>-</v>
      </c>
      <c r="S15" s="30"/>
      <c r="T15" s="30"/>
    </row>
    <row r="16" s="65" customFormat="1" ht="23.25" customHeight="1" spans="1:20">
      <c r="A16"/>
      <c r="B16" s="505" t="s">
        <v>16</v>
      </c>
      <c r="C16" s="82">
        <v>0</v>
      </c>
      <c r="D16" s="82">
        <v>0</v>
      </c>
      <c r="E16" s="82">
        <v>0</v>
      </c>
      <c r="F16" s="82">
        <v>1</v>
      </c>
      <c r="G16" s="82">
        <v>2</v>
      </c>
      <c r="H16" s="82">
        <v>1</v>
      </c>
      <c r="I16" s="82">
        <v>1</v>
      </c>
      <c r="J16" s="82">
        <v>3</v>
      </c>
      <c r="K16" s="159">
        <v>1</v>
      </c>
      <c r="L16" s="159">
        <v>0</v>
      </c>
      <c r="M16" s="164">
        <v>1</v>
      </c>
      <c r="N16" s="164">
        <v>1</v>
      </c>
      <c r="O16" s="164">
        <v>3</v>
      </c>
      <c r="P16" s="164">
        <v>5</v>
      </c>
      <c r="Q16" s="164">
        <v>1</v>
      </c>
      <c r="R16" s="422" t="str">
        <f t="shared" ref="R16:R52" si="0">IF(ISERROR(Q16/D16-1),"-",(Q16/D16-1))</f>
        <v>-</v>
      </c>
      <c r="S16" s="30"/>
      <c r="T16" s="30"/>
    </row>
    <row r="17" s="65" customFormat="1" ht="23.25" customHeight="1" spans="1:20">
      <c r="A17"/>
      <c r="B17" s="505" t="s">
        <v>209</v>
      </c>
      <c r="C17" s="82" t="s">
        <v>127</v>
      </c>
      <c r="D17" s="82" t="s">
        <v>127</v>
      </c>
      <c r="E17" s="82" t="s">
        <v>127</v>
      </c>
      <c r="F17" s="82" t="s">
        <v>127</v>
      </c>
      <c r="G17" s="82" t="s">
        <v>127</v>
      </c>
      <c r="H17" s="82" t="s">
        <v>127</v>
      </c>
      <c r="I17" s="82" t="s">
        <v>127</v>
      </c>
      <c r="J17" s="82">
        <v>0</v>
      </c>
      <c r="K17" s="159">
        <v>0</v>
      </c>
      <c r="L17" s="159">
        <v>0</v>
      </c>
      <c r="M17" s="164">
        <v>1</v>
      </c>
      <c r="N17" s="164">
        <v>1</v>
      </c>
      <c r="O17" s="164">
        <v>2</v>
      </c>
      <c r="P17" s="164">
        <v>0</v>
      </c>
      <c r="Q17" s="164">
        <v>0</v>
      </c>
      <c r="R17" s="422" t="str">
        <f t="shared" si="0"/>
        <v>-</v>
      </c>
      <c r="S17" s="30"/>
      <c r="T17" s="30"/>
    </row>
    <row r="18" s="65" customFormat="1" ht="23.25" customHeight="1" spans="1:20">
      <c r="A18"/>
      <c r="B18" s="505" t="s">
        <v>38</v>
      </c>
      <c r="C18" s="82" t="s">
        <v>127</v>
      </c>
      <c r="D18" s="82" t="s">
        <v>127</v>
      </c>
      <c r="E18" s="82" t="s">
        <v>127</v>
      </c>
      <c r="F18" s="82" t="s">
        <v>127</v>
      </c>
      <c r="G18" s="82" t="s">
        <v>127</v>
      </c>
      <c r="H18" s="82" t="s">
        <v>127</v>
      </c>
      <c r="I18" s="82" t="s">
        <v>127</v>
      </c>
      <c r="J18" s="82" t="s">
        <v>127</v>
      </c>
      <c r="K18" s="159">
        <v>1</v>
      </c>
      <c r="L18" s="159">
        <v>1</v>
      </c>
      <c r="M18" s="164">
        <v>0</v>
      </c>
      <c r="N18" s="164">
        <v>1</v>
      </c>
      <c r="O18" s="159">
        <v>2</v>
      </c>
      <c r="P18" s="159">
        <v>0</v>
      </c>
      <c r="Q18" s="159">
        <v>0</v>
      </c>
      <c r="R18" s="422" t="str">
        <f t="shared" si="0"/>
        <v>-</v>
      </c>
      <c r="S18" s="30"/>
      <c r="T18" s="30"/>
    </row>
    <row r="19" s="65" customFormat="1" ht="23.25" customHeight="1" spans="1:20">
      <c r="A19"/>
      <c r="B19" s="505" t="s">
        <v>49</v>
      </c>
      <c r="C19" s="82" t="s">
        <v>127</v>
      </c>
      <c r="D19" s="82" t="s">
        <v>127</v>
      </c>
      <c r="E19" s="82" t="s">
        <v>127</v>
      </c>
      <c r="F19" s="82" t="s">
        <v>127</v>
      </c>
      <c r="G19" s="82" t="s">
        <v>127</v>
      </c>
      <c r="H19" s="82" t="s">
        <v>127</v>
      </c>
      <c r="I19" s="82" t="s">
        <v>127</v>
      </c>
      <c r="J19" s="82" t="s">
        <v>127</v>
      </c>
      <c r="K19" s="159">
        <v>0</v>
      </c>
      <c r="L19" s="159">
        <v>0</v>
      </c>
      <c r="M19" s="164">
        <v>0</v>
      </c>
      <c r="N19" s="164">
        <v>0</v>
      </c>
      <c r="O19" s="164">
        <v>0</v>
      </c>
      <c r="P19" s="164">
        <v>2</v>
      </c>
      <c r="Q19" s="164">
        <v>1</v>
      </c>
      <c r="R19" s="422" t="str">
        <f t="shared" si="0"/>
        <v>-</v>
      </c>
      <c r="S19" s="30"/>
      <c r="T19" s="30"/>
    </row>
    <row r="20" s="65" customFormat="1" ht="23.25" customHeight="1" spans="1:20">
      <c r="A20"/>
      <c r="B20" s="353" t="s">
        <v>34</v>
      </c>
      <c r="C20" s="82" t="s">
        <v>127</v>
      </c>
      <c r="D20" s="82" t="s">
        <v>127</v>
      </c>
      <c r="E20" s="82" t="s">
        <v>127</v>
      </c>
      <c r="F20" s="82" t="s">
        <v>127</v>
      </c>
      <c r="G20" s="82" t="s">
        <v>127</v>
      </c>
      <c r="H20" s="82" t="s">
        <v>127</v>
      </c>
      <c r="I20" s="82" t="s">
        <v>127</v>
      </c>
      <c r="J20" s="82" t="s">
        <v>127</v>
      </c>
      <c r="K20" s="159">
        <v>0</v>
      </c>
      <c r="L20" s="159">
        <v>0</v>
      </c>
      <c r="M20" s="164">
        <v>1</v>
      </c>
      <c r="N20" s="164">
        <v>0</v>
      </c>
      <c r="O20" s="164">
        <v>1</v>
      </c>
      <c r="P20" s="164">
        <v>0</v>
      </c>
      <c r="Q20" s="164">
        <v>1</v>
      </c>
      <c r="R20" s="422" t="str">
        <f t="shared" si="0"/>
        <v>-</v>
      </c>
      <c r="S20" s="30"/>
      <c r="T20" s="30"/>
    </row>
    <row r="21" s="65" customFormat="1" ht="23.25" customHeight="1" spans="1:20">
      <c r="A21"/>
      <c r="B21" s="505" t="s">
        <v>25</v>
      </c>
      <c r="C21" s="82" t="s">
        <v>127</v>
      </c>
      <c r="D21" s="82" t="s">
        <v>127</v>
      </c>
      <c r="E21" s="82" t="s">
        <v>127</v>
      </c>
      <c r="F21" s="82" t="s">
        <v>127</v>
      </c>
      <c r="G21" s="82">
        <v>0</v>
      </c>
      <c r="H21" s="82">
        <v>0</v>
      </c>
      <c r="I21" s="82">
        <v>1</v>
      </c>
      <c r="J21" s="82">
        <v>0</v>
      </c>
      <c r="K21" s="159">
        <v>2</v>
      </c>
      <c r="L21" s="159">
        <v>0</v>
      </c>
      <c r="M21" s="164">
        <v>1</v>
      </c>
      <c r="N21" s="164">
        <v>1</v>
      </c>
      <c r="O21" s="164">
        <v>3</v>
      </c>
      <c r="P21" s="164">
        <v>1</v>
      </c>
      <c r="Q21" s="164">
        <v>1</v>
      </c>
      <c r="R21" s="422" t="str">
        <f t="shared" si="0"/>
        <v>-</v>
      </c>
      <c r="S21" s="30"/>
      <c r="T21" s="30"/>
    </row>
    <row r="22" s="65" customFormat="1" ht="23.25" customHeight="1" spans="1:20">
      <c r="A22"/>
      <c r="B22" s="505" t="s">
        <v>31</v>
      </c>
      <c r="C22" s="82" t="s">
        <v>127</v>
      </c>
      <c r="D22" s="82" t="s">
        <v>127</v>
      </c>
      <c r="E22" s="82" t="s">
        <v>127</v>
      </c>
      <c r="F22" s="82" t="s">
        <v>127</v>
      </c>
      <c r="G22" s="82" t="s">
        <v>127</v>
      </c>
      <c r="H22" s="82" t="s">
        <v>127</v>
      </c>
      <c r="I22" s="82" t="s">
        <v>127</v>
      </c>
      <c r="J22" s="82">
        <v>0</v>
      </c>
      <c r="K22" s="159">
        <v>0</v>
      </c>
      <c r="L22" s="159">
        <v>1</v>
      </c>
      <c r="M22" s="164">
        <v>2</v>
      </c>
      <c r="N22" s="164">
        <v>0</v>
      </c>
      <c r="O22" s="164">
        <v>0</v>
      </c>
      <c r="P22" s="164">
        <v>0</v>
      </c>
      <c r="Q22" s="164">
        <v>2</v>
      </c>
      <c r="R22" s="422" t="str">
        <f t="shared" si="0"/>
        <v>-</v>
      </c>
      <c r="S22" s="30"/>
      <c r="T22" s="30"/>
    </row>
    <row r="23" s="65" customFormat="1" ht="23.25" customHeight="1" spans="2:20">
      <c r="B23" s="505" t="s">
        <v>21</v>
      </c>
      <c r="C23" s="82" t="s">
        <v>127</v>
      </c>
      <c r="D23" s="82" t="s">
        <v>127</v>
      </c>
      <c r="E23" s="82" t="s">
        <v>127</v>
      </c>
      <c r="F23" s="82" t="s">
        <v>127</v>
      </c>
      <c r="G23" s="82" t="s">
        <v>127</v>
      </c>
      <c r="H23" s="82">
        <v>0</v>
      </c>
      <c r="I23" s="82">
        <v>0</v>
      </c>
      <c r="J23" s="82">
        <v>0</v>
      </c>
      <c r="K23" s="159">
        <v>0</v>
      </c>
      <c r="L23" s="159">
        <v>0</v>
      </c>
      <c r="M23" s="164">
        <v>0</v>
      </c>
      <c r="N23" s="164">
        <v>0</v>
      </c>
      <c r="O23" s="164">
        <v>0</v>
      </c>
      <c r="P23" s="164">
        <v>0</v>
      </c>
      <c r="Q23" s="164">
        <v>0</v>
      </c>
      <c r="R23" s="422" t="str">
        <f t="shared" si="0"/>
        <v>-</v>
      </c>
      <c r="S23" s="30"/>
      <c r="T23" s="30"/>
    </row>
    <row r="24" s="65" customFormat="1" ht="23.25" customHeight="1" spans="2:20">
      <c r="B24" s="505" t="s">
        <v>70</v>
      </c>
      <c r="C24" s="82" t="s">
        <v>127</v>
      </c>
      <c r="D24" s="82" t="s">
        <v>127</v>
      </c>
      <c r="E24" s="82" t="s">
        <v>127</v>
      </c>
      <c r="F24" s="82" t="s">
        <v>127</v>
      </c>
      <c r="G24" s="82" t="s">
        <v>127</v>
      </c>
      <c r="H24" s="82" t="s">
        <v>127</v>
      </c>
      <c r="I24" s="82" t="s">
        <v>127</v>
      </c>
      <c r="J24" s="82" t="s">
        <v>127</v>
      </c>
      <c r="K24" s="82" t="s">
        <v>127</v>
      </c>
      <c r="L24" s="82" t="s">
        <v>127</v>
      </c>
      <c r="M24" s="82" t="s">
        <v>127</v>
      </c>
      <c r="N24" s="164">
        <v>0</v>
      </c>
      <c r="O24" s="164">
        <v>2</v>
      </c>
      <c r="P24" s="164">
        <v>2</v>
      </c>
      <c r="Q24" s="164">
        <v>0</v>
      </c>
      <c r="R24" s="422" t="str">
        <f t="shared" si="0"/>
        <v>-</v>
      </c>
      <c r="S24" s="30"/>
      <c r="T24" s="30"/>
    </row>
    <row r="25" s="65" customFormat="1" ht="23.25" customHeight="1" spans="2:20">
      <c r="B25" s="506" t="s">
        <v>46</v>
      </c>
      <c r="C25" s="501" t="s">
        <v>127</v>
      </c>
      <c r="D25" s="501" t="s">
        <v>127</v>
      </c>
      <c r="E25" s="501" t="s">
        <v>127</v>
      </c>
      <c r="F25" s="501" t="s">
        <v>127</v>
      </c>
      <c r="G25" s="501" t="s">
        <v>127</v>
      </c>
      <c r="H25" s="501" t="s">
        <v>127</v>
      </c>
      <c r="I25" s="501" t="s">
        <v>127</v>
      </c>
      <c r="J25" s="501" t="s">
        <v>127</v>
      </c>
      <c r="K25" s="501" t="s">
        <v>127</v>
      </c>
      <c r="L25" s="501" t="s">
        <v>127</v>
      </c>
      <c r="M25" s="501" t="s">
        <v>127</v>
      </c>
      <c r="N25" s="501" t="s">
        <v>127</v>
      </c>
      <c r="O25" s="501" t="s">
        <v>127</v>
      </c>
      <c r="P25" s="164">
        <v>1</v>
      </c>
      <c r="Q25" s="164">
        <v>0</v>
      </c>
      <c r="R25" s="422" t="str">
        <f t="shared" si="0"/>
        <v>-</v>
      </c>
      <c r="S25" s="30"/>
      <c r="T25" s="30"/>
    </row>
    <row r="26" s="65" customFormat="1" ht="23.25" customHeight="1" spans="2:20">
      <c r="B26" s="507" t="s">
        <v>195</v>
      </c>
      <c r="C26" s="508">
        <f>SUM(C15:C25)</f>
        <v>0</v>
      </c>
      <c r="D26" s="508">
        <f t="shared" ref="D26:Q26" si="1">SUM(D15:D25)</f>
        <v>0</v>
      </c>
      <c r="E26" s="508">
        <f t="shared" si="1"/>
        <v>0</v>
      </c>
      <c r="F26" s="508">
        <f t="shared" si="1"/>
        <v>1</v>
      </c>
      <c r="G26" s="508">
        <f t="shared" si="1"/>
        <v>2</v>
      </c>
      <c r="H26" s="508">
        <f t="shared" si="1"/>
        <v>1</v>
      </c>
      <c r="I26" s="508">
        <f t="shared" si="1"/>
        <v>2</v>
      </c>
      <c r="J26" s="508">
        <f t="shared" si="1"/>
        <v>3</v>
      </c>
      <c r="K26" s="508">
        <f t="shared" si="1"/>
        <v>4</v>
      </c>
      <c r="L26" s="508">
        <f t="shared" si="1"/>
        <v>2</v>
      </c>
      <c r="M26" s="508">
        <f t="shared" si="1"/>
        <v>6</v>
      </c>
      <c r="N26" s="508">
        <f t="shared" si="1"/>
        <v>4</v>
      </c>
      <c r="O26" s="508">
        <f t="shared" si="1"/>
        <v>13</v>
      </c>
      <c r="P26" s="508">
        <f t="shared" si="1"/>
        <v>12</v>
      </c>
      <c r="Q26" s="508">
        <f t="shared" si="1"/>
        <v>7</v>
      </c>
      <c r="R26" s="704" t="str">
        <f t="shared" si="0"/>
        <v>-</v>
      </c>
      <c r="S26" s="30"/>
      <c r="T26" s="30"/>
    </row>
    <row r="27" s="65" customFormat="1" ht="23.25" customHeight="1" spans="2:20">
      <c r="B27" s="507" t="s">
        <v>3</v>
      </c>
      <c r="C27" s="509"/>
      <c r="D27" s="509"/>
      <c r="E27" s="509"/>
      <c r="F27" s="509"/>
      <c r="G27" s="509"/>
      <c r="H27" s="509"/>
      <c r="I27" s="509"/>
      <c r="J27" s="509"/>
      <c r="K27" s="702"/>
      <c r="L27" s="702"/>
      <c r="M27" s="702"/>
      <c r="N27" s="702"/>
      <c r="O27" s="714"/>
      <c r="P27" s="714"/>
      <c r="Q27" s="714"/>
      <c r="R27" s="704" t="str">
        <f t="shared" si="0"/>
        <v>-</v>
      </c>
      <c r="S27" s="30"/>
      <c r="T27" s="30"/>
    </row>
    <row r="28" s="65" customFormat="1" ht="23.25" customHeight="1" spans="2:20">
      <c r="B28" s="505" t="s">
        <v>87</v>
      </c>
      <c r="C28" s="82" t="s">
        <v>127</v>
      </c>
      <c r="D28" s="82" t="s">
        <v>127</v>
      </c>
      <c r="E28" s="82" t="s">
        <v>127</v>
      </c>
      <c r="F28" s="82" t="s">
        <v>127</v>
      </c>
      <c r="G28" s="82" t="s">
        <v>127</v>
      </c>
      <c r="H28" s="82" t="s">
        <v>127</v>
      </c>
      <c r="I28" s="82" t="s">
        <v>127</v>
      </c>
      <c r="J28" s="82" t="s">
        <v>127</v>
      </c>
      <c r="K28" s="159">
        <v>1</v>
      </c>
      <c r="L28" s="159">
        <v>1</v>
      </c>
      <c r="M28" s="715">
        <v>2</v>
      </c>
      <c r="N28" s="715">
        <v>1</v>
      </c>
      <c r="O28" s="164">
        <v>0</v>
      </c>
      <c r="P28" s="164">
        <v>1</v>
      </c>
      <c r="Q28" s="164">
        <v>0</v>
      </c>
      <c r="R28" s="422" t="str">
        <f t="shared" si="0"/>
        <v>-</v>
      </c>
      <c r="S28" s="30"/>
      <c r="T28" s="30"/>
    </row>
    <row r="29" s="65" customFormat="1" ht="23.25" customHeight="1" spans="2:20">
      <c r="B29" s="505" t="s">
        <v>54</v>
      </c>
      <c r="C29" s="82" t="s">
        <v>127</v>
      </c>
      <c r="D29" s="82" t="s">
        <v>127</v>
      </c>
      <c r="E29" s="82" t="s">
        <v>127</v>
      </c>
      <c r="F29" s="82" t="s">
        <v>127</v>
      </c>
      <c r="G29" s="82" t="s">
        <v>127</v>
      </c>
      <c r="H29" s="82">
        <v>0</v>
      </c>
      <c r="I29" s="82">
        <v>0</v>
      </c>
      <c r="J29" s="82">
        <v>2</v>
      </c>
      <c r="K29" s="159">
        <v>2</v>
      </c>
      <c r="L29" s="159">
        <v>0</v>
      </c>
      <c r="M29" s="164">
        <v>1</v>
      </c>
      <c r="N29" s="164">
        <v>2</v>
      </c>
      <c r="O29" s="164">
        <v>3</v>
      </c>
      <c r="P29" s="164">
        <v>1</v>
      </c>
      <c r="Q29" s="164">
        <v>1</v>
      </c>
      <c r="R29" s="422" t="str">
        <f t="shared" si="0"/>
        <v>-</v>
      </c>
      <c r="S29" s="30"/>
      <c r="T29" s="30"/>
    </row>
    <row r="30" s="65" customFormat="1" ht="23.25" customHeight="1" spans="2:20">
      <c r="B30" s="505" t="s">
        <v>16</v>
      </c>
      <c r="C30" s="82">
        <v>0</v>
      </c>
      <c r="D30" s="82">
        <v>1</v>
      </c>
      <c r="E30" s="82">
        <v>2</v>
      </c>
      <c r="F30" s="82">
        <v>2</v>
      </c>
      <c r="G30" s="82">
        <v>1</v>
      </c>
      <c r="H30" s="82">
        <v>2</v>
      </c>
      <c r="I30" s="82">
        <v>2</v>
      </c>
      <c r="J30" s="82">
        <v>2</v>
      </c>
      <c r="K30" s="159">
        <v>0</v>
      </c>
      <c r="L30" s="159">
        <v>3</v>
      </c>
      <c r="M30" s="164">
        <v>0</v>
      </c>
      <c r="N30" s="164">
        <v>3</v>
      </c>
      <c r="O30" s="164">
        <v>6</v>
      </c>
      <c r="P30" s="164">
        <v>3</v>
      </c>
      <c r="Q30" s="164">
        <v>4</v>
      </c>
      <c r="R30" s="422">
        <f t="shared" si="0"/>
        <v>3</v>
      </c>
      <c r="S30" s="30"/>
      <c r="T30" s="30"/>
    </row>
    <row r="31" s="65" customFormat="1" ht="23.25" customHeight="1" spans="2:20">
      <c r="B31" s="505" t="s">
        <v>108</v>
      </c>
      <c r="C31" s="82" t="s">
        <v>127</v>
      </c>
      <c r="D31" s="82" t="s">
        <v>127</v>
      </c>
      <c r="E31" s="82" t="s">
        <v>127</v>
      </c>
      <c r="F31" s="82" t="s">
        <v>127</v>
      </c>
      <c r="G31" s="82" t="s">
        <v>127</v>
      </c>
      <c r="H31" s="82" t="s">
        <v>127</v>
      </c>
      <c r="I31" s="82" t="s">
        <v>127</v>
      </c>
      <c r="J31" s="82" t="s">
        <v>127</v>
      </c>
      <c r="K31" s="82" t="s">
        <v>127</v>
      </c>
      <c r="L31" s="82" t="s">
        <v>127</v>
      </c>
      <c r="M31" s="82" t="s">
        <v>127</v>
      </c>
      <c r="N31" s="82" t="s">
        <v>127</v>
      </c>
      <c r="O31" s="82" t="s">
        <v>127</v>
      </c>
      <c r="P31" s="164">
        <v>0</v>
      </c>
      <c r="Q31" s="164">
        <v>2</v>
      </c>
      <c r="R31" s="422" t="str">
        <f t="shared" si="0"/>
        <v>-</v>
      </c>
      <c r="S31" s="30"/>
      <c r="T31" s="30"/>
    </row>
    <row r="32" s="65" customFormat="1" ht="23.25" customHeight="1" spans="2:20">
      <c r="B32" s="505" t="s">
        <v>58</v>
      </c>
      <c r="C32" s="82" t="s">
        <v>127</v>
      </c>
      <c r="D32" s="82" t="s">
        <v>127</v>
      </c>
      <c r="E32" s="82" t="s">
        <v>127</v>
      </c>
      <c r="F32" s="82" t="s">
        <v>127</v>
      </c>
      <c r="G32" s="82" t="s">
        <v>127</v>
      </c>
      <c r="H32" s="82">
        <v>0</v>
      </c>
      <c r="I32" s="82">
        <v>1</v>
      </c>
      <c r="J32" s="82">
        <v>1</v>
      </c>
      <c r="K32" s="159">
        <f>2+1</f>
        <v>3</v>
      </c>
      <c r="L32" s="159">
        <v>1</v>
      </c>
      <c r="M32" s="164">
        <v>2</v>
      </c>
      <c r="N32" s="164">
        <v>1</v>
      </c>
      <c r="O32" s="164">
        <v>2</v>
      </c>
      <c r="P32" s="164">
        <v>4</v>
      </c>
      <c r="Q32" s="164">
        <v>1</v>
      </c>
      <c r="R32" s="422" t="str">
        <f t="shared" si="0"/>
        <v>-</v>
      </c>
      <c r="S32" s="30"/>
      <c r="T32" s="30"/>
    </row>
    <row r="33" s="65" customFormat="1" ht="23.25" customHeight="1" spans="2:20">
      <c r="B33" s="505" t="s">
        <v>310</v>
      </c>
      <c r="C33" s="82" t="s">
        <v>127</v>
      </c>
      <c r="D33" s="82" t="s">
        <v>127</v>
      </c>
      <c r="E33" s="82" t="s">
        <v>127</v>
      </c>
      <c r="F33" s="82" t="s">
        <v>127</v>
      </c>
      <c r="G33" s="82" t="s">
        <v>127</v>
      </c>
      <c r="H33" s="82">
        <v>2</v>
      </c>
      <c r="I33" s="82">
        <v>0</v>
      </c>
      <c r="J33" s="82">
        <v>1</v>
      </c>
      <c r="K33" s="159">
        <v>0</v>
      </c>
      <c r="L33" s="159">
        <v>0</v>
      </c>
      <c r="M33" s="164">
        <v>0</v>
      </c>
      <c r="N33" s="164">
        <v>1</v>
      </c>
      <c r="O33" s="164">
        <v>1</v>
      </c>
      <c r="P33" s="164">
        <v>0</v>
      </c>
      <c r="Q33" s="164">
        <v>2</v>
      </c>
      <c r="R33" s="422" t="str">
        <f t="shared" si="0"/>
        <v>-</v>
      </c>
      <c r="S33" s="30"/>
      <c r="T33" s="30"/>
    </row>
    <row r="34" s="65" customFormat="1" ht="23.25" customHeight="1" spans="2:20">
      <c r="B34" s="505" t="s">
        <v>38</v>
      </c>
      <c r="C34" s="82" t="s">
        <v>127</v>
      </c>
      <c r="D34" s="82" t="s">
        <v>127</v>
      </c>
      <c r="E34" s="82" t="s">
        <v>127</v>
      </c>
      <c r="F34" s="82">
        <v>0</v>
      </c>
      <c r="G34" s="82">
        <v>1</v>
      </c>
      <c r="H34" s="82">
        <v>1</v>
      </c>
      <c r="I34" s="82">
        <v>4</v>
      </c>
      <c r="J34" s="82">
        <v>1</v>
      </c>
      <c r="K34" s="159">
        <v>1</v>
      </c>
      <c r="L34" s="159">
        <v>6</v>
      </c>
      <c r="M34" s="164">
        <v>1</v>
      </c>
      <c r="N34" s="164">
        <v>2</v>
      </c>
      <c r="O34" s="164">
        <v>1</v>
      </c>
      <c r="P34" s="164">
        <v>1</v>
      </c>
      <c r="Q34" s="164">
        <v>1</v>
      </c>
      <c r="R34" s="422" t="str">
        <f t="shared" si="0"/>
        <v>-</v>
      </c>
      <c r="S34" s="30"/>
      <c r="T34" s="30"/>
    </row>
    <row r="35" s="65" customFormat="1" ht="23.25" customHeight="1" spans="2:20">
      <c r="B35" s="708" t="s">
        <v>102</v>
      </c>
      <c r="C35" s="82" t="s">
        <v>127</v>
      </c>
      <c r="D35" s="82" t="s">
        <v>127</v>
      </c>
      <c r="E35" s="82" t="s">
        <v>127</v>
      </c>
      <c r="F35" s="82" t="s">
        <v>127</v>
      </c>
      <c r="G35" s="82" t="s">
        <v>127</v>
      </c>
      <c r="H35" s="82" t="s">
        <v>127</v>
      </c>
      <c r="I35" s="82" t="s">
        <v>127</v>
      </c>
      <c r="J35" s="82" t="s">
        <v>127</v>
      </c>
      <c r="K35" s="159" t="s">
        <v>127</v>
      </c>
      <c r="L35" s="159" t="s">
        <v>127</v>
      </c>
      <c r="M35" s="164">
        <v>0</v>
      </c>
      <c r="N35" s="164">
        <v>1</v>
      </c>
      <c r="O35" s="164">
        <v>2</v>
      </c>
      <c r="P35" s="164">
        <v>2</v>
      </c>
      <c r="Q35" s="164">
        <v>3</v>
      </c>
      <c r="R35" s="422" t="str">
        <f t="shared" si="0"/>
        <v>-</v>
      </c>
      <c r="S35" s="30"/>
      <c r="T35" s="30"/>
    </row>
    <row r="36" s="65" customFormat="1" ht="23.25" customHeight="1" spans="2:20">
      <c r="B36" s="505" t="s">
        <v>49</v>
      </c>
      <c r="C36" s="82" t="s">
        <v>127</v>
      </c>
      <c r="D36" s="82" t="s">
        <v>127</v>
      </c>
      <c r="E36" s="82" t="s">
        <v>127</v>
      </c>
      <c r="F36" s="82" t="s">
        <v>127</v>
      </c>
      <c r="G36" s="82">
        <v>0</v>
      </c>
      <c r="H36" s="82">
        <v>1</v>
      </c>
      <c r="I36" s="82">
        <v>2</v>
      </c>
      <c r="J36" s="82">
        <v>1</v>
      </c>
      <c r="K36" s="159">
        <v>0</v>
      </c>
      <c r="L36" s="159">
        <v>0</v>
      </c>
      <c r="M36" s="164">
        <v>5</v>
      </c>
      <c r="N36" s="164">
        <v>1</v>
      </c>
      <c r="O36" s="164">
        <v>5</v>
      </c>
      <c r="P36" s="164">
        <v>5</v>
      </c>
      <c r="Q36" s="164">
        <v>0</v>
      </c>
      <c r="R36" s="422" t="str">
        <f t="shared" si="0"/>
        <v>-</v>
      </c>
      <c r="S36" s="30"/>
      <c r="T36" s="30"/>
    </row>
    <row r="37" s="65" customFormat="1" ht="23.25" customHeight="1" spans="2:20">
      <c r="B37" s="505" t="s">
        <v>34</v>
      </c>
      <c r="C37" s="82" t="s">
        <v>127</v>
      </c>
      <c r="D37" s="82" t="s">
        <v>127</v>
      </c>
      <c r="E37" s="82">
        <v>1</v>
      </c>
      <c r="F37" s="82">
        <v>0</v>
      </c>
      <c r="G37" s="82">
        <v>2</v>
      </c>
      <c r="H37" s="82">
        <v>1</v>
      </c>
      <c r="I37" s="82">
        <v>0</v>
      </c>
      <c r="J37" s="82">
        <v>3</v>
      </c>
      <c r="K37" s="159">
        <v>0</v>
      </c>
      <c r="L37" s="159">
        <v>1</v>
      </c>
      <c r="M37" s="164">
        <v>1</v>
      </c>
      <c r="N37" s="164">
        <v>1</v>
      </c>
      <c r="O37" s="164">
        <v>1</v>
      </c>
      <c r="P37" s="164">
        <v>1</v>
      </c>
      <c r="Q37" s="164">
        <v>1</v>
      </c>
      <c r="R37" s="422" t="str">
        <f t="shared" si="0"/>
        <v>-</v>
      </c>
      <c r="S37" s="30"/>
      <c r="T37" s="30"/>
    </row>
    <row r="38" s="65" customFormat="1" ht="23.25" customHeight="1" spans="2:20">
      <c r="B38" s="505" t="s">
        <v>112</v>
      </c>
      <c r="C38" s="82" t="s">
        <v>127</v>
      </c>
      <c r="D38" s="82" t="s">
        <v>127</v>
      </c>
      <c r="E38" s="82" t="s">
        <v>127</v>
      </c>
      <c r="F38" s="82" t="s">
        <v>127</v>
      </c>
      <c r="G38" s="82" t="s">
        <v>127</v>
      </c>
      <c r="H38" s="82" t="s">
        <v>127</v>
      </c>
      <c r="I38" s="82" t="s">
        <v>127</v>
      </c>
      <c r="J38" s="82" t="s">
        <v>127</v>
      </c>
      <c r="K38" s="82" t="s">
        <v>127</v>
      </c>
      <c r="L38" s="82" t="s">
        <v>127</v>
      </c>
      <c r="M38" s="82" t="s">
        <v>127</v>
      </c>
      <c r="N38" s="82" t="s">
        <v>127</v>
      </c>
      <c r="O38" s="82" t="s">
        <v>127</v>
      </c>
      <c r="P38" s="164">
        <v>0</v>
      </c>
      <c r="Q38" s="164">
        <v>0</v>
      </c>
      <c r="R38" s="422" t="str">
        <f t="shared" si="0"/>
        <v>-</v>
      </c>
      <c r="S38" s="30"/>
      <c r="T38" s="30"/>
    </row>
    <row r="39" s="65" customFormat="1" ht="23.25" customHeight="1" spans="2:20">
      <c r="B39" s="505" t="s">
        <v>73</v>
      </c>
      <c r="C39" s="82" t="s">
        <v>127</v>
      </c>
      <c r="D39" s="82" t="s">
        <v>127</v>
      </c>
      <c r="E39" s="82" t="s">
        <v>127</v>
      </c>
      <c r="F39" s="82" t="s">
        <v>127</v>
      </c>
      <c r="G39" s="82" t="s">
        <v>127</v>
      </c>
      <c r="H39" s="82" t="s">
        <v>127</v>
      </c>
      <c r="I39" s="82">
        <v>0</v>
      </c>
      <c r="J39" s="82">
        <v>3</v>
      </c>
      <c r="K39" s="159">
        <f>2+4</f>
        <v>6</v>
      </c>
      <c r="L39" s="159">
        <v>3</v>
      </c>
      <c r="M39" s="164">
        <v>4</v>
      </c>
      <c r="N39" s="164">
        <v>3</v>
      </c>
      <c r="O39" s="164">
        <v>3</v>
      </c>
      <c r="P39" s="164">
        <v>4</v>
      </c>
      <c r="Q39" s="164">
        <v>1</v>
      </c>
      <c r="R39" s="422" t="str">
        <f t="shared" si="0"/>
        <v>-</v>
      </c>
      <c r="S39" s="30"/>
      <c r="T39" s="30"/>
    </row>
    <row r="40" s="65" customFormat="1" ht="23.25" customHeight="1" spans="2:20">
      <c r="B40" s="353" t="s">
        <v>92</v>
      </c>
      <c r="C40" s="82" t="s">
        <v>127</v>
      </c>
      <c r="D40" s="82" t="s">
        <v>127</v>
      </c>
      <c r="E40" s="82" t="s">
        <v>127</v>
      </c>
      <c r="F40" s="82" t="s">
        <v>127</v>
      </c>
      <c r="G40" s="82" t="s">
        <v>127</v>
      </c>
      <c r="H40" s="82" t="s">
        <v>127</v>
      </c>
      <c r="I40" s="82" t="s">
        <v>127</v>
      </c>
      <c r="J40" s="82" t="s">
        <v>127</v>
      </c>
      <c r="K40" s="159">
        <v>0</v>
      </c>
      <c r="L40" s="159">
        <v>3</v>
      </c>
      <c r="M40" s="164">
        <v>3</v>
      </c>
      <c r="N40" s="164">
        <v>0</v>
      </c>
      <c r="O40" s="164">
        <v>4</v>
      </c>
      <c r="P40" s="164">
        <v>2</v>
      </c>
      <c r="Q40" s="164">
        <v>0</v>
      </c>
      <c r="R40" s="422" t="str">
        <f t="shared" si="0"/>
        <v>-</v>
      </c>
      <c r="S40" s="30"/>
      <c r="T40" s="30"/>
    </row>
    <row r="41" s="65" customFormat="1" ht="23.25" customHeight="1" spans="2:20">
      <c r="B41" s="505" t="s">
        <v>25</v>
      </c>
      <c r="C41" s="82">
        <v>0</v>
      </c>
      <c r="D41" s="82">
        <v>1</v>
      </c>
      <c r="E41" s="82">
        <v>0</v>
      </c>
      <c r="F41" s="82">
        <v>3</v>
      </c>
      <c r="G41" s="82">
        <v>2</v>
      </c>
      <c r="H41" s="82">
        <v>1</v>
      </c>
      <c r="I41" s="82">
        <v>1</v>
      </c>
      <c r="J41" s="82">
        <v>1</v>
      </c>
      <c r="K41" s="159">
        <v>1</v>
      </c>
      <c r="L41" s="159">
        <v>1</v>
      </c>
      <c r="M41" s="164">
        <v>2</v>
      </c>
      <c r="N41" s="164">
        <v>0</v>
      </c>
      <c r="O41" s="164">
        <v>1</v>
      </c>
      <c r="P41" s="164">
        <v>1</v>
      </c>
      <c r="Q41" s="164">
        <v>3</v>
      </c>
      <c r="R41" s="422">
        <f t="shared" si="0"/>
        <v>2</v>
      </c>
      <c r="S41" s="30"/>
      <c r="T41" s="30"/>
    </row>
    <row r="42" s="65" customFormat="1" ht="23.25" customHeight="1" spans="2:20">
      <c r="B42" s="708" t="s">
        <v>98</v>
      </c>
      <c r="C42" s="82" t="s">
        <v>127</v>
      </c>
      <c r="D42" s="82" t="s">
        <v>127</v>
      </c>
      <c r="E42" s="82" t="s">
        <v>127</v>
      </c>
      <c r="F42" s="82" t="s">
        <v>127</v>
      </c>
      <c r="G42" s="82" t="s">
        <v>127</v>
      </c>
      <c r="H42" s="82" t="s">
        <v>127</v>
      </c>
      <c r="I42" s="82" t="s">
        <v>127</v>
      </c>
      <c r="J42" s="82" t="s">
        <v>127</v>
      </c>
      <c r="K42" s="159" t="s">
        <v>127</v>
      </c>
      <c r="L42" s="159" t="s">
        <v>127</v>
      </c>
      <c r="M42" s="164">
        <v>0</v>
      </c>
      <c r="N42" s="164">
        <v>2</v>
      </c>
      <c r="O42" s="164">
        <v>0</v>
      </c>
      <c r="P42" s="164">
        <v>4</v>
      </c>
      <c r="Q42" s="164">
        <v>0</v>
      </c>
      <c r="R42" s="422" t="str">
        <f t="shared" si="0"/>
        <v>-</v>
      </c>
      <c r="S42" s="30"/>
      <c r="T42" s="30"/>
    </row>
    <row r="43" s="65" customFormat="1" ht="23.25" customHeight="1" spans="2:20">
      <c r="B43" s="505" t="s">
        <v>31</v>
      </c>
      <c r="C43" s="82" t="s">
        <v>127</v>
      </c>
      <c r="D43" s="82">
        <v>0</v>
      </c>
      <c r="E43" s="82">
        <v>0</v>
      </c>
      <c r="F43" s="82">
        <v>1</v>
      </c>
      <c r="G43" s="82">
        <v>0</v>
      </c>
      <c r="H43" s="82">
        <v>2</v>
      </c>
      <c r="I43" s="82">
        <v>1</v>
      </c>
      <c r="J43" s="82">
        <v>0</v>
      </c>
      <c r="K43" s="159">
        <f>1+6</f>
        <v>7</v>
      </c>
      <c r="L43" s="159">
        <v>1</v>
      </c>
      <c r="M43" s="164">
        <v>3</v>
      </c>
      <c r="N43" s="164">
        <v>1</v>
      </c>
      <c r="O43" s="164">
        <v>3</v>
      </c>
      <c r="P43" s="164">
        <v>1</v>
      </c>
      <c r="Q43" s="164">
        <v>2</v>
      </c>
      <c r="R43" s="422" t="str">
        <f t="shared" si="0"/>
        <v>-</v>
      </c>
      <c r="S43" s="30"/>
      <c r="T43" s="30"/>
    </row>
    <row r="44" s="65" customFormat="1" ht="23.25" customHeight="1" spans="2:20">
      <c r="B44" s="505" t="s">
        <v>21</v>
      </c>
      <c r="C44" s="82">
        <v>0</v>
      </c>
      <c r="D44" s="82">
        <v>1</v>
      </c>
      <c r="E44" s="82">
        <v>4</v>
      </c>
      <c r="F44" s="82">
        <v>1</v>
      </c>
      <c r="G44" s="82">
        <v>2</v>
      </c>
      <c r="H44" s="82">
        <v>1</v>
      </c>
      <c r="I44" s="82">
        <v>1</v>
      </c>
      <c r="J44" s="82">
        <v>3</v>
      </c>
      <c r="K44" s="159">
        <v>0</v>
      </c>
      <c r="L44" s="159">
        <v>2</v>
      </c>
      <c r="M44" s="164">
        <v>3</v>
      </c>
      <c r="N44" s="164">
        <v>0</v>
      </c>
      <c r="O44" s="164">
        <v>1</v>
      </c>
      <c r="P44" s="164">
        <v>2</v>
      </c>
      <c r="Q44" s="164">
        <v>2</v>
      </c>
      <c r="R44" s="422">
        <f t="shared" si="0"/>
        <v>1</v>
      </c>
      <c r="S44" s="30"/>
      <c r="T44" s="30"/>
    </row>
    <row r="45" s="65" customFormat="1" ht="23.25" customHeight="1" spans="2:20">
      <c r="B45" s="505" t="s">
        <v>42</v>
      </c>
      <c r="C45" s="82" t="s">
        <v>127</v>
      </c>
      <c r="D45" s="82" t="s">
        <v>127</v>
      </c>
      <c r="E45" s="82" t="s">
        <v>127</v>
      </c>
      <c r="F45" s="82">
        <v>0</v>
      </c>
      <c r="G45" s="82">
        <v>2</v>
      </c>
      <c r="H45" s="82">
        <v>1</v>
      </c>
      <c r="I45" s="82">
        <v>0</v>
      </c>
      <c r="J45" s="82">
        <v>2</v>
      </c>
      <c r="K45" s="159">
        <v>0</v>
      </c>
      <c r="L45" s="159">
        <v>3</v>
      </c>
      <c r="M45" s="164">
        <v>1</v>
      </c>
      <c r="N45" s="164">
        <v>3</v>
      </c>
      <c r="O45" s="164">
        <v>4</v>
      </c>
      <c r="P45" s="164">
        <v>3</v>
      </c>
      <c r="Q45" s="164">
        <v>0</v>
      </c>
      <c r="R45" s="422" t="str">
        <f t="shared" si="0"/>
        <v>-</v>
      </c>
      <c r="S45" s="30"/>
      <c r="T45" s="30"/>
    </row>
    <row r="46" s="65" customFormat="1" ht="23.25" customHeight="1" spans="2:20">
      <c r="B46" s="505" t="s">
        <v>66</v>
      </c>
      <c r="C46" s="82" t="s">
        <v>127</v>
      </c>
      <c r="D46" s="82" t="s">
        <v>127</v>
      </c>
      <c r="E46" s="82" t="s">
        <v>127</v>
      </c>
      <c r="F46" s="82" t="s">
        <v>127</v>
      </c>
      <c r="G46" s="82" t="s">
        <v>127</v>
      </c>
      <c r="H46" s="82">
        <v>0</v>
      </c>
      <c r="I46" s="82">
        <v>10</v>
      </c>
      <c r="J46" s="82">
        <v>15</v>
      </c>
      <c r="K46" s="159">
        <f>5+8</f>
        <v>13</v>
      </c>
      <c r="L46" s="159">
        <v>9</v>
      </c>
      <c r="M46" s="164">
        <v>16</v>
      </c>
      <c r="N46" s="164">
        <v>5</v>
      </c>
      <c r="O46" s="164">
        <v>13</v>
      </c>
      <c r="P46" s="164">
        <v>13</v>
      </c>
      <c r="Q46" s="164">
        <v>1</v>
      </c>
      <c r="R46" s="422" t="str">
        <f t="shared" si="0"/>
        <v>-</v>
      </c>
      <c r="S46" s="30"/>
      <c r="T46" s="30"/>
    </row>
    <row r="47" s="65" customFormat="1" ht="23.25" customHeight="1" spans="2:20">
      <c r="B47" s="708" t="s">
        <v>95</v>
      </c>
      <c r="C47" s="82" t="s">
        <v>127</v>
      </c>
      <c r="D47" s="82" t="s">
        <v>127</v>
      </c>
      <c r="E47" s="82" t="s">
        <v>127</v>
      </c>
      <c r="F47" s="82" t="s">
        <v>127</v>
      </c>
      <c r="G47" s="82" t="s">
        <v>127</v>
      </c>
      <c r="H47" s="82" t="s">
        <v>127</v>
      </c>
      <c r="I47" s="82" t="s">
        <v>127</v>
      </c>
      <c r="J47" s="82" t="s">
        <v>127</v>
      </c>
      <c r="K47" s="159" t="s">
        <v>127</v>
      </c>
      <c r="L47" s="159" t="s">
        <v>127</v>
      </c>
      <c r="M47" s="164">
        <v>0</v>
      </c>
      <c r="N47" s="164">
        <v>0</v>
      </c>
      <c r="O47" s="164">
        <v>2</v>
      </c>
      <c r="P47" s="164">
        <v>3</v>
      </c>
      <c r="Q47" s="164">
        <v>4</v>
      </c>
      <c r="R47" s="422" t="str">
        <f t="shared" si="0"/>
        <v>-</v>
      </c>
      <c r="S47" s="30"/>
      <c r="T47" s="30"/>
    </row>
    <row r="48" s="65" customFormat="1" ht="23.25" customHeight="1" spans="2:20">
      <c r="B48" s="505" t="s">
        <v>70</v>
      </c>
      <c r="C48" s="82" t="s">
        <v>127</v>
      </c>
      <c r="D48" s="82" t="s">
        <v>127</v>
      </c>
      <c r="E48" s="82" t="s">
        <v>127</v>
      </c>
      <c r="F48" s="82" t="s">
        <v>127</v>
      </c>
      <c r="G48" s="82" t="s">
        <v>127</v>
      </c>
      <c r="H48" s="82">
        <v>0</v>
      </c>
      <c r="I48" s="82">
        <v>2</v>
      </c>
      <c r="J48" s="82">
        <v>3</v>
      </c>
      <c r="K48" s="159">
        <v>1</v>
      </c>
      <c r="L48" s="159">
        <v>1</v>
      </c>
      <c r="M48" s="164">
        <v>3</v>
      </c>
      <c r="N48" s="164">
        <v>1</v>
      </c>
      <c r="O48" s="164">
        <v>4</v>
      </c>
      <c r="P48" s="164">
        <v>3</v>
      </c>
      <c r="Q48" s="164">
        <v>2</v>
      </c>
      <c r="R48" s="422" t="str">
        <f t="shared" si="0"/>
        <v>-</v>
      </c>
      <c r="S48" s="30"/>
      <c r="T48" s="30"/>
    </row>
    <row r="49" s="65" customFormat="1" ht="23.25" customHeight="1" spans="2:20">
      <c r="B49" s="505" t="s">
        <v>81</v>
      </c>
      <c r="C49" s="82" t="s">
        <v>127</v>
      </c>
      <c r="D49" s="82" t="s">
        <v>127</v>
      </c>
      <c r="E49" s="82" t="s">
        <v>127</v>
      </c>
      <c r="F49" s="82" t="s">
        <v>127</v>
      </c>
      <c r="G49" s="82" t="s">
        <v>127</v>
      </c>
      <c r="H49" s="82" t="s">
        <v>127</v>
      </c>
      <c r="I49" s="82" t="s">
        <v>127</v>
      </c>
      <c r="J49" s="82">
        <v>0</v>
      </c>
      <c r="K49" s="159">
        <v>0</v>
      </c>
      <c r="L49" s="159">
        <v>0</v>
      </c>
      <c r="M49" s="164">
        <v>2</v>
      </c>
      <c r="N49" s="164">
        <v>2</v>
      </c>
      <c r="O49" s="159">
        <v>3</v>
      </c>
      <c r="P49" s="159">
        <v>3</v>
      </c>
      <c r="Q49" s="159">
        <v>0</v>
      </c>
      <c r="R49" s="422" t="str">
        <f t="shared" si="0"/>
        <v>-</v>
      </c>
      <c r="S49" s="30"/>
      <c r="T49" s="30"/>
    </row>
    <row r="50" s="65" customFormat="1" ht="23.25" customHeight="1" spans="2:20">
      <c r="B50" s="506" t="s">
        <v>46</v>
      </c>
      <c r="C50" s="501" t="s">
        <v>127</v>
      </c>
      <c r="D50" s="501" t="s">
        <v>127</v>
      </c>
      <c r="E50" s="501" t="s">
        <v>127</v>
      </c>
      <c r="F50" s="501">
        <v>2</v>
      </c>
      <c r="G50" s="501">
        <v>1</v>
      </c>
      <c r="H50" s="501">
        <v>2</v>
      </c>
      <c r="I50" s="501">
        <v>2</v>
      </c>
      <c r="J50" s="501">
        <v>4</v>
      </c>
      <c r="K50" s="357">
        <v>2</v>
      </c>
      <c r="L50" s="357">
        <v>2</v>
      </c>
      <c r="M50" s="512">
        <v>1</v>
      </c>
      <c r="N50" s="512">
        <v>2</v>
      </c>
      <c r="O50" s="164">
        <v>3</v>
      </c>
      <c r="P50" s="164">
        <v>0</v>
      </c>
      <c r="Q50" s="164">
        <v>1</v>
      </c>
      <c r="R50" s="422" t="str">
        <f t="shared" si="0"/>
        <v>-</v>
      </c>
      <c r="S50" s="30"/>
      <c r="T50" s="30"/>
    </row>
    <row r="51" s="65" customFormat="1" ht="23.25" customHeight="1" spans="2:20">
      <c r="B51" s="507" t="s">
        <v>197</v>
      </c>
      <c r="C51" s="508">
        <f>SUM(C28:C50)</f>
        <v>0</v>
      </c>
      <c r="D51" s="508">
        <f t="shared" ref="C51:Q51" si="2">SUM(D28:D50)</f>
        <v>3</v>
      </c>
      <c r="E51" s="508">
        <f t="shared" si="2"/>
        <v>7</v>
      </c>
      <c r="F51" s="508">
        <f t="shared" si="2"/>
        <v>9</v>
      </c>
      <c r="G51" s="508">
        <f t="shared" si="2"/>
        <v>11</v>
      </c>
      <c r="H51" s="508">
        <f t="shared" si="2"/>
        <v>14</v>
      </c>
      <c r="I51" s="508">
        <f t="shared" si="2"/>
        <v>26</v>
      </c>
      <c r="J51" s="508">
        <f t="shared" si="2"/>
        <v>42</v>
      </c>
      <c r="K51" s="139">
        <f t="shared" si="2"/>
        <v>37</v>
      </c>
      <c r="L51" s="139">
        <f t="shared" si="2"/>
        <v>37</v>
      </c>
      <c r="M51" s="139">
        <f t="shared" si="2"/>
        <v>50</v>
      </c>
      <c r="N51" s="139">
        <f t="shared" si="2"/>
        <v>32</v>
      </c>
      <c r="O51" s="139">
        <f t="shared" si="2"/>
        <v>62</v>
      </c>
      <c r="P51" s="139">
        <f t="shared" si="2"/>
        <v>57</v>
      </c>
      <c r="Q51" s="139">
        <f t="shared" si="2"/>
        <v>31</v>
      </c>
      <c r="R51" s="704">
        <f t="shared" si="0"/>
        <v>9.33333333333333</v>
      </c>
      <c r="S51" s="30"/>
      <c r="T51" s="30"/>
    </row>
    <row r="52" s="65" customFormat="1" ht="23.25" customHeight="1" spans="2:20">
      <c r="B52" s="359" t="s">
        <v>198</v>
      </c>
      <c r="C52" s="85">
        <f>C26+C51</f>
        <v>0</v>
      </c>
      <c r="D52" s="85">
        <f t="shared" ref="D52:I52" si="3">D26+D51</f>
        <v>3</v>
      </c>
      <c r="E52" s="85">
        <f t="shared" si="3"/>
        <v>7</v>
      </c>
      <c r="F52" s="85">
        <f t="shared" si="3"/>
        <v>10</v>
      </c>
      <c r="G52" s="85">
        <f t="shared" si="3"/>
        <v>13</v>
      </c>
      <c r="H52" s="85">
        <f t="shared" si="3"/>
        <v>15</v>
      </c>
      <c r="I52" s="85">
        <f t="shared" si="3"/>
        <v>28</v>
      </c>
      <c r="J52" s="85">
        <f t="shared" ref="J52:Q52" si="4">J26+J51</f>
        <v>45</v>
      </c>
      <c r="K52" s="85">
        <f t="shared" si="4"/>
        <v>41</v>
      </c>
      <c r="L52" s="85">
        <f t="shared" si="4"/>
        <v>39</v>
      </c>
      <c r="M52" s="85">
        <f t="shared" si="4"/>
        <v>56</v>
      </c>
      <c r="N52" s="85">
        <f t="shared" si="4"/>
        <v>36</v>
      </c>
      <c r="O52" s="85">
        <f t="shared" si="4"/>
        <v>75</v>
      </c>
      <c r="P52" s="85">
        <f t="shared" si="4"/>
        <v>69</v>
      </c>
      <c r="Q52" s="85">
        <f t="shared" si="4"/>
        <v>38</v>
      </c>
      <c r="R52" s="706">
        <f t="shared" si="0"/>
        <v>11.6666666666667</v>
      </c>
      <c r="S52" s="30"/>
      <c r="T52" s="30"/>
    </row>
    <row r="53" s="65" customFormat="1" ht="23.25" customHeight="1" spans="2:20">
      <c r="B53" s="35" t="s">
        <v>131</v>
      </c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30"/>
      <c r="T53" s="30"/>
    </row>
    <row r="54" s="65" customFormat="1" ht="23.25" customHeight="1" spans="2:20">
      <c r="B54" s="67" t="s">
        <v>350</v>
      </c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30"/>
      <c r="T54" s="30"/>
    </row>
    <row r="55" s="65" customFormat="1" ht="23.25" customHeight="1" spans="2:20">
      <c r="B55" s="475" t="s">
        <v>289</v>
      </c>
      <c r="C55" s="632"/>
      <c r="D55" s="632"/>
      <c r="E55" s="632"/>
      <c r="F55" s="632"/>
      <c r="G55" s="632"/>
      <c r="H55" s="632"/>
      <c r="I55" s="632"/>
      <c r="J55" s="632"/>
      <c r="K55" s="632"/>
      <c r="L55" s="632"/>
      <c r="M55" s="632"/>
      <c r="N55" s="632"/>
      <c r="O55" s="632"/>
      <c r="P55" s="632"/>
      <c r="Q55" s="632"/>
      <c r="R55" s="632"/>
      <c r="S55" s="30"/>
      <c r="T55" s="30"/>
    </row>
    <row r="56" s="65" customFormat="1" ht="23.25" customHeight="1" spans="2:20">
      <c r="B56" s="470" t="s">
        <v>212</v>
      </c>
      <c r="C56" s="632"/>
      <c r="D56" s="632"/>
      <c r="E56" s="632"/>
      <c r="F56" s="632"/>
      <c r="G56" s="632"/>
      <c r="H56" s="632"/>
      <c r="I56" s="632"/>
      <c r="J56" s="632"/>
      <c r="K56" s="632"/>
      <c r="L56" s="632"/>
      <c r="M56" s="632"/>
      <c r="N56" s="632"/>
      <c r="O56" s="632"/>
      <c r="P56" s="632"/>
      <c r="Q56" s="632"/>
      <c r="R56" s="632"/>
      <c r="S56" s="30"/>
      <c r="T56" s="30"/>
    </row>
    <row r="57" s="65" customFormat="1" ht="23.25" customHeight="1" spans="2:20">
      <c r="B57" s="227"/>
      <c r="C57" s="227"/>
      <c r="D57" s="227"/>
      <c r="E57" s="227"/>
      <c r="F57" s="227"/>
      <c r="G57" s="227"/>
      <c r="H57" s="227"/>
      <c r="I57" s="227"/>
      <c r="J57" s="227"/>
      <c r="K57" s="227"/>
      <c r="L57" s="227"/>
      <c r="M57" s="227"/>
      <c r="N57" s="227"/>
      <c r="O57" s="227"/>
      <c r="P57" s="227"/>
      <c r="Q57" s="227"/>
      <c r="R57" s="227"/>
      <c r="S57" s="30"/>
      <c r="T57" s="30"/>
    </row>
    <row r="58" s="65" customFormat="1" ht="23.25" customHeight="1" spans="2:20">
      <c r="B58" s="475"/>
      <c r="C58" s="82"/>
      <c r="D58" s="82"/>
      <c r="E58" s="82"/>
      <c r="F58" s="82"/>
      <c r="G58" s="82"/>
      <c r="H58" s="82"/>
      <c r="I58" s="82"/>
      <c r="J58" s="82"/>
      <c r="K58" s="159"/>
      <c r="L58" s="164"/>
      <c r="M58" s="164"/>
      <c r="N58" s="164"/>
      <c r="O58" s="164"/>
      <c r="P58" s="164"/>
      <c r="Q58" s="164"/>
      <c r="R58" s="376"/>
      <c r="S58" s="30"/>
      <c r="T58" s="30"/>
    </row>
    <row r="59" s="65" customFormat="1" ht="23.25" customHeight="1" spans="2:20">
      <c r="B59" s="475"/>
      <c r="C59" s="82"/>
      <c r="D59" s="82"/>
      <c r="E59" s="82"/>
      <c r="F59" s="82"/>
      <c r="G59" s="82"/>
      <c r="H59" s="82"/>
      <c r="I59" s="82"/>
      <c r="J59" s="82"/>
      <c r="K59" s="159"/>
      <c r="L59" s="164"/>
      <c r="M59" s="164"/>
      <c r="N59" s="164"/>
      <c r="O59" s="164"/>
      <c r="P59" s="164"/>
      <c r="Q59" s="164"/>
      <c r="R59" s="376"/>
      <c r="S59" s="30"/>
      <c r="T59" s="30"/>
    </row>
    <row r="60" s="65" customFormat="1" ht="23.25" customHeight="1" spans="2:20">
      <c r="B60" s="475"/>
      <c r="C60" s="82"/>
      <c r="D60" s="82"/>
      <c r="E60" s="82"/>
      <c r="F60" s="82"/>
      <c r="G60" s="82"/>
      <c r="H60" s="82"/>
      <c r="I60" s="82"/>
      <c r="J60" s="82"/>
      <c r="K60" s="159"/>
      <c r="L60" s="159"/>
      <c r="M60" s="159"/>
      <c r="N60" s="159"/>
      <c r="O60" s="159"/>
      <c r="P60" s="159"/>
      <c r="Q60" s="159"/>
      <c r="R60" s="376"/>
      <c r="S60" s="30"/>
      <c r="T60" s="30"/>
    </row>
    <row r="61" s="65" customFormat="1" ht="23.25" customHeight="1" spans="1:20">
      <c r="A61"/>
      <c r="B61" s="343"/>
      <c r="C61" s="709"/>
      <c r="D61" s="709"/>
      <c r="E61" s="709"/>
      <c r="F61" s="709"/>
      <c r="G61" s="709"/>
      <c r="H61" s="709"/>
      <c r="I61" s="709"/>
      <c r="J61" s="709"/>
      <c r="K61" s="681"/>
      <c r="L61" s="681"/>
      <c r="M61" s="681"/>
      <c r="N61" s="681"/>
      <c r="O61" s="681"/>
      <c r="P61" s="681"/>
      <c r="Q61" s="681"/>
      <c r="R61" s="484"/>
      <c r="S61" s="30"/>
      <c r="T61" s="30"/>
    </row>
    <row r="62" s="65" customFormat="1" ht="23.25" customHeight="1" spans="1:20">
      <c r="A62"/>
      <c r="B62" s="35"/>
      <c r="C62" s="150"/>
      <c r="D62" s="150"/>
      <c r="E62" s="150"/>
      <c r="F62" s="150"/>
      <c r="G62" s="150"/>
      <c r="H62" s="150"/>
      <c r="I62" s="150"/>
      <c r="J62" s="150"/>
      <c r="K62" s="150"/>
      <c r="L62" s="150"/>
      <c r="M62" s="150"/>
      <c r="N62" s="150"/>
      <c r="O62" s="150"/>
      <c r="P62" s="150"/>
      <c r="Q62" s="150"/>
      <c r="R62" s="150"/>
      <c r="S62" s="30"/>
      <c r="T62" s="30"/>
    </row>
    <row r="63" s="65" customFormat="1" ht="23.25" customHeight="1" spans="1:20">
      <c r="A63"/>
      <c r="B63" s="710"/>
      <c r="C63" s="150"/>
      <c r="D63" s="150"/>
      <c r="E63" s="150"/>
      <c r="F63" s="150"/>
      <c r="G63" s="150"/>
      <c r="H63" s="150"/>
      <c r="I63" s="150"/>
      <c r="J63" s="150"/>
      <c r="K63" s="150"/>
      <c r="L63" s="150"/>
      <c r="M63" s="150"/>
      <c r="N63" s="150"/>
      <c r="O63" s="150"/>
      <c r="P63" s="150"/>
      <c r="Q63" s="150"/>
      <c r="R63" s="150"/>
      <c r="S63" s="30"/>
      <c r="T63" s="30"/>
    </row>
    <row r="64" s="65" customFormat="1" ht="23.25" customHeight="1" spans="1:18">
      <c r="A64"/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</row>
    <row r="65" s="65" customFormat="1" ht="23.25" customHeight="1" spans="1:18">
      <c r="A65"/>
      <c r="B65" s="333"/>
      <c r="C65" s="487"/>
      <c r="D65" s="488"/>
      <c r="E65" s="489"/>
      <c r="F65" s="489"/>
      <c r="G65" s="707"/>
      <c r="H65" s="490"/>
      <c r="I65" s="490"/>
      <c r="J65" s="73"/>
      <c r="K65" s="697"/>
      <c r="L65" s="697"/>
      <c r="M65" s="697"/>
      <c r="N65" s="697"/>
      <c r="O65" s="697"/>
      <c r="P65" s="697"/>
      <c r="Q65" s="697"/>
      <c r="R65" s="73"/>
    </row>
    <row r="66" s="65" customFormat="1" ht="23.25" customHeight="1" spans="1:18">
      <c r="A66"/>
      <c r="B66" s="491"/>
      <c r="C66" s="492"/>
      <c r="D66" s="492"/>
      <c r="E66" s="492"/>
      <c r="F66" s="492"/>
      <c r="G66" s="492"/>
      <c r="H66" s="492"/>
      <c r="I66" s="492"/>
      <c r="J66" s="492"/>
      <c r="K66" s="699"/>
      <c r="L66" s="699"/>
      <c r="M66" s="699"/>
      <c r="N66" s="699"/>
      <c r="O66" s="699"/>
      <c r="P66" s="699"/>
      <c r="Q66" s="699"/>
      <c r="R66" s="73"/>
    </row>
    <row r="67" s="65" customFormat="1" ht="23.25" customHeight="1" spans="1:18">
      <c r="A67"/>
      <c r="B67" s="493"/>
      <c r="C67" s="83"/>
      <c r="D67" s="83"/>
      <c r="E67" s="83"/>
      <c r="F67" s="83"/>
      <c r="G67" s="83"/>
      <c r="H67" s="83"/>
      <c r="I67" s="83"/>
      <c r="J67" s="83"/>
      <c r="K67" s="204"/>
      <c r="L67" s="101"/>
      <c r="M67" s="101"/>
      <c r="N67" s="101"/>
      <c r="O67" s="101"/>
      <c r="P67" s="101"/>
      <c r="Q67" s="101"/>
      <c r="R67" s="485"/>
    </row>
    <row r="68" s="65" customFormat="1" ht="23.25" customHeight="1" spans="1:18">
      <c r="A68"/>
      <c r="B68" s="493"/>
      <c r="C68" s="83"/>
      <c r="D68" s="83"/>
      <c r="E68" s="83"/>
      <c r="F68" s="83"/>
      <c r="G68" s="83"/>
      <c r="H68" s="83"/>
      <c r="I68" s="83"/>
      <c r="J68" s="83"/>
      <c r="K68" s="204"/>
      <c r="L68" s="101"/>
      <c r="M68" s="101"/>
      <c r="N68" s="101"/>
      <c r="O68" s="101"/>
      <c r="P68" s="101"/>
      <c r="Q68" s="101"/>
      <c r="R68" s="485"/>
    </row>
    <row r="69" s="65" customFormat="1" ht="23.25" customHeight="1" spans="1:18">
      <c r="A69"/>
      <c r="B69" s="493"/>
      <c r="C69" s="83"/>
      <c r="D69" s="83"/>
      <c r="E69" s="83"/>
      <c r="F69" s="83"/>
      <c r="G69" s="83"/>
      <c r="H69" s="83"/>
      <c r="I69" s="83"/>
      <c r="J69" s="83"/>
      <c r="K69" s="101"/>
      <c r="L69" s="101"/>
      <c r="M69" s="101"/>
      <c r="N69" s="204"/>
      <c r="O69" s="204"/>
      <c r="P69" s="204"/>
      <c r="Q69" s="204"/>
      <c r="R69" s="485"/>
    </row>
    <row r="70" s="65" customFormat="1" ht="23.25" customHeight="1" spans="1:18">
      <c r="A70"/>
      <c r="B70" s="493"/>
      <c r="C70" s="83"/>
      <c r="D70" s="83"/>
      <c r="E70" s="83"/>
      <c r="F70" s="83"/>
      <c r="G70" s="83"/>
      <c r="H70" s="83"/>
      <c r="I70" s="83"/>
      <c r="J70" s="83"/>
      <c r="K70" s="101"/>
      <c r="L70" s="101"/>
      <c r="M70" s="101"/>
      <c r="N70" s="101"/>
      <c r="O70" s="101"/>
      <c r="P70" s="101"/>
      <c r="Q70" s="101"/>
      <c r="R70" s="485"/>
    </row>
    <row r="71" s="65" customFormat="1" ht="23.25" customHeight="1" spans="1:18">
      <c r="A71"/>
      <c r="B71" s="493"/>
      <c r="C71" s="83"/>
      <c r="D71" s="83"/>
      <c r="E71" s="83"/>
      <c r="F71" s="83"/>
      <c r="G71" s="83"/>
      <c r="H71" s="83"/>
      <c r="I71" s="83"/>
      <c r="J71" s="83"/>
      <c r="K71" s="101"/>
      <c r="L71" s="101"/>
      <c r="M71" s="101"/>
      <c r="N71" s="101"/>
      <c r="O71" s="101"/>
      <c r="P71" s="101"/>
      <c r="Q71" s="101"/>
      <c r="R71" s="485"/>
    </row>
    <row r="72" s="65" customFormat="1" ht="23.25" customHeight="1" spans="1:18">
      <c r="A72"/>
      <c r="B72" s="493"/>
      <c r="C72" s="83"/>
      <c r="D72" s="83"/>
      <c r="E72" s="83"/>
      <c r="F72" s="83"/>
      <c r="G72" s="83"/>
      <c r="H72" s="83"/>
      <c r="I72" s="83"/>
      <c r="J72" s="83"/>
      <c r="K72" s="101"/>
      <c r="L72" s="101"/>
      <c r="M72" s="101"/>
      <c r="N72" s="204"/>
      <c r="O72" s="204"/>
      <c r="P72" s="204"/>
      <c r="Q72" s="204"/>
      <c r="R72" s="485"/>
    </row>
    <row r="73" s="65" customFormat="1" ht="23.25" customHeight="1" spans="1:18">
      <c r="A73"/>
      <c r="B73" s="493"/>
      <c r="C73" s="83"/>
      <c r="D73" s="83"/>
      <c r="E73" s="83"/>
      <c r="F73" s="83"/>
      <c r="G73" s="83"/>
      <c r="H73" s="83"/>
      <c r="I73" s="83"/>
      <c r="J73" s="83"/>
      <c r="K73" s="204"/>
      <c r="L73" s="204"/>
      <c r="M73" s="204"/>
      <c r="N73" s="204"/>
      <c r="O73" s="204"/>
      <c r="P73" s="204"/>
      <c r="Q73" s="204"/>
      <c r="R73" s="485"/>
    </row>
    <row r="74" s="65" customFormat="1" ht="23.25" customHeight="1" spans="1:18">
      <c r="A74"/>
      <c r="B74" s="494"/>
      <c r="C74" s="495"/>
      <c r="D74" s="495"/>
      <c r="E74" s="495"/>
      <c r="F74" s="495"/>
      <c r="G74" s="495"/>
      <c r="H74" s="495"/>
      <c r="I74" s="495"/>
      <c r="J74" s="495"/>
      <c r="K74" s="700"/>
      <c r="L74" s="700"/>
      <c r="M74" s="700"/>
      <c r="N74" s="700"/>
      <c r="O74" s="700"/>
      <c r="P74" s="700"/>
      <c r="Q74" s="700"/>
      <c r="R74" s="497"/>
    </row>
    <row r="75" s="65" customFormat="1" ht="23.25" customHeight="1" spans="1:18">
      <c r="A75"/>
      <c r="B75" s="346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</row>
    <row r="76" s="65" customFormat="1" ht="23.25" customHeight="1" spans="1:18">
      <c r="A76"/>
      <c r="B76" s="104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</row>
    <row r="77" s="65" customFormat="1" ht="23.25" customHeight="1" spans="1:18">
      <c r="A77"/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98"/>
    </row>
    <row r="78" s="65" customFormat="1" ht="23.25" customHeight="1" spans="1:18">
      <c r="A78"/>
      <c r="B78" s="333"/>
      <c r="C78" s="487"/>
      <c r="D78" s="488"/>
      <c r="E78" s="489"/>
      <c r="F78" s="489"/>
      <c r="G78" s="707"/>
      <c r="H78" s="490"/>
      <c r="I78" s="490"/>
      <c r="J78" s="73"/>
      <c r="K78" s="697"/>
      <c r="L78" s="697"/>
      <c r="M78" s="697"/>
      <c r="N78" s="697"/>
      <c r="O78" s="697"/>
      <c r="P78" s="697"/>
      <c r="Q78" s="697"/>
      <c r="R78" s="73"/>
    </row>
    <row r="79" s="65" customFormat="1" ht="23.25" customHeight="1" spans="1:18">
      <c r="A79"/>
      <c r="B79" s="491"/>
      <c r="C79" s="492"/>
      <c r="D79" s="492"/>
      <c r="E79" s="492"/>
      <c r="F79" s="492"/>
      <c r="G79" s="492"/>
      <c r="H79" s="492"/>
      <c r="I79" s="492"/>
      <c r="J79" s="492"/>
      <c r="K79" s="699"/>
      <c r="L79" s="699"/>
      <c r="M79" s="699"/>
      <c r="N79" s="699"/>
      <c r="O79" s="699"/>
      <c r="P79" s="699"/>
      <c r="Q79" s="699"/>
      <c r="R79" s="73"/>
    </row>
    <row r="80" s="65" customFormat="1" ht="23.25" customHeight="1" spans="1:18">
      <c r="A80"/>
      <c r="B80" s="493"/>
      <c r="C80" s="83"/>
      <c r="D80" s="83"/>
      <c r="E80" s="83"/>
      <c r="F80" s="83"/>
      <c r="G80" s="83"/>
      <c r="H80" s="83"/>
      <c r="I80" s="83"/>
      <c r="J80" s="83"/>
      <c r="K80" s="204"/>
      <c r="L80" s="101"/>
      <c r="M80" s="101"/>
      <c r="N80" s="101"/>
      <c r="O80" s="101"/>
      <c r="P80" s="101"/>
      <c r="Q80" s="101"/>
      <c r="R80" s="485"/>
    </row>
    <row r="81" s="65" customFormat="1" ht="23.25" customHeight="1" spans="1:18">
      <c r="A81"/>
      <c r="B81" s="493"/>
      <c r="C81" s="83"/>
      <c r="D81" s="83"/>
      <c r="E81" s="83"/>
      <c r="F81" s="83"/>
      <c r="G81" s="83"/>
      <c r="H81" s="83"/>
      <c r="I81" s="83"/>
      <c r="J81" s="83"/>
      <c r="K81" s="204"/>
      <c r="L81" s="101"/>
      <c r="M81" s="101"/>
      <c r="N81" s="101"/>
      <c r="O81" s="101"/>
      <c r="P81" s="101"/>
      <c r="Q81" s="101"/>
      <c r="R81" s="485"/>
    </row>
    <row r="82" s="65" customFormat="1" ht="23.25" customHeight="1" spans="1:18">
      <c r="A82"/>
      <c r="B82" s="493"/>
      <c r="C82" s="83"/>
      <c r="D82" s="83"/>
      <c r="E82" s="83"/>
      <c r="F82" s="83"/>
      <c r="G82" s="83"/>
      <c r="H82" s="83"/>
      <c r="I82" s="83"/>
      <c r="J82" s="83"/>
      <c r="K82" s="101"/>
      <c r="L82" s="101"/>
      <c r="M82" s="101"/>
      <c r="N82" s="101"/>
      <c r="O82" s="101"/>
      <c r="P82" s="101"/>
      <c r="Q82" s="101"/>
      <c r="R82" s="485"/>
    </row>
    <row r="83" s="65" customFormat="1" ht="23.25" customHeight="1" spans="1:18">
      <c r="A83"/>
      <c r="B83" s="493"/>
      <c r="C83" s="83"/>
      <c r="D83" s="83"/>
      <c r="E83" s="83"/>
      <c r="F83" s="83"/>
      <c r="G83" s="83"/>
      <c r="H83" s="83"/>
      <c r="I83" s="83"/>
      <c r="J83" s="83"/>
      <c r="K83" s="101"/>
      <c r="L83" s="101"/>
      <c r="M83" s="101"/>
      <c r="N83" s="101"/>
      <c r="O83" s="101"/>
      <c r="P83" s="101"/>
      <c r="Q83" s="101"/>
      <c r="R83" s="485"/>
    </row>
    <row r="84" s="65" customFormat="1" ht="23.25" customHeight="1" spans="1:18">
      <c r="A84"/>
      <c r="B84" s="493"/>
      <c r="C84" s="83"/>
      <c r="D84" s="83"/>
      <c r="E84" s="83"/>
      <c r="F84" s="83"/>
      <c r="G84" s="83"/>
      <c r="H84" s="83"/>
      <c r="I84" s="83"/>
      <c r="J84" s="83"/>
      <c r="K84" s="101"/>
      <c r="L84" s="101"/>
      <c r="M84" s="101"/>
      <c r="N84" s="101"/>
      <c r="O84" s="101"/>
      <c r="P84" s="101"/>
      <c r="Q84" s="101"/>
      <c r="R84" s="485"/>
    </row>
    <row r="85" s="65" customFormat="1" ht="23.25" customHeight="1" spans="1:18">
      <c r="A85"/>
      <c r="B85" s="493"/>
      <c r="C85" s="83"/>
      <c r="D85" s="83"/>
      <c r="E85" s="83"/>
      <c r="F85" s="83"/>
      <c r="G85" s="83"/>
      <c r="H85" s="83"/>
      <c r="I85" s="83"/>
      <c r="J85" s="83"/>
      <c r="K85" s="101"/>
      <c r="L85" s="101"/>
      <c r="M85" s="101"/>
      <c r="N85" s="101"/>
      <c r="O85" s="101"/>
      <c r="P85" s="101"/>
      <c r="Q85" s="101"/>
      <c r="R85" s="485"/>
    </row>
    <row r="86" s="65" customFormat="1" ht="23.25" customHeight="1" spans="1:18">
      <c r="A86"/>
      <c r="B86" s="494"/>
      <c r="C86" s="495"/>
      <c r="D86" s="495"/>
      <c r="E86" s="495"/>
      <c r="F86" s="495"/>
      <c r="G86" s="495"/>
      <c r="H86" s="495"/>
      <c r="I86" s="495"/>
      <c r="J86" s="495"/>
      <c r="K86" s="700"/>
      <c r="L86" s="700"/>
      <c r="M86" s="700"/>
      <c r="N86" s="700"/>
      <c r="O86" s="700"/>
      <c r="P86" s="700"/>
      <c r="Q86" s="700"/>
      <c r="R86" s="497"/>
    </row>
    <row r="87" s="65" customFormat="1" ht="23.25" customHeight="1" spans="1:18">
      <c r="A87"/>
      <c r="B87" s="346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</row>
    <row r="88" s="65" customFormat="1" ht="23.25" customHeight="1" spans="1:18">
      <c r="A88"/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</row>
    <row r="89" s="65" customFormat="1" ht="23.25" customHeight="1" spans="1:18">
      <c r="A89"/>
      <c r="B89" s="333"/>
      <c r="C89" s="496"/>
      <c r="D89" s="496"/>
      <c r="E89" s="496"/>
      <c r="F89" s="496"/>
      <c r="G89" s="496"/>
      <c r="H89" s="496"/>
      <c r="I89" s="496"/>
      <c r="J89" s="496"/>
      <c r="K89" s="170"/>
      <c r="L89" s="170"/>
      <c r="M89" s="170"/>
      <c r="N89" s="170"/>
      <c r="O89" s="170"/>
      <c r="P89" s="170"/>
      <c r="Q89" s="170"/>
      <c r="R89" s="496"/>
    </row>
    <row r="90" s="65" customFormat="1" ht="23.25" customHeight="1" spans="1:18">
      <c r="A90"/>
      <c r="B90" s="491"/>
      <c r="C90" s="492"/>
      <c r="D90" s="492"/>
      <c r="E90" s="492"/>
      <c r="F90" s="492"/>
      <c r="G90" s="492"/>
      <c r="H90" s="492"/>
      <c r="I90" s="492"/>
      <c r="J90" s="492"/>
      <c r="K90" s="699"/>
      <c r="L90" s="699"/>
      <c r="M90" s="699"/>
      <c r="N90" s="699"/>
      <c r="O90" s="699"/>
      <c r="P90" s="699"/>
      <c r="Q90" s="699"/>
      <c r="R90" s="73"/>
    </row>
    <row r="91" s="65" customFormat="1" ht="23.25" customHeight="1" spans="1:18">
      <c r="A91"/>
      <c r="B91" s="493"/>
      <c r="C91" s="83"/>
      <c r="D91" s="83"/>
      <c r="E91" s="83"/>
      <c r="F91" s="83"/>
      <c r="G91" s="83"/>
      <c r="H91" s="83"/>
      <c r="I91" s="83"/>
      <c r="J91" s="83"/>
      <c r="K91" s="204"/>
      <c r="L91" s="204"/>
      <c r="M91" s="204"/>
      <c r="N91" s="204"/>
      <c r="O91" s="204"/>
      <c r="P91" s="204"/>
      <c r="Q91" s="204"/>
      <c r="R91" s="485"/>
    </row>
    <row r="92" s="65" customFormat="1" ht="23.25" customHeight="1" spans="1:18">
      <c r="A92"/>
      <c r="B92" s="493"/>
      <c r="C92" s="83"/>
      <c r="D92" s="83"/>
      <c r="E92" s="83"/>
      <c r="F92" s="83"/>
      <c r="G92" s="83"/>
      <c r="H92" s="83"/>
      <c r="I92" s="83"/>
      <c r="J92" s="83"/>
      <c r="K92" s="204"/>
      <c r="L92" s="204"/>
      <c r="M92" s="204"/>
      <c r="N92" s="204"/>
      <c r="O92" s="204"/>
      <c r="P92" s="204"/>
      <c r="Q92" s="204"/>
      <c r="R92" s="485"/>
    </row>
    <row r="93" s="65" customFormat="1" ht="23.25" customHeight="1" spans="1:18">
      <c r="A93"/>
      <c r="B93" s="494"/>
      <c r="C93" s="495"/>
      <c r="D93" s="495"/>
      <c r="E93" s="495"/>
      <c r="F93" s="495"/>
      <c r="G93" s="495"/>
      <c r="H93" s="495"/>
      <c r="I93" s="495"/>
      <c r="J93" s="495"/>
      <c r="K93" s="700"/>
      <c r="L93" s="700"/>
      <c r="M93" s="700"/>
      <c r="N93" s="700"/>
      <c r="O93" s="700"/>
      <c r="P93" s="700"/>
      <c r="Q93" s="700"/>
      <c r="R93" s="485"/>
    </row>
    <row r="94" s="65" customFormat="1" ht="23.25" customHeight="1" spans="1:18">
      <c r="A94"/>
      <c r="B94" s="346"/>
      <c r="C94" s="104"/>
      <c r="D94" s="104"/>
      <c r="E94" s="104"/>
      <c r="F94" s="104"/>
      <c r="G94" s="104"/>
      <c r="H94" s="104"/>
      <c r="I94" s="104"/>
      <c r="J94" s="104"/>
      <c r="K94" s="170"/>
      <c r="L94" s="170"/>
      <c r="M94" s="170"/>
      <c r="N94" s="170"/>
      <c r="O94" s="170"/>
      <c r="P94" s="170"/>
      <c r="Q94" s="170"/>
      <c r="R94" s="104"/>
    </row>
    <row r="95" s="65" customFormat="1" ht="23.25" customHeight="1" spans="1:18">
      <c r="A95"/>
      <c r="B95" s="104"/>
      <c r="C95" s="104"/>
      <c r="D95" s="104"/>
      <c r="E95" s="104"/>
      <c r="F95" s="104"/>
      <c r="G95" s="104"/>
      <c r="H95" s="104"/>
      <c r="I95" s="104"/>
      <c r="J95" s="104"/>
      <c r="K95" s="170"/>
      <c r="L95" s="170"/>
      <c r="M95" s="170"/>
      <c r="N95" s="170"/>
      <c r="O95" s="170"/>
      <c r="P95" s="170"/>
      <c r="Q95" s="170"/>
      <c r="R95" s="104"/>
    </row>
    <row r="96" s="65" customFormat="1" ht="23.25" customHeight="1" spans="1:18">
      <c r="A96"/>
      <c r="B96" s="104"/>
      <c r="C96" s="104"/>
      <c r="D96" s="104"/>
      <c r="E96" s="104"/>
      <c r="F96" s="104"/>
      <c r="G96" s="104"/>
      <c r="H96" s="104"/>
      <c r="I96" s="104"/>
      <c r="J96" s="104"/>
      <c r="K96" s="170"/>
      <c r="L96" s="170"/>
      <c r="M96" s="170"/>
      <c r="N96" s="170"/>
      <c r="O96" s="170"/>
      <c r="P96" s="170"/>
      <c r="Q96" s="170"/>
      <c r="R96" s="104"/>
    </row>
    <row r="97" s="65" customFormat="1" ht="23.25" customHeight="1" spans="1:18">
      <c r="A97"/>
      <c r="B97" s="104"/>
      <c r="C97" s="104"/>
      <c r="D97" s="104"/>
      <c r="E97" s="104"/>
      <c r="F97" s="104"/>
      <c r="G97" s="104"/>
      <c r="H97" s="104"/>
      <c r="I97" s="104"/>
      <c r="J97" s="104"/>
      <c r="K97" s="170"/>
      <c r="L97" s="170"/>
      <c r="M97" s="170"/>
      <c r="N97" s="170"/>
      <c r="O97" s="170"/>
      <c r="P97" s="170"/>
      <c r="Q97" s="170"/>
      <c r="R97" s="104"/>
    </row>
    <row r="98" s="65" customFormat="1" ht="23.25" customHeight="1" spans="1:18">
      <c r="A98"/>
      <c r="B98" s="104"/>
      <c r="C98" s="104"/>
      <c r="D98" s="104"/>
      <c r="E98" s="104"/>
      <c r="F98" s="104"/>
      <c r="G98" s="104"/>
      <c r="H98" s="104"/>
      <c r="I98" s="104"/>
      <c r="J98" s="104"/>
      <c r="K98" s="170"/>
      <c r="L98" s="170"/>
      <c r="M98" s="170"/>
      <c r="N98" s="170"/>
      <c r="O98" s="170"/>
      <c r="P98" s="170"/>
      <c r="Q98" s="170"/>
      <c r="R98" s="104"/>
    </row>
    <row r="99" s="65" customFormat="1" ht="23.25" customHeight="1" spans="1:18">
      <c r="A99"/>
      <c r="B99" s="104"/>
      <c r="C99" s="104"/>
      <c r="D99" s="104"/>
      <c r="E99" s="104"/>
      <c r="F99" s="104"/>
      <c r="G99" s="104"/>
      <c r="H99" s="104"/>
      <c r="I99" s="104"/>
      <c r="J99" s="104"/>
      <c r="K99" s="170"/>
      <c r="L99" s="170"/>
      <c r="M99" s="170"/>
      <c r="N99" s="170"/>
      <c r="O99" s="170"/>
      <c r="P99" s="170"/>
      <c r="Q99" s="170"/>
      <c r="R99" s="104"/>
    </row>
    <row r="100" s="65" customFormat="1" ht="23.25" customHeight="1" spans="1:18">
      <c r="A100"/>
      <c r="B100" s="104"/>
      <c r="C100" s="104"/>
      <c r="D100" s="104"/>
      <c r="E100" s="104"/>
      <c r="F100" s="104"/>
      <c r="G100" s="104"/>
      <c r="H100" s="104"/>
      <c r="I100" s="104"/>
      <c r="J100" s="104"/>
      <c r="K100" s="170"/>
      <c r="L100" s="170"/>
      <c r="M100" s="170"/>
      <c r="N100" s="170"/>
      <c r="O100" s="170"/>
      <c r="P100" s="170"/>
      <c r="Q100" s="170"/>
      <c r="R100" s="104"/>
    </row>
    <row r="101" s="65" customFormat="1" ht="23.25" customHeight="1" spans="1:18">
      <c r="A101"/>
      <c r="B101" s="104"/>
      <c r="C101" s="104"/>
      <c r="D101" s="104"/>
      <c r="E101" s="104"/>
      <c r="F101" s="104"/>
      <c r="G101" s="104"/>
      <c r="H101" s="104"/>
      <c r="I101" s="104"/>
      <c r="J101" s="104"/>
      <c r="K101" s="170"/>
      <c r="L101" s="170"/>
      <c r="M101" s="170"/>
      <c r="N101" s="170"/>
      <c r="O101" s="170"/>
      <c r="P101" s="170"/>
      <c r="Q101" s="170"/>
      <c r="R101" s="104"/>
    </row>
    <row r="102" s="65" customFormat="1" ht="23.25" customHeight="1" spans="1:18">
      <c r="A102"/>
      <c r="B102" s="104"/>
      <c r="C102" s="104"/>
      <c r="D102" s="104"/>
      <c r="E102" s="104"/>
      <c r="F102" s="104"/>
      <c r="G102" s="104"/>
      <c r="H102" s="104"/>
      <c r="I102" s="104"/>
      <c r="J102" s="104"/>
      <c r="K102" s="170"/>
      <c r="L102" s="170"/>
      <c r="M102" s="170"/>
      <c r="N102" s="170"/>
      <c r="O102" s="170"/>
      <c r="P102" s="170"/>
      <c r="Q102" s="170"/>
      <c r="R102" s="104"/>
    </row>
    <row r="103" s="65" customFormat="1" ht="23.25" customHeight="1" spans="1:18">
      <c r="A103"/>
      <c r="B103" s="104"/>
      <c r="C103" s="104"/>
      <c r="D103" s="104"/>
      <c r="E103" s="104"/>
      <c r="F103" s="104"/>
      <c r="G103" s="104"/>
      <c r="H103" s="104"/>
      <c r="I103" s="104"/>
      <c r="J103" s="104"/>
      <c r="K103" s="170"/>
      <c r="L103" s="170"/>
      <c r="M103" s="170"/>
      <c r="N103" s="170"/>
      <c r="O103" s="170"/>
      <c r="P103" s="170"/>
      <c r="Q103" s="170"/>
      <c r="R103" s="104"/>
    </row>
    <row r="104" s="65" customFormat="1" ht="23.25" customHeight="1" spans="1:18">
      <c r="A104"/>
      <c r="B104" s="104"/>
      <c r="C104" s="104"/>
      <c r="D104" s="104"/>
      <c r="E104" s="104"/>
      <c r="F104" s="104"/>
      <c r="G104" s="104"/>
      <c r="H104" s="104"/>
      <c r="I104" s="104"/>
      <c r="J104" s="104"/>
      <c r="K104" s="170"/>
      <c r="L104" s="170"/>
      <c r="M104" s="170"/>
      <c r="N104" s="170"/>
      <c r="O104" s="170"/>
      <c r="P104" s="170"/>
      <c r="Q104" s="170"/>
      <c r="R104" s="104"/>
    </row>
    <row r="105" s="65" customFormat="1" ht="23.25" customHeight="1" spans="1:18">
      <c r="A105"/>
      <c r="B105" s="104"/>
      <c r="C105" s="104"/>
      <c r="D105" s="104"/>
      <c r="E105" s="104"/>
      <c r="F105" s="104"/>
      <c r="G105" s="104"/>
      <c r="H105" s="104"/>
      <c r="I105" s="104"/>
      <c r="J105" s="104"/>
      <c r="K105" s="170"/>
      <c r="L105" s="170"/>
      <c r="M105" s="170"/>
      <c r="N105" s="170"/>
      <c r="O105" s="170"/>
      <c r="P105" s="170"/>
      <c r="Q105" s="170"/>
      <c r="R105" s="104"/>
    </row>
    <row r="106" s="65" customFormat="1" ht="23.25" customHeight="1" spans="1:18">
      <c r="A106"/>
      <c r="B106" s="104"/>
      <c r="C106" s="104"/>
      <c r="D106" s="104"/>
      <c r="E106" s="104"/>
      <c r="F106" s="104"/>
      <c r="G106" s="104"/>
      <c r="H106" s="104"/>
      <c r="I106" s="104"/>
      <c r="J106" s="104"/>
      <c r="K106" s="170"/>
      <c r="L106" s="170"/>
      <c r="M106" s="170"/>
      <c r="N106" s="170"/>
      <c r="O106" s="170"/>
      <c r="P106" s="170"/>
      <c r="Q106" s="170"/>
      <c r="R106" s="104"/>
    </row>
    <row r="107" s="65" customFormat="1" ht="23.25" customHeight="1" spans="1:18">
      <c r="A107"/>
      <c r="B107" s="104"/>
      <c r="C107" s="104"/>
      <c r="D107" s="104"/>
      <c r="E107" s="104"/>
      <c r="F107" s="104"/>
      <c r="G107" s="104"/>
      <c r="H107" s="104"/>
      <c r="I107" s="104"/>
      <c r="J107" s="104"/>
      <c r="K107" s="170"/>
      <c r="L107" s="170"/>
      <c r="M107" s="170"/>
      <c r="N107" s="170"/>
      <c r="O107" s="170"/>
      <c r="P107" s="170"/>
      <c r="Q107" s="170"/>
      <c r="R107" s="104"/>
    </row>
    <row r="108" s="65" customFormat="1" ht="23.25" customHeight="1" spans="1:18">
      <c r="A108"/>
      <c r="B108" s="104"/>
      <c r="C108" s="104"/>
      <c r="D108" s="104"/>
      <c r="E108" s="104"/>
      <c r="F108" s="104"/>
      <c r="G108" s="104"/>
      <c r="H108" s="104"/>
      <c r="I108" s="104"/>
      <c r="J108" s="104"/>
      <c r="K108" s="170"/>
      <c r="L108" s="170"/>
      <c r="M108" s="170"/>
      <c r="N108" s="170"/>
      <c r="O108" s="170"/>
      <c r="P108" s="170"/>
      <c r="Q108" s="170"/>
      <c r="R108" s="104"/>
    </row>
    <row r="109" s="65" customFormat="1" ht="23.25" customHeight="1" spans="1:18">
      <c r="A109"/>
      <c r="B109" s="104"/>
      <c r="C109" s="104"/>
      <c r="D109" s="104"/>
      <c r="E109" s="104"/>
      <c r="F109" s="104"/>
      <c r="G109" s="104"/>
      <c r="H109" s="104"/>
      <c r="I109" s="104"/>
      <c r="J109" s="104"/>
      <c r="K109" s="170"/>
      <c r="L109" s="170"/>
      <c r="M109" s="170"/>
      <c r="N109" s="170"/>
      <c r="O109" s="170"/>
      <c r="P109" s="170"/>
      <c r="Q109" s="170"/>
      <c r="R109" s="104"/>
    </row>
    <row r="110" s="65" customFormat="1" ht="23.25" customHeight="1" spans="1:18">
      <c r="A110"/>
      <c r="B110" s="104"/>
      <c r="C110" s="104"/>
      <c r="D110" s="104"/>
      <c r="E110" s="104"/>
      <c r="F110" s="104"/>
      <c r="G110" s="104"/>
      <c r="H110" s="104"/>
      <c r="I110" s="104"/>
      <c r="J110" s="104"/>
      <c r="K110" s="104"/>
      <c r="L110" s="104"/>
      <c r="M110" s="104"/>
      <c r="N110" s="104"/>
      <c r="O110" s="104"/>
      <c r="P110" s="104"/>
      <c r="Q110" s="104"/>
      <c r="R110" s="104"/>
    </row>
    <row r="111" s="65" customFormat="1" ht="23.25" customHeight="1" spans="1:18">
      <c r="A111"/>
      <c r="B111" s="104"/>
      <c r="C111" s="104"/>
      <c r="D111" s="104"/>
      <c r="E111" s="104"/>
      <c r="F111" s="104"/>
      <c r="G111" s="104"/>
      <c r="H111" s="104"/>
      <c r="I111" s="104"/>
      <c r="J111" s="104"/>
      <c r="K111" s="104"/>
      <c r="L111" s="104"/>
      <c r="M111" s="104"/>
      <c r="N111" s="104"/>
      <c r="O111" s="104"/>
      <c r="P111" s="104"/>
      <c r="Q111" s="104"/>
      <c r="R111" s="104"/>
    </row>
    <row r="112" s="65" customFormat="1" ht="23.25" customHeight="1" spans="1:18">
      <c r="A112"/>
      <c r="B112" s="104"/>
      <c r="C112" s="104"/>
      <c r="D112" s="104"/>
      <c r="E112" s="104"/>
      <c r="F112" s="104"/>
      <c r="G112" s="104"/>
      <c r="H112" s="104"/>
      <c r="I112" s="104"/>
      <c r="J112" s="104"/>
      <c r="K112" s="104"/>
      <c r="L112" s="104"/>
      <c r="M112" s="104"/>
      <c r="N112" s="104"/>
      <c r="O112" s="104"/>
      <c r="P112" s="104"/>
      <c r="Q112" s="104"/>
      <c r="R112" s="104"/>
    </row>
    <row r="113" s="65" customFormat="1" ht="23.25" customHeight="1" spans="1:18">
      <c r="A113"/>
      <c r="B113" s="104"/>
      <c r="C113" s="104"/>
      <c r="D113" s="104"/>
      <c r="E113" s="104"/>
      <c r="F113" s="104"/>
      <c r="G113" s="104"/>
      <c r="H113" s="104"/>
      <c r="I113" s="104"/>
      <c r="J113" s="104"/>
      <c r="K113" s="104"/>
      <c r="L113" s="104"/>
      <c r="M113" s="104"/>
      <c r="N113" s="104"/>
      <c r="O113" s="104"/>
      <c r="P113" s="104"/>
      <c r="Q113" s="104"/>
      <c r="R113" s="104"/>
    </row>
    <row r="114" s="65" customFormat="1" ht="23.25" customHeight="1" spans="1:18">
      <c r="A114"/>
      <c r="B114" s="104"/>
      <c r="C114" s="104"/>
      <c r="D114" s="104"/>
      <c r="E114" s="104"/>
      <c r="F114" s="104"/>
      <c r="G114" s="104"/>
      <c r="H114" s="104"/>
      <c r="I114" s="104"/>
      <c r="J114" s="104"/>
      <c r="K114" s="104"/>
      <c r="L114" s="104"/>
      <c r="M114" s="104"/>
      <c r="N114" s="104"/>
      <c r="O114" s="104"/>
      <c r="P114" s="104"/>
      <c r="Q114" s="104"/>
      <c r="R114" s="104"/>
    </row>
    <row r="115" s="65" customFormat="1" ht="23.25" customHeight="1" spans="1:18">
      <c r="A115"/>
      <c r="B115" s="104"/>
      <c r="C115" s="104"/>
      <c r="D115" s="104"/>
      <c r="E115" s="104"/>
      <c r="F115" s="104"/>
      <c r="G115" s="104"/>
      <c r="H115" s="104"/>
      <c r="I115" s="104"/>
      <c r="J115" s="104"/>
      <c r="K115" s="104"/>
      <c r="L115" s="104"/>
      <c r="M115" s="104"/>
      <c r="N115" s="104"/>
      <c r="O115" s="104"/>
      <c r="P115" s="104"/>
      <c r="Q115" s="104"/>
      <c r="R115" s="104"/>
    </row>
    <row r="116" s="65" customFormat="1" ht="23.25" customHeight="1" spans="1:18">
      <c r="A116"/>
      <c r="B116" s="104"/>
      <c r="C116" s="104"/>
      <c r="D116" s="104"/>
      <c r="E116" s="104"/>
      <c r="F116" s="104"/>
      <c r="G116" s="104"/>
      <c r="H116" s="104"/>
      <c r="I116" s="104"/>
      <c r="J116" s="104"/>
      <c r="K116" s="104"/>
      <c r="L116" s="104"/>
      <c r="M116" s="104"/>
      <c r="N116" s="104"/>
      <c r="O116" s="104"/>
      <c r="P116" s="104"/>
      <c r="Q116" s="104"/>
      <c r="R116" s="104"/>
    </row>
    <row r="117" s="65" customFormat="1" ht="23.25" customHeight="1" spans="1:18">
      <c r="A117"/>
      <c r="B117" s="104"/>
      <c r="C117" s="104"/>
      <c r="D117" s="104"/>
      <c r="E117" s="104"/>
      <c r="F117" s="104"/>
      <c r="G117" s="104"/>
      <c r="H117" s="104"/>
      <c r="I117" s="104"/>
      <c r="J117" s="104"/>
      <c r="K117" s="104"/>
      <c r="L117" s="104"/>
      <c r="M117" s="104"/>
      <c r="N117" s="104"/>
      <c r="O117" s="104"/>
      <c r="P117" s="104"/>
      <c r="Q117" s="104"/>
      <c r="R117" s="104"/>
    </row>
    <row r="118" s="65" customFormat="1" ht="23.25" customHeight="1" spans="1:18">
      <c r="A118"/>
      <c r="B118" s="104"/>
      <c r="C118" s="104"/>
      <c r="D118" s="104"/>
      <c r="E118" s="104"/>
      <c r="F118" s="104"/>
      <c r="G118" s="104"/>
      <c r="H118" s="104"/>
      <c r="I118" s="104"/>
      <c r="J118" s="104"/>
      <c r="K118" s="104"/>
      <c r="L118" s="104"/>
      <c r="M118" s="104"/>
      <c r="N118" s="104"/>
      <c r="O118" s="104"/>
      <c r="P118" s="104"/>
      <c r="Q118" s="104"/>
      <c r="R118" s="104"/>
    </row>
    <row r="119" s="65" customFormat="1" ht="23.25" customHeight="1" spans="1:18">
      <c r="A119"/>
      <c r="B119" s="104"/>
      <c r="C119" s="104"/>
      <c r="D119" s="104"/>
      <c r="E119" s="104"/>
      <c r="F119" s="104"/>
      <c r="G119" s="104"/>
      <c r="H119" s="104"/>
      <c r="I119" s="104"/>
      <c r="J119" s="104"/>
      <c r="K119" s="104"/>
      <c r="L119" s="104"/>
      <c r="M119" s="104"/>
      <c r="N119" s="104"/>
      <c r="O119" s="104"/>
      <c r="P119" s="104"/>
      <c r="Q119" s="104"/>
      <c r="R119" s="104"/>
    </row>
    <row r="120" s="65" customFormat="1" ht="23.25" customHeight="1" spans="1:18">
      <c r="A120"/>
      <c r="B120" s="104"/>
      <c r="C120" s="104"/>
      <c r="D120" s="104"/>
      <c r="E120" s="104"/>
      <c r="F120" s="104"/>
      <c r="G120" s="104"/>
      <c r="H120" s="104"/>
      <c r="I120" s="104"/>
      <c r="J120" s="104"/>
      <c r="K120" s="104"/>
      <c r="L120" s="104"/>
      <c r="M120" s="104"/>
      <c r="N120" s="104"/>
      <c r="O120" s="104"/>
      <c r="P120" s="104"/>
      <c r="Q120" s="104"/>
      <c r="R120" s="104"/>
    </row>
    <row r="121" s="65" customFormat="1" ht="23.25" customHeight="1" spans="1:18">
      <c r="A121"/>
      <c r="B121" s="104"/>
      <c r="C121" s="104"/>
      <c r="D121" s="104"/>
      <c r="E121" s="104"/>
      <c r="F121" s="104"/>
      <c r="G121" s="104"/>
      <c r="H121" s="104"/>
      <c r="I121" s="104"/>
      <c r="J121" s="104"/>
      <c r="K121" s="104"/>
      <c r="L121" s="104"/>
      <c r="M121" s="104"/>
      <c r="N121" s="104"/>
      <c r="O121" s="104"/>
      <c r="P121" s="104"/>
      <c r="Q121" s="104"/>
      <c r="R121" s="104"/>
    </row>
    <row r="122" s="65" customFormat="1" ht="23.25" customHeight="1" spans="1:18">
      <c r="A122"/>
      <c r="B122" s="104"/>
      <c r="C122" s="104"/>
      <c r="D122" s="104"/>
      <c r="E122" s="104"/>
      <c r="F122" s="104"/>
      <c r="G122" s="104"/>
      <c r="H122" s="104"/>
      <c r="I122" s="104"/>
      <c r="J122" s="104"/>
      <c r="K122" s="104"/>
      <c r="L122" s="104"/>
      <c r="M122" s="104"/>
      <c r="N122" s="104"/>
      <c r="O122" s="104"/>
      <c r="P122" s="104"/>
      <c r="Q122" s="104"/>
      <c r="R122" s="104"/>
    </row>
    <row r="123" s="65" customFormat="1" ht="23.25" customHeight="1" spans="1:18">
      <c r="A123"/>
      <c r="B123" s="104"/>
      <c r="C123" s="104"/>
      <c r="D123" s="104"/>
      <c r="E123" s="104"/>
      <c r="F123" s="104"/>
      <c r="G123" s="104"/>
      <c r="H123" s="104"/>
      <c r="I123" s="104"/>
      <c r="J123" s="104"/>
      <c r="K123" s="104"/>
      <c r="L123" s="104"/>
      <c r="M123" s="104"/>
      <c r="N123" s="104"/>
      <c r="O123" s="104"/>
      <c r="P123" s="104"/>
      <c r="Q123" s="104"/>
      <c r="R123" s="104"/>
    </row>
    <row r="124" s="65" customFormat="1" ht="23.25" customHeight="1" spans="1:18">
      <c r="A124"/>
      <c r="B124" s="104"/>
      <c r="C124" s="104"/>
      <c r="D124" s="104"/>
      <c r="E124" s="104"/>
      <c r="F124" s="104"/>
      <c r="G124" s="104"/>
      <c r="H124" s="104"/>
      <c r="I124" s="104"/>
      <c r="J124" s="104"/>
      <c r="K124" s="104"/>
      <c r="L124" s="104"/>
      <c r="M124" s="104"/>
      <c r="N124" s="104"/>
      <c r="O124" s="104"/>
      <c r="P124" s="104"/>
      <c r="Q124" s="104"/>
      <c r="R124" s="104"/>
    </row>
    <row r="125" s="65" customFormat="1" ht="23.25" customHeight="1" spans="1:18">
      <c r="A125"/>
      <c r="B125" s="104"/>
      <c r="C125" s="104"/>
      <c r="D125" s="104"/>
      <c r="E125" s="104"/>
      <c r="F125" s="104"/>
      <c r="G125" s="104"/>
      <c r="H125" s="104"/>
      <c r="I125" s="104"/>
      <c r="J125" s="104"/>
      <c r="K125" s="104"/>
      <c r="L125" s="104"/>
      <c r="M125" s="104"/>
      <c r="N125" s="104"/>
      <c r="O125" s="104"/>
      <c r="P125" s="104"/>
      <c r="Q125" s="104"/>
      <c r="R125" s="104"/>
    </row>
    <row r="126" s="65" customFormat="1" ht="23.25" customHeight="1" spans="1:18">
      <c r="A126"/>
      <c r="B126" s="104"/>
      <c r="C126" s="104"/>
      <c r="D126" s="104"/>
      <c r="E126" s="104"/>
      <c r="F126" s="104"/>
      <c r="G126" s="104"/>
      <c r="H126" s="104"/>
      <c r="I126" s="104"/>
      <c r="J126" s="104"/>
      <c r="K126" s="104"/>
      <c r="L126" s="104"/>
      <c r="M126" s="104"/>
      <c r="N126" s="104"/>
      <c r="O126" s="104"/>
      <c r="P126" s="104"/>
      <c r="Q126" s="104"/>
      <c r="R126" s="104"/>
    </row>
    <row r="127" s="65" customFormat="1" ht="23.25" customHeight="1" spans="1:1">
      <c r="A127"/>
    </row>
    <row r="128" s="65" customFormat="1" ht="23.25" customHeight="1" spans="1:1">
      <c r="A128"/>
    </row>
    <row r="129" s="65" customFormat="1" ht="23.25" customHeight="1" spans="1:1">
      <c r="A129"/>
    </row>
    <row r="130" s="65" customFormat="1" ht="23.25" customHeight="1" spans="1:1">
      <c r="A130"/>
    </row>
    <row r="131" s="65" customFormat="1" ht="23.25" customHeight="1" spans="1:1">
      <c r="A131"/>
    </row>
    <row r="132" s="65" customFormat="1" ht="23.25" customHeight="1" spans="1:1">
      <c r="A132"/>
    </row>
    <row r="133" s="65" customFormat="1" ht="23.25" customHeight="1" spans="1:1">
      <c r="A133"/>
    </row>
    <row r="134" s="65" customFormat="1" ht="23.25" customHeight="1" spans="1:1">
      <c r="A134"/>
    </row>
    <row r="135" s="65" customFormat="1" ht="23.25" customHeight="1" spans="1:1">
      <c r="A135"/>
    </row>
    <row r="136" s="65" customFormat="1" ht="23.25" customHeight="1" spans="1:1">
      <c r="A136"/>
    </row>
    <row r="137" s="65" customFormat="1" ht="23.25" customHeight="1" spans="1:1">
      <c r="A137"/>
    </row>
    <row r="138" s="65" customFormat="1" ht="23.25" customHeight="1" spans="1:1">
      <c r="A138"/>
    </row>
    <row r="139" s="65" customFormat="1" ht="23.25" customHeight="1" spans="1:1">
      <c r="A139"/>
    </row>
    <row r="140" s="65" customFormat="1" ht="23.25" customHeight="1" spans="1:1">
      <c r="A140"/>
    </row>
    <row r="141" s="65" customFormat="1" ht="23.25" customHeight="1" spans="1:1">
      <c r="A141"/>
    </row>
    <row r="142" s="65" customFormat="1" ht="23.25" customHeight="1" spans="1:1">
      <c r="A142"/>
    </row>
    <row r="143" s="65" customFormat="1" ht="23.25" customHeight="1" spans="1:1">
      <c r="A143"/>
    </row>
    <row r="144" s="65" customFormat="1" ht="23.25" customHeight="1" spans="1:1">
      <c r="A144"/>
    </row>
    <row r="145" s="65" customFormat="1" ht="23.25" customHeight="1" spans="1:1">
      <c r="A145"/>
    </row>
    <row r="146" s="65" customFormat="1" ht="23.25" customHeight="1" spans="1:1">
      <c r="A146"/>
    </row>
    <row r="147" s="65" customFormat="1" ht="23.25" customHeight="1" spans="1:1">
      <c r="A147"/>
    </row>
    <row r="148" s="65" customFormat="1" ht="23.25" customHeight="1" spans="1:1">
      <c r="A148"/>
    </row>
    <row r="149" s="65" customFormat="1" ht="23.25" customHeight="1" spans="1:1">
      <c r="A149"/>
    </row>
    <row r="150" s="65" customFormat="1" ht="23.25" customHeight="1" spans="1:1">
      <c r="A150"/>
    </row>
    <row r="151" s="65" customFormat="1" ht="23.25" customHeight="1" spans="1:1">
      <c r="A151"/>
    </row>
    <row r="152" s="65" customFormat="1" ht="23.25" customHeight="1" spans="1:1">
      <c r="A152"/>
    </row>
    <row r="153" s="65" customFormat="1" ht="23.25" customHeight="1" spans="1:1">
      <c r="A153"/>
    </row>
    <row r="154" s="65" customFormat="1" ht="23.25" customHeight="1" spans="1:1">
      <c r="A154"/>
    </row>
    <row r="155" s="65" customFormat="1" ht="23.25" customHeight="1" spans="1:1">
      <c r="A155"/>
    </row>
    <row r="156" s="65" customFormat="1" ht="23.25" customHeight="1" spans="1:1">
      <c r="A156"/>
    </row>
    <row r="157" s="65" customFormat="1" ht="23.25" customHeight="1" spans="1:1">
      <c r="A157"/>
    </row>
    <row r="158" s="65" customFormat="1" ht="23.25" customHeight="1" spans="1:1">
      <c r="A158"/>
    </row>
    <row r="159" s="65" customFormat="1" ht="23.25" customHeight="1" spans="1:1">
      <c r="A159"/>
    </row>
    <row r="160" s="65" customFormat="1" ht="23.25" customHeight="1" spans="1:1">
      <c r="A160"/>
    </row>
    <row r="161" s="65" customFormat="1" ht="23.25" customHeight="1" spans="1:1">
      <c r="A161"/>
    </row>
    <row r="162" s="65" customFormat="1" ht="23.25" customHeight="1" spans="1:1">
      <c r="A162"/>
    </row>
    <row r="163" s="65" customFormat="1" ht="23.25" customHeight="1" spans="1:1">
      <c r="A163"/>
    </row>
    <row r="164" s="65" customFormat="1" ht="23.25" customHeight="1" spans="1:1">
      <c r="A164"/>
    </row>
    <row r="165" s="65" customFormat="1" ht="23.25" customHeight="1" spans="1:1">
      <c r="A165"/>
    </row>
    <row r="166" s="65" customFormat="1" ht="23.25" customHeight="1" spans="1:1">
      <c r="A166"/>
    </row>
    <row r="167" s="65" customFormat="1" ht="23.25" customHeight="1" spans="1:1">
      <c r="A167"/>
    </row>
    <row r="168" s="65" customFormat="1" ht="23.25" customHeight="1" spans="1:1">
      <c r="A168"/>
    </row>
    <row r="169" s="65" customFormat="1" ht="23.25" customHeight="1" spans="1:1">
      <c r="A169"/>
    </row>
    <row r="170" s="65" customFormat="1" ht="23.25" customHeight="1" spans="1:1">
      <c r="A170"/>
    </row>
    <row r="171" s="65" customFormat="1" ht="23.25" customHeight="1" spans="1:1">
      <c r="A171"/>
    </row>
    <row r="172" s="65" customFormat="1" ht="23.25" customHeight="1" spans="1:1">
      <c r="A172"/>
    </row>
    <row r="173" s="65" customFormat="1" ht="23.25" customHeight="1" spans="1:1">
      <c r="A173"/>
    </row>
    <row r="174" s="65" customFormat="1" ht="23.25" customHeight="1" spans="1:1">
      <c r="A174"/>
    </row>
    <row r="175" ht="23.25" customHeight="1"/>
    <row r="176" ht="23.25" customHeight="1"/>
    <row r="177" ht="23.25" customHeight="1"/>
    <row r="178" ht="23.25" customHeight="1"/>
    <row r="179" ht="23.25" customHeight="1"/>
    <row r="180" ht="23.25" customHeight="1"/>
    <row r="181" ht="23.25" customHeight="1"/>
    <row r="182" ht="23.25" customHeight="1"/>
    <row r="183" ht="23.25" customHeight="1"/>
    <row r="184" ht="23.25" customHeight="1"/>
    <row r="185" ht="23.25" customHeight="1"/>
    <row r="186" ht="23.25" customHeight="1"/>
    <row r="187" ht="23.25" customHeight="1"/>
    <row r="188" ht="23.25" customHeight="1"/>
    <row r="189" ht="23.25" customHeight="1"/>
    <row r="190" ht="23.25" customHeight="1"/>
    <row r="191" ht="23.25" customHeight="1"/>
    <row r="192" ht="23.25" customHeight="1"/>
    <row r="193" ht="23.25" customHeight="1"/>
    <row r="194" ht="23.25" customHeight="1"/>
    <row r="195" ht="23.25" customHeight="1"/>
    <row r="196" ht="23.25" customHeight="1"/>
    <row r="197" ht="23.25" customHeight="1"/>
    <row r="198" ht="23.25" customHeight="1"/>
    <row r="199" ht="23.25" customHeight="1"/>
    <row r="200" ht="23.25" customHeight="1"/>
    <row r="201" ht="23.25" customHeight="1"/>
    <row r="202" ht="23.25" customHeight="1"/>
    <row r="203" ht="23.25" customHeight="1"/>
    <row r="204" ht="23.25" customHeight="1"/>
    <row r="205" ht="23.25" customHeight="1"/>
    <row r="206" ht="23.25" customHeight="1"/>
    <row r="207" ht="23.25" customHeight="1"/>
    <row r="208" ht="23.25" customHeight="1"/>
    <row r="209" ht="23.25" customHeight="1"/>
    <row r="210" ht="23.25" customHeight="1"/>
    <row r="211" ht="23.25" customHeight="1"/>
    <row r="212" ht="23.25" customHeight="1"/>
    <row r="213" ht="23.25" customHeight="1"/>
    <row r="214" ht="23.25" customHeight="1"/>
    <row r="215" ht="23.25" customHeight="1"/>
    <row r="216" ht="23.25" customHeight="1"/>
    <row r="217" ht="23.25" customHeight="1"/>
    <row r="218" ht="23.25" customHeight="1"/>
    <row r="219" ht="23.25" customHeight="1"/>
    <row r="220" ht="23.25" customHeight="1"/>
    <row r="221" ht="23.25" customHeight="1"/>
    <row r="222" ht="23.25" customHeight="1"/>
    <row r="223" ht="23.25" customHeight="1"/>
    <row r="224" ht="23.25" customHeight="1"/>
    <row r="225" ht="23.25" customHeight="1"/>
    <row r="226" ht="23.25" customHeight="1"/>
    <row r="227" ht="23.25" customHeight="1"/>
    <row r="228" ht="23.25" customHeight="1"/>
    <row r="229" ht="23.25" customHeight="1"/>
    <row r="230" ht="23.25" customHeight="1"/>
    <row r="231" ht="23.25" customHeight="1"/>
    <row r="232" ht="23.25" customHeight="1"/>
    <row r="233" ht="23.25" customHeight="1"/>
    <row r="234" ht="23.25" customHeight="1"/>
    <row r="235" ht="23.25" customHeight="1"/>
    <row r="236" ht="23.25" customHeight="1"/>
  </sheetData>
  <pageMargins left="0.708661417322835" right="0.708661417322835" top="0.748031496062992" bottom="0.748031496062992" header="0.31496062992126" footer="0.31496062992126"/>
  <pageSetup paperSize="9" scale="50" orientation="landscape"/>
  <headerFooter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T236"/>
  <sheetViews>
    <sheetView showGridLines="0" zoomScale="85" zoomScaleNormal="85" workbookViewId="0">
      <selection activeCell="B13" sqref="B13"/>
    </sheetView>
  </sheetViews>
  <sheetFormatPr defaultColWidth="0" defaultRowHeight="15"/>
  <cols>
    <col min="1" max="1" width="2.71428571428571" customWidth="1"/>
    <col min="2" max="2" width="48.7142857142857" customWidth="1"/>
    <col min="3" max="17" width="13.7142857142857" customWidth="1"/>
    <col min="18" max="18" width="14.7142857142857" customWidth="1"/>
    <col min="19" max="19" width="9.14285714285714" customWidth="1"/>
    <col min="20" max="20" width="8.57142857142857" customWidth="1"/>
    <col min="21" max="16384" width="9.14285714285714" hidden="1"/>
  </cols>
  <sheetData>
    <row r="1" spans="1:20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97"/>
    </row>
    <row r="3" spans="1:20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97"/>
    </row>
    <row r="4" customHeight="1" spans="1:20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97"/>
    </row>
    <row r="5" spans="1:20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19"/>
    </row>
    <row r="11" ht="23.25" customHeight="1"/>
    <row r="12" s="65" customFormat="1" ht="23.25" customHeight="1" spans="1:19">
      <c r="A12"/>
      <c r="B12" s="331" t="s">
        <v>351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30"/>
    </row>
    <row r="13" s="65" customFormat="1" ht="50.1" customHeight="1" spans="1:19">
      <c r="A13"/>
      <c r="B13" s="71" t="s">
        <v>224</v>
      </c>
      <c r="C13" s="352" t="s">
        <v>352</v>
      </c>
      <c r="D13" s="352" t="s">
        <v>353</v>
      </c>
      <c r="E13" s="352" t="s">
        <v>354</v>
      </c>
      <c r="F13" s="352" t="s">
        <v>355</v>
      </c>
      <c r="G13" s="352" t="s">
        <v>356</v>
      </c>
      <c r="H13" s="352" t="s">
        <v>357</v>
      </c>
      <c r="I13" s="352" t="s">
        <v>358</v>
      </c>
      <c r="J13" s="352" t="s">
        <v>359</v>
      </c>
      <c r="K13" s="352" t="s">
        <v>360</v>
      </c>
      <c r="L13" s="352" t="s">
        <v>361</v>
      </c>
      <c r="M13" s="352" t="s">
        <v>362</v>
      </c>
      <c r="N13" s="352" t="s">
        <v>363</v>
      </c>
      <c r="O13" s="352" t="s">
        <v>364</v>
      </c>
      <c r="P13" s="352" t="s">
        <v>365</v>
      </c>
      <c r="Q13" s="352" t="s">
        <v>366</v>
      </c>
      <c r="R13" s="430" t="s">
        <v>123</v>
      </c>
      <c r="S13" s="30"/>
    </row>
    <row r="14" s="65" customFormat="1" ht="23.25" customHeight="1" spans="1:19">
      <c r="A14"/>
      <c r="B14" s="507" t="s">
        <v>4</v>
      </c>
      <c r="C14" s="509"/>
      <c r="D14" s="509"/>
      <c r="E14" s="509"/>
      <c r="F14" s="509"/>
      <c r="G14" s="509"/>
      <c r="H14" s="509"/>
      <c r="I14" s="509"/>
      <c r="J14" s="509"/>
      <c r="K14" s="503"/>
      <c r="L14" s="503"/>
      <c r="M14" s="503"/>
      <c r="N14" s="503"/>
      <c r="O14" s="503"/>
      <c r="P14" s="503"/>
      <c r="Q14" s="503"/>
      <c r="R14" s="703"/>
      <c r="S14" s="30"/>
    </row>
    <row r="15" s="65" customFormat="1" ht="23.25" customHeight="1" spans="1:19">
      <c r="A15"/>
      <c r="B15" s="505" t="s">
        <v>54</v>
      </c>
      <c r="C15" s="82" t="s">
        <v>127</v>
      </c>
      <c r="D15" s="82" t="s">
        <v>127</v>
      </c>
      <c r="E15" s="82" t="s">
        <v>127</v>
      </c>
      <c r="F15" s="82" t="s">
        <v>127</v>
      </c>
      <c r="G15" s="82" t="s">
        <v>127</v>
      </c>
      <c r="H15" s="82" t="s">
        <v>127</v>
      </c>
      <c r="I15" s="82" t="s">
        <v>127</v>
      </c>
      <c r="J15" s="82" t="s">
        <v>127</v>
      </c>
      <c r="K15" s="82" t="s">
        <v>127</v>
      </c>
      <c r="L15" s="82" t="s">
        <v>127</v>
      </c>
      <c r="M15" s="82" t="s">
        <v>127</v>
      </c>
      <c r="N15" s="82" t="s">
        <v>127</v>
      </c>
      <c r="O15" s="82" t="s">
        <v>127</v>
      </c>
      <c r="P15" s="159">
        <v>12</v>
      </c>
      <c r="Q15" s="159">
        <v>21</v>
      </c>
      <c r="R15" s="519" t="str">
        <f>IF(ISERROR(Q15/C15-1),"-",(Q15/C15-1))</f>
        <v>-</v>
      </c>
      <c r="S15" s="30"/>
    </row>
    <row r="16" s="65" customFormat="1" ht="23.25" customHeight="1" spans="1:19">
      <c r="A16"/>
      <c r="B16" s="505" t="s">
        <v>16</v>
      </c>
      <c r="C16" s="82">
        <v>22</v>
      </c>
      <c r="D16" s="82">
        <v>24</v>
      </c>
      <c r="E16" s="82">
        <v>29</v>
      </c>
      <c r="F16" s="82">
        <v>42</v>
      </c>
      <c r="G16" s="82">
        <v>51</v>
      </c>
      <c r="H16" s="82">
        <v>53</v>
      </c>
      <c r="I16" s="82">
        <v>52</v>
      </c>
      <c r="J16" s="82">
        <v>50</v>
      </c>
      <c r="K16" s="82">
        <v>52</v>
      </c>
      <c r="L16" s="159">
        <v>52</v>
      </c>
      <c r="M16" s="159">
        <v>51</v>
      </c>
      <c r="N16" s="159">
        <v>52</v>
      </c>
      <c r="O16" s="159">
        <v>53</v>
      </c>
      <c r="P16" s="159">
        <v>47</v>
      </c>
      <c r="Q16" s="159">
        <v>46</v>
      </c>
      <c r="R16" s="519">
        <f t="shared" ref="R16:R28" si="0">IF(ISERROR(Q16/C16-1),"-",(Q16/C16-1))</f>
        <v>1.09090909090909</v>
      </c>
      <c r="S16" s="30"/>
    </row>
    <row r="17" s="65" customFormat="1" ht="23.25" customHeight="1" spans="1:19">
      <c r="A17"/>
      <c r="B17" s="505" t="s">
        <v>209</v>
      </c>
      <c r="C17" s="82" t="s">
        <v>127</v>
      </c>
      <c r="D17" s="82" t="s">
        <v>127</v>
      </c>
      <c r="E17" s="82" t="s">
        <v>127</v>
      </c>
      <c r="F17" s="82" t="s">
        <v>127</v>
      </c>
      <c r="G17" s="82" t="s">
        <v>127</v>
      </c>
      <c r="H17" s="82" t="s">
        <v>127</v>
      </c>
      <c r="I17" s="82" t="s">
        <v>127</v>
      </c>
      <c r="J17" s="82">
        <v>9</v>
      </c>
      <c r="K17" s="82">
        <v>13</v>
      </c>
      <c r="L17" s="159">
        <v>18</v>
      </c>
      <c r="M17" s="159">
        <v>20</v>
      </c>
      <c r="N17" s="159">
        <v>14</v>
      </c>
      <c r="O17" s="159">
        <v>8</v>
      </c>
      <c r="P17" s="159">
        <v>9</v>
      </c>
      <c r="Q17" s="159">
        <v>9</v>
      </c>
      <c r="R17" s="519" t="str">
        <f t="shared" si="0"/>
        <v>-</v>
      </c>
      <c r="S17" s="30"/>
    </row>
    <row r="18" s="65" customFormat="1" ht="23.25" customHeight="1" spans="1:19">
      <c r="A18"/>
      <c r="B18" s="505" t="s">
        <v>38</v>
      </c>
      <c r="C18" s="82" t="s">
        <v>127</v>
      </c>
      <c r="D18" s="82" t="s">
        <v>127</v>
      </c>
      <c r="E18" s="82" t="s">
        <v>127</v>
      </c>
      <c r="F18" s="82" t="s">
        <v>127</v>
      </c>
      <c r="G18" s="82" t="s">
        <v>127</v>
      </c>
      <c r="H18" s="82" t="s">
        <v>127</v>
      </c>
      <c r="I18" s="82" t="s">
        <v>127</v>
      </c>
      <c r="J18" s="82" t="s">
        <v>127</v>
      </c>
      <c r="K18" s="82">
        <v>9</v>
      </c>
      <c r="L18" s="159">
        <v>18</v>
      </c>
      <c r="M18" s="159">
        <v>27</v>
      </c>
      <c r="N18" s="159">
        <v>30</v>
      </c>
      <c r="O18" s="159">
        <v>33</v>
      </c>
      <c r="P18" s="159">
        <v>33</v>
      </c>
      <c r="Q18" s="159">
        <v>27</v>
      </c>
      <c r="R18" s="519" t="str">
        <f t="shared" si="0"/>
        <v>-</v>
      </c>
      <c r="S18" s="30"/>
    </row>
    <row r="19" s="65" customFormat="1" ht="23.25" customHeight="1" spans="1:19">
      <c r="A19"/>
      <c r="B19" s="505" t="s">
        <v>49</v>
      </c>
      <c r="C19" s="82" t="s">
        <v>127</v>
      </c>
      <c r="D19" s="82" t="s">
        <v>127</v>
      </c>
      <c r="E19" s="82" t="s">
        <v>127</v>
      </c>
      <c r="F19" s="82" t="s">
        <v>127</v>
      </c>
      <c r="G19" s="82" t="s">
        <v>127</v>
      </c>
      <c r="H19" s="82" t="s">
        <v>127</v>
      </c>
      <c r="I19" s="82" t="s">
        <v>127</v>
      </c>
      <c r="J19" s="82" t="s">
        <v>127</v>
      </c>
      <c r="K19" s="82">
        <v>6</v>
      </c>
      <c r="L19" s="159">
        <v>14</v>
      </c>
      <c r="M19" s="159">
        <v>20</v>
      </c>
      <c r="N19" s="159">
        <v>25</v>
      </c>
      <c r="O19" s="159">
        <v>28</v>
      </c>
      <c r="P19" s="159">
        <v>30</v>
      </c>
      <c r="Q19" s="159">
        <v>38</v>
      </c>
      <c r="R19" s="519" t="str">
        <f t="shared" si="0"/>
        <v>-</v>
      </c>
      <c r="S19" s="30"/>
    </row>
    <row r="20" s="65" customFormat="1" ht="23.25" customHeight="1" spans="1:19">
      <c r="A20"/>
      <c r="B20" s="353" t="s">
        <v>34</v>
      </c>
      <c r="C20" s="82" t="s">
        <v>127</v>
      </c>
      <c r="D20" s="82" t="s">
        <v>127</v>
      </c>
      <c r="E20" s="82" t="s">
        <v>127</v>
      </c>
      <c r="F20" s="82" t="s">
        <v>127</v>
      </c>
      <c r="G20" s="82" t="s">
        <v>127</v>
      </c>
      <c r="H20" s="82" t="s">
        <v>127</v>
      </c>
      <c r="I20" s="82" t="s">
        <v>127</v>
      </c>
      <c r="J20" s="82" t="s">
        <v>127</v>
      </c>
      <c r="K20" s="82">
        <v>10</v>
      </c>
      <c r="L20" s="159">
        <v>20</v>
      </c>
      <c r="M20" s="159">
        <v>29</v>
      </c>
      <c r="N20" s="159">
        <v>38</v>
      </c>
      <c r="O20" s="159">
        <v>33</v>
      </c>
      <c r="P20" s="159">
        <v>39</v>
      </c>
      <c r="Q20" s="159">
        <v>42</v>
      </c>
      <c r="R20" s="519" t="str">
        <f t="shared" si="0"/>
        <v>-</v>
      </c>
      <c r="S20" s="30"/>
    </row>
    <row r="21" s="65" customFormat="1" ht="23.25" customHeight="1" spans="1:19">
      <c r="A21"/>
      <c r="B21" s="505" t="s">
        <v>25</v>
      </c>
      <c r="C21" s="82" t="s">
        <v>127</v>
      </c>
      <c r="D21" s="82" t="s">
        <v>127</v>
      </c>
      <c r="E21" s="82" t="s">
        <v>127</v>
      </c>
      <c r="F21" s="82" t="s">
        <v>127</v>
      </c>
      <c r="G21" s="82">
        <v>9</v>
      </c>
      <c r="H21" s="82">
        <v>19</v>
      </c>
      <c r="I21" s="82">
        <v>28</v>
      </c>
      <c r="J21" s="82">
        <v>32</v>
      </c>
      <c r="K21" s="82">
        <v>29</v>
      </c>
      <c r="L21" s="159">
        <v>38</v>
      </c>
      <c r="M21" s="159">
        <v>36</v>
      </c>
      <c r="N21" s="159">
        <v>38</v>
      </c>
      <c r="O21" s="159">
        <v>39</v>
      </c>
      <c r="P21" s="159">
        <v>30</v>
      </c>
      <c r="Q21" s="159">
        <v>29</v>
      </c>
      <c r="R21" s="519" t="str">
        <f t="shared" si="0"/>
        <v>-</v>
      </c>
      <c r="S21" s="30"/>
    </row>
    <row r="22" s="65" customFormat="1" ht="23.25" customHeight="1" spans="1:19">
      <c r="A22"/>
      <c r="B22" s="505" t="s">
        <v>31</v>
      </c>
      <c r="C22" s="82" t="s">
        <v>127</v>
      </c>
      <c r="D22" s="82" t="s">
        <v>127</v>
      </c>
      <c r="E22" s="82" t="s">
        <v>127</v>
      </c>
      <c r="F22" s="82" t="s">
        <v>127</v>
      </c>
      <c r="G22" s="82" t="s">
        <v>127</v>
      </c>
      <c r="H22" s="82" t="s">
        <v>127</v>
      </c>
      <c r="I22" s="82" t="s">
        <v>127</v>
      </c>
      <c r="J22" s="82">
        <v>10</v>
      </c>
      <c r="K22" s="82">
        <v>20</v>
      </c>
      <c r="L22" s="159">
        <v>29</v>
      </c>
      <c r="M22" s="159">
        <v>35</v>
      </c>
      <c r="N22" s="159">
        <v>40</v>
      </c>
      <c r="O22" s="159">
        <v>36</v>
      </c>
      <c r="P22" s="159">
        <v>42</v>
      </c>
      <c r="Q22" s="159">
        <v>47</v>
      </c>
      <c r="R22" s="519" t="str">
        <f t="shared" si="0"/>
        <v>-</v>
      </c>
      <c r="S22" s="30"/>
    </row>
    <row r="23" s="65" customFormat="1" ht="23.25" customHeight="1" spans="2:19">
      <c r="B23" s="505" t="s">
        <v>21</v>
      </c>
      <c r="C23" s="82" t="s">
        <v>127</v>
      </c>
      <c r="D23" s="82" t="s">
        <v>127</v>
      </c>
      <c r="E23" s="82" t="s">
        <v>127</v>
      </c>
      <c r="F23" s="82" t="s">
        <v>127</v>
      </c>
      <c r="G23" s="82" t="s">
        <v>127</v>
      </c>
      <c r="H23" s="82">
        <v>10</v>
      </c>
      <c r="I23" s="82">
        <v>20</v>
      </c>
      <c r="J23" s="82">
        <v>30</v>
      </c>
      <c r="K23" s="82">
        <v>37</v>
      </c>
      <c r="L23" s="159">
        <v>30</v>
      </c>
      <c r="M23" s="159">
        <v>29</v>
      </c>
      <c r="N23" s="159">
        <v>30</v>
      </c>
      <c r="O23" s="159">
        <v>35</v>
      </c>
      <c r="P23" s="159">
        <v>37</v>
      </c>
      <c r="Q23" s="159">
        <v>37</v>
      </c>
      <c r="R23" s="519" t="str">
        <f t="shared" si="0"/>
        <v>-</v>
      </c>
      <c r="S23" s="30"/>
    </row>
    <row r="24" s="65" customFormat="1" ht="23.25" customHeight="1" spans="2:19">
      <c r="B24" s="505" t="s">
        <v>70</v>
      </c>
      <c r="C24" s="82" t="s">
        <v>127</v>
      </c>
      <c r="D24" s="82" t="s">
        <v>127</v>
      </c>
      <c r="E24" s="82" t="s">
        <v>127</v>
      </c>
      <c r="F24" s="82" t="s">
        <v>127</v>
      </c>
      <c r="G24" s="82" t="s">
        <v>127</v>
      </c>
      <c r="H24" s="82" t="s">
        <v>127</v>
      </c>
      <c r="I24" s="82" t="s">
        <v>127</v>
      </c>
      <c r="J24" s="82" t="s">
        <v>127</v>
      </c>
      <c r="K24" s="82" t="s">
        <v>127</v>
      </c>
      <c r="L24" s="82" t="s">
        <v>127</v>
      </c>
      <c r="M24" s="82" t="s">
        <v>127</v>
      </c>
      <c r="N24" s="159">
        <v>5</v>
      </c>
      <c r="O24" s="159">
        <v>5</v>
      </c>
      <c r="P24" s="159">
        <v>5</v>
      </c>
      <c r="Q24" s="159">
        <v>10</v>
      </c>
      <c r="R24" s="519" t="str">
        <f t="shared" si="0"/>
        <v>-</v>
      </c>
      <c r="S24" s="30"/>
    </row>
    <row r="25" s="65" customFormat="1" ht="23.25" customHeight="1" spans="2:19">
      <c r="B25" s="506" t="s">
        <v>46</v>
      </c>
      <c r="C25" s="82" t="s">
        <v>127</v>
      </c>
      <c r="D25" s="82" t="s">
        <v>127</v>
      </c>
      <c r="E25" s="82" t="s">
        <v>127</v>
      </c>
      <c r="F25" s="82" t="s">
        <v>127</v>
      </c>
      <c r="G25" s="82" t="s">
        <v>127</v>
      </c>
      <c r="H25" s="82" t="s">
        <v>127</v>
      </c>
      <c r="I25" s="82" t="s">
        <v>127</v>
      </c>
      <c r="J25" s="82" t="s">
        <v>127</v>
      </c>
      <c r="K25" s="82" t="s">
        <v>127</v>
      </c>
      <c r="L25" s="82" t="s">
        <v>127</v>
      </c>
      <c r="M25" s="82" t="s">
        <v>127</v>
      </c>
      <c r="N25" s="82" t="s">
        <v>127</v>
      </c>
      <c r="O25" s="82" t="s">
        <v>127</v>
      </c>
      <c r="P25" s="159">
        <v>7</v>
      </c>
      <c r="Q25" s="159">
        <v>14</v>
      </c>
      <c r="R25" s="519" t="str">
        <f t="shared" si="0"/>
        <v>-</v>
      </c>
      <c r="S25" s="30"/>
    </row>
    <row r="26" s="65" customFormat="1" ht="23.25" customHeight="1" spans="2:19">
      <c r="B26" s="507" t="s">
        <v>195</v>
      </c>
      <c r="C26" s="508">
        <f>SUM(C15:C25)</f>
        <v>22</v>
      </c>
      <c r="D26" s="508">
        <f t="shared" ref="D26:Q26" si="1">SUM(D15:D25)</f>
        <v>24</v>
      </c>
      <c r="E26" s="508">
        <f t="shared" si="1"/>
        <v>29</v>
      </c>
      <c r="F26" s="508">
        <f t="shared" si="1"/>
        <v>42</v>
      </c>
      <c r="G26" s="508">
        <f t="shared" si="1"/>
        <v>60</v>
      </c>
      <c r="H26" s="508">
        <f t="shared" si="1"/>
        <v>82</v>
      </c>
      <c r="I26" s="508">
        <f t="shared" si="1"/>
        <v>100</v>
      </c>
      <c r="J26" s="508">
        <f t="shared" si="1"/>
        <v>131</v>
      </c>
      <c r="K26" s="508">
        <f t="shared" si="1"/>
        <v>176</v>
      </c>
      <c r="L26" s="508">
        <f t="shared" si="1"/>
        <v>219</v>
      </c>
      <c r="M26" s="508">
        <f t="shared" si="1"/>
        <v>247</v>
      </c>
      <c r="N26" s="508">
        <f t="shared" si="1"/>
        <v>272</v>
      </c>
      <c r="O26" s="508">
        <f t="shared" si="1"/>
        <v>270</v>
      </c>
      <c r="P26" s="508">
        <f t="shared" si="1"/>
        <v>291</v>
      </c>
      <c r="Q26" s="508">
        <f t="shared" si="1"/>
        <v>320</v>
      </c>
      <c r="R26" s="704">
        <f t="shared" si="0"/>
        <v>13.5454545454545</v>
      </c>
      <c r="S26" s="30"/>
    </row>
    <row r="27" s="65" customFormat="1" ht="23.25" customHeight="1" spans="2:19">
      <c r="B27" s="507" t="s">
        <v>3</v>
      </c>
      <c r="C27" s="509"/>
      <c r="D27" s="509"/>
      <c r="E27" s="509"/>
      <c r="F27" s="509"/>
      <c r="G27" s="509"/>
      <c r="H27" s="509"/>
      <c r="I27" s="509"/>
      <c r="J27" s="509"/>
      <c r="K27" s="702"/>
      <c r="L27" s="702"/>
      <c r="M27" s="702"/>
      <c r="N27" s="702"/>
      <c r="O27" s="702"/>
      <c r="P27" s="702"/>
      <c r="Q27" s="702"/>
      <c r="R27" s="704" t="str">
        <f t="shared" si="0"/>
        <v>-</v>
      </c>
      <c r="S27" s="30"/>
    </row>
    <row r="28" s="65" customFormat="1" ht="23.25" customHeight="1" spans="2:19">
      <c r="B28" s="505" t="s">
        <v>87</v>
      </c>
      <c r="C28" s="82" t="s">
        <v>127</v>
      </c>
      <c r="D28" s="82" t="s">
        <v>127</v>
      </c>
      <c r="E28" s="82" t="s">
        <v>127</v>
      </c>
      <c r="F28" s="82" t="s">
        <v>127</v>
      </c>
      <c r="G28" s="82" t="s">
        <v>127</v>
      </c>
      <c r="H28" s="82" t="s">
        <v>127</v>
      </c>
      <c r="I28" s="82" t="s">
        <v>127</v>
      </c>
      <c r="J28" s="82" t="s">
        <v>127</v>
      </c>
      <c r="K28" s="82">
        <v>19</v>
      </c>
      <c r="L28" s="159">
        <v>19</v>
      </c>
      <c r="M28" s="159">
        <v>25</v>
      </c>
      <c r="N28" s="159">
        <v>35</v>
      </c>
      <c r="O28" s="159">
        <v>11</v>
      </c>
      <c r="P28" s="159">
        <v>22</v>
      </c>
      <c r="Q28" s="159">
        <v>22</v>
      </c>
      <c r="R28" s="705" t="str">
        <f t="shared" si="0"/>
        <v>-</v>
      </c>
      <c r="S28" s="30"/>
    </row>
    <row r="29" s="65" customFormat="1" ht="23.25" customHeight="1" spans="2:19">
      <c r="B29" s="505" t="s">
        <v>54</v>
      </c>
      <c r="C29" s="82" t="s">
        <v>127</v>
      </c>
      <c r="D29" s="82" t="s">
        <v>127</v>
      </c>
      <c r="E29" s="82" t="s">
        <v>127</v>
      </c>
      <c r="F29" s="82" t="s">
        <v>127</v>
      </c>
      <c r="G29" s="82" t="s">
        <v>127</v>
      </c>
      <c r="H29" s="82">
        <v>15</v>
      </c>
      <c r="I29" s="82">
        <v>29</v>
      </c>
      <c r="J29" s="82">
        <v>26</v>
      </c>
      <c r="K29" s="82">
        <v>21</v>
      </c>
      <c r="L29" s="159">
        <v>23</v>
      </c>
      <c r="M29" s="159">
        <v>23</v>
      </c>
      <c r="N29" s="159">
        <v>27</v>
      </c>
      <c r="O29" s="159">
        <v>27</v>
      </c>
      <c r="P29" s="159">
        <v>28</v>
      </c>
      <c r="Q29" s="159">
        <v>25</v>
      </c>
      <c r="R29" s="705" t="str">
        <f t="shared" ref="R29:R52" si="2">IF(ISERROR(Q29/C29-1),"-",(Q29/C29-1))</f>
        <v>-</v>
      </c>
      <c r="S29" s="30"/>
    </row>
    <row r="30" s="65" customFormat="1" ht="23.25" customHeight="1" spans="2:19">
      <c r="B30" s="505" t="s">
        <v>16</v>
      </c>
      <c r="C30" s="82">
        <v>28</v>
      </c>
      <c r="D30" s="82">
        <v>37</v>
      </c>
      <c r="E30" s="82">
        <v>34</v>
      </c>
      <c r="F30" s="82">
        <v>36</v>
      </c>
      <c r="G30" s="82">
        <v>39</v>
      </c>
      <c r="H30" s="82">
        <v>37</v>
      </c>
      <c r="I30" s="82">
        <v>35</v>
      </c>
      <c r="J30" s="82">
        <v>35</v>
      </c>
      <c r="K30" s="82">
        <v>40</v>
      </c>
      <c r="L30" s="159">
        <v>41</v>
      </c>
      <c r="M30" s="159">
        <v>36</v>
      </c>
      <c r="N30" s="159">
        <v>36</v>
      </c>
      <c r="O30" s="159">
        <v>32</v>
      </c>
      <c r="P30" s="159">
        <v>30</v>
      </c>
      <c r="Q30" s="159">
        <v>24</v>
      </c>
      <c r="R30" s="705">
        <f t="shared" si="2"/>
        <v>-0.142857142857143</v>
      </c>
      <c r="S30" s="30"/>
    </row>
    <row r="31" s="65" customFormat="1" ht="23.25" customHeight="1" spans="2:19">
      <c r="B31" s="505" t="s">
        <v>108</v>
      </c>
      <c r="C31" s="82" t="s">
        <v>127</v>
      </c>
      <c r="D31" s="82" t="s">
        <v>127</v>
      </c>
      <c r="E31" s="82" t="s">
        <v>127</v>
      </c>
      <c r="F31" s="82" t="s">
        <v>127</v>
      </c>
      <c r="G31" s="82" t="s">
        <v>127</v>
      </c>
      <c r="H31" s="82" t="s">
        <v>127</v>
      </c>
      <c r="I31" s="82" t="s">
        <v>127</v>
      </c>
      <c r="J31" s="82" t="s">
        <v>127</v>
      </c>
      <c r="K31" s="82" t="s">
        <v>127</v>
      </c>
      <c r="L31" s="82" t="s">
        <v>127</v>
      </c>
      <c r="M31" s="82" t="s">
        <v>127</v>
      </c>
      <c r="N31" s="82" t="s">
        <v>127</v>
      </c>
      <c r="O31" s="82" t="s">
        <v>127</v>
      </c>
      <c r="P31" s="159">
        <v>11</v>
      </c>
      <c r="Q31" s="159">
        <v>19</v>
      </c>
      <c r="R31" s="705" t="str">
        <f t="shared" si="2"/>
        <v>-</v>
      </c>
      <c r="S31" s="30"/>
    </row>
    <row r="32" s="65" customFormat="1" ht="23.25" customHeight="1" spans="2:19">
      <c r="B32" s="505" t="s">
        <v>58</v>
      </c>
      <c r="C32" s="82" t="s">
        <v>127</v>
      </c>
      <c r="D32" s="82" t="s">
        <v>127</v>
      </c>
      <c r="E32" s="82" t="s">
        <v>127</v>
      </c>
      <c r="F32" s="82" t="s">
        <v>127</v>
      </c>
      <c r="G32" s="82" t="s">
        <v>127</v>
      </c>
      <c r="H32" s="82">
        <v>10</v>
      </c>
      <c r="I32" s="82">
        <v>18</v>
      </c>
      <c r="J32" s="82">
        <v>21</v>
      </c>
      <c r="K32" s="82">
        <v>17</v>
      </c>
      <c r="L32" s="159">
        <v>19</v>
      </c>
      <c r="M32" s="159">
        <v>24</v>
      </c>
      <c r="N32" s="159">
        <v>30</v>
      </c>
      <c r="O32" s="159">
        <v>26</v>
      </c>
      <c r="P32" s="159">
        <v>20</v>
      </c>
      <c r="Q32" s="159">
        <v>30</v>
      </c>
      <c r="R32" s="705" t="str">
        <f t="shared" si="2"/>
        <v>-</v>
      </c>
      <c r="S32" s="30"/>
    </row>
    <row r="33" s="65" customFormat="1" ht="23.25" customHeight="1" spans="2:19">
      <c r="B33" s="505" t="s">
        <v>310</v>
      </c>
      <c r="C33" s="82" t="s">
        <v>127</v>
      </c>
      <c r="D33" s="82" t="s">
        <v>127</v>
      </c>
      <c r="E33" s="82" t="s">
        <v>127</v>
      </c>
      <c r="F33" s="82" t="s">
        <v>127</v>
      </c>
      <c r="G33" s="82" t="s">
        <v>127</v>
      </c>
      <c r="H33" s="82">
        <v>13</v>
      </c>
      <c r="I33" s="82">
        <v>27</v>
      </c>
      <c r="J33" s="82">
        <v>28</v>
      </c>
      <c r="K33" s="82">
        <v>35</v>
      </c>
      <c r="L33" s="159">
        <v>28</v>
      </c>
      <c r="M33" s="159">
        <v>28</v>
      </c>
      <c r="N33" s="159">
        <v>27</v>
      </c>
      <c r="O33" s="159">
        <v>23</v>
      </c>
      <c r="P33" s="159">
        <v>19</v>
      </c>
      <c r="Q33" s="159">
        <v>17</v>
      </c>
      <c r="R33" s="705" t="str">
        <f t="shared" si="2"/>
        <v>-</v>
      </c>
      <c r="S33" s="30"/>
    </row>
    <row r="34" s="65" customFormat="1" ht="23.25" customHeight="1" spans="2:19">
      <c r="B34" s="505" t="s">
        <v>38</v>
      </c>
      <c r="C34" s="82" t="s">
        <v>127</v>
      </c>
      <c r="D34" s="82" t="s">
        <v>127</v>
      </c>
      <c r="E34" s="82" t="s">
        <v>127</v>
      </c>
      <c r="F34" s="82">
        <v>20</v>
      </c>
      <c r="G34" s="82">
        <v>34</v>
      </c>
      <c r="H34" s="82">
        <v>39</v>
      </c>
      <c r="I34" s="82">
        <v>41</v>
      </c>
      <c r="J34" s="82">
        <v>37</v>
      </c>
      <c r="K34" s="82">
        <v>42</v>
      </c>
      <c r="L34" s="159">
        <v>36</v>
      </c>
      <c r="M34" s="159">
        <v>30</v>
      </c>
      <c r="N34" s="159">
        <v>35</v>
      </c>
      <c r="O34" s="159">
        <v>29</v>
      </c>
      <c r="P34" s="159">
        <v>26</v>
      </c>
      <c r="Q34" s="159">
        <v>14</v>
      </c>
      <c r="R34" s="705" t="str">
        <f t="shared" si="2"/>
        <v>-</v>
      </c>
      <c r="S34" s="30"/>
    </row>
    <row r="35" s="65" customFormat="1" ht="23.25" customHeight="1" spans="2:19">
      <c r="B35" s="505" t="s">
        <v>102</v>
      </c>
      <c r="C35" s="82" t="s">
        <v>127</v>
      </c>
      <c r="D35" s="82" t="s">
        <v>127</v>
      </c>
      <c r="E35" s="82" t="s">
        <v>127</v>
      </c>
      <c r="F35" s="82" t="s">
        <v>127</v>
      </c>
      <c r="G35" s="82" t="s">
        <v>127</v>
      </c>
      <c r="H35" s="82" t="s">
        <v>127</v>
      </c>
      <c r="I35" s="82" t="s">
        <v>127</v>
      </c>
      <c r="J35" s="82" t="s">
        <v>127</v>
      </c>
      <c r="K35" s="82" t="s">
        <v>127</v>
      </c>
      <c r="L35" s="82" t="s">
        <v>127</v>
      </c>
      <c r="M35" s="82">
        <v>11</v>
      </c>
      <c r="N35" s="82">
        <v>22</v>
      </c>
      <c r="O35" s="82">
        <v>28</v>
      </c>
      <c r="P35" s="82">
        <v>18</v>
      </c>
      <c r="Q35" s="82">
        <v>11</v>
      </c>
      <c r="R35" s="705" t="str">
        <f t="shared" si="2"/>
        <v>-</v>
      </c>
      <c r="S35" s="30"/>
    </row>
    <row r="36" s="65" customFormat="1" ht="23.25" customHeight="1" spans="2:19">
      <c r="B36" s="505" t="s">
        <v>49</v>
      </c>
      <c r="C36" s="82" t="s">
        <v>127</v>
      </c>
      <c r="D36" s="82" t="s">
        <v>127</v>
      </c>
      <c r="E36" s="82" t="s">
        <v>127</v>
      </c>
      <c r="F36" s="82" t="s">
        <v>127</v>
      </c>
      <c r="G36" s="82">
        <v>20</v>
      </c>
      <c r="H36" s="82">
        <v>31</v>
      </c>
      <c r="I36" s="82">
        <v>37</v>
      </c>
      <c r="J36" s="82">
        <v>35</v>
      </c>
      <c r="K36" s="82">
        <v>46</v>
      </c>
      <c r="L36" s="159">
        <v>36</v>
      </c>
      <c r="M36" s="159">
        <v>35</v>
      </c>
      <c r="N36" s="159">
        <v>40</v>
      </c>
      <c r="O36" s="159">
        <v>31</v>
      </c>
      <c r="P36" s="159">
        <v>34</v>
      </c>
      <c r="Q36" s="159">
        <v>38</v>
      </c>
      <c r="R36" s="705" t="str">
        <f t="shared" si="2"/>
        <v>-</v>
      </c>
      <c r="S36" s="30"/>
    </row>
    <row r="37" s="65" customFormat="1" ht="23.25" customHeight="1" spans="2:19">
      <c r="B37" s="505" t="s">
        <v>34</v>
      </c>
      <c r="C37" s="82" t="s">
        <v>127</v>
      </c>
      <c r="D37" s="82" t="s">
        <v>127</v>
      </c>
      <c r="E37" s="82">
        <v>14</v>
      </c>
      <c r="F37" s="82">
        <v>32</v>
      </c>
      <c r="G37" s="82">
        <v>36</v>
      </c>
      <c r="H37" s="82">
        <v>41</v>
      </c>
      <c r="I37" s="82">
        <v>41</v>
      </c>
      <c r="J37" s="82">
        <v>37</v>
      </c>
      <c r="K37" s="82">
        <v>37</v>
      </c>
      <c r="L37" s="159">
        <v>41</v>
      </c>
      <c r="M37" s="159">
        <v>44</v>
      </c>
      <c r="N37" s="159">
        <v>45</v>
      </c>
      <c r="O37" s="159">
        <v>39</v>
      </c>
      <c r="P37" s="159">
        <v>40</v>
      </c>
      <c r="Q37" s="159">
        <v>42</v>
      </c>
      <c r="R37" s="705" t="str">
        <f t="shared" si="2"/>
        <v>-</v>
      </c>
      <c r="S37" s="30"/>
    </row>
    <row r="38" s="65" customFormat="1" ht="23.25" customHeight="1" spans="2:19">
      <c r="B38" s="505" t="s">
        <v>112</v>
      </c>
      <c r="C38" s="82" t="s">
        <v>127</v>
      </c>
      <c r="D38" s="82" t="s">
        <v>127</v>
      </c>
      <c r="E38" s="82" t="s">
        <v>127</v>
      </c>
      <c r="F38" s="82" t="s">
        <v>127</v>
      </c>
      <c r="G38" s="82" t="s">
        <v>127</v>
      </c>
      <c r="H38" s="82" t="s">
        <v>127</v>
      </c>
      <c r="I38" s="82" t="s">
        <v>127</v>
      </c>
      <c r="J38" s="82" t="s">
        <v>127</v>
      </c>
      <c r="K38" s="82" t="s">
        <v>127</v>
      </c>
      <c r="L38" s="82" t="s">
        <v>127</v>
      </c>
      <c r="M38" s="82" t="s">
        <v>127</v>
      </c>
      <c r="N38" s="82" t="s">
        <v>127</v>
      </c>
      <c r="O38" s="82" t="s">
        <v>127</v>
      </c>
      <c r="P38" s="159">
        <v>18</v>
      </c>
      <c r="Q38" s="159">
        <v>41</v>
      </c>
      <c r="R38" s="705" t="str">
        <f t="shared" si="2"/>
        <v>-</v>
      </c>
      <c r="S38" s="30"/>
    </row>
    <row r="39" s="65" customFormat="1" ht="23.25" customHeight="1" spans="2:19">
      <c r="B39" s="505" t="s">
        <v>73</v>
      </c>
      <c r="C39" s="82" t="s">
        <v>127</v>
      </c>
      <c r="D39" s="82" t="s">
        <v>127</v>
      </c>
      <c r="E39" s="82" t="s">
        <v>127</v>
      </c>
      <c r="F39" s="82" t="s">
        <v>127</v>
      </c>
      <c r="G39" s="82" t="s">
        <v>127</v>
      </c>
      <c r="H39" s="82" t="s">
        <v>127</v>
      </c>
      <c r="I39" s="82">
        <v>14</v>
      </c>
      <c r="J39" s="82">
        <v>21</v>
      </c>
      <c r="K39" s="82">
        <v>20</v>
      </c>
      <c r="L39" s="159">
        <v>30</v>
      </c>
      <c r="M39" s="159">
        <v>30</v>
      </c>
      <c r="N39" s="159">
        <v>38</v>
      </c>
      <c r="O39" s="159">
        <v>33</v>
      </c>
      <c r="P39" s="159">
        <v>31</v>
      </c>
      <c r="Q39" s="159">
        <v>14</v>
      </c>
      <c r="R39" s="705" t="str">
        <f t="shared" si="2"/>
        <v>-</v>
      </c>
      <c r="S39" s="30"/>
    </row>
    <row r="40" s="65" customFormat="1" ht="23.25" customHeight="1" spans="2:19">
      <c r="B40" s="353" t="s">
        <v>92</v>
      </c>
      <c r="C40" s="82" t="s">
        <v>127</v>
      </c>
      <c r="D40" s="82" t="s">
        <v>127</v>
      </c>
      <c r="E40" s="82" t="s">
        <v>127</v>
      </c>
      <c r="F40" s="82" t="s">
        <v>127</v>
      </c>
      <c r="G40" s="82" t="s">
        <v>127</v>
      </c>
      <c r="H40" s="82" t="s">
        <v>127</v>
      </c>
      <c r="I40" s="82" t="s">
        <v>127</v>
      </c>
      <c r="J40" s="82" t="s">
        <v>127</v>
      </c>
      <c r="K40" s="82">
        <v>11</v>
      </c>
      <c r="L40" s="159">
        <v>8</v>
      </c>
      <c r="M40" s="159">
        <v>11</v>
      </c>
      <c r="N40" s="159">
        <v>18</v>
      </c>
      <c r="O40" s="159">
        <v>13</v>
      </c>
      <c r="P40" s="159">
        <v>12</v>
      </c>
      <c r="Q40" s="159">
        <v>20</v>
      </c>
      <c r="R40" s="705" t="str">
        <f t="shared" si="2"/>
        <v>-</v>
      </c>
      <c r="S40" s="30"/>
    </row>
    <row r="41" s="65" customFormat="1" ht="23.25" customHeight="1" spans="2:19">
      <c r="B41" s="505" t="s">
        <v>25</v>
      </c>
      <c r="C41" s="82">
        <v>18</v>
      </c>
      <c r="D41" s="82">
        <v>30</v>
      </c>
      <c r="E41" s="82">
        <v>36</v>
      </c>
      <c r="F41" s="82">
        <v>39</v>
      </c>
      <c r="G41" s="82">
        <v>37</v>
      </c>
      <c r="H41" s="82">
        <v>32</v>
      </c>
      <c r="I41" s="82">
        <v>33</v>
      </c>
      <c r="J41" s="82">
        <v>31</v>
      </c>
      <c r="K41" s="82">
        <v>24</v>
      </c>
      <c r="L41" s="159">
        <v>22</v>
      </c>
      <c r="M41" s="159">
        <v>22</v>
      </c>
      <c r="N41" s="159">
        <v>22</v>
      </c>
      <c r="O41" s="159">
        <v>19</v>
      </c>
      <c r="P41" s="159">
        <v>21</v>
      </c>
      <c r="Q41" s="159">
        <v>15</v>
      </c>
      <c r="R41" s="705">
        <f t="shared" si="2"/>
        <v>-0.166666666666667</v>
      </c>
      <c r="S41" s="30"/>
    </row>
    <row r="42" s="65" customFormat="1" ht="23.25" customHeight="1" spans="2:19">
      <c r="B42" s="505" t="s">
        <v>98</v>
      </c>
      <c r="C42" s="82" t="s">
        <v>127</v>
      </c>
      <c r="D42" s="82" t="s">
        <v>127</v>
      </c>
      <c r="E42" s="82" t="s">
        <v>127</v>
      </c>
      <c r="F42" s="82" t="s">
        <v>127</v>
      </c>
      <c r="G42" s="82" t="s">
        <v>127</v>
      </c>
      <c r="H42" s="82" t="s">
        <v>127</v>
      </c>
      <c r="I42" s="82" t="s">
        <v>127</v>
      </c>
      <c r="J42" s="82" t="s">
        <v>127</v>
      </c>
      <c r="K42" s="82" t="s">
        <v>127</v>
      </c>
      <c r="L42" s="82" t="s">
        <v>127</v>
      </c>
      <c r="M42" s="82">
        <v>15</v>
      </c>
      <c r="N42" s="82">
        <v>28</v>
      </c>
      <c r="O42" s="82">
        <v>31</v>
      </c>
      <c r="P42" s="82">
        <v>29</v>
      </c>
      <c r="Q42" s="82">
        <v>26</v>
      </c>
      <c r="R42" s="705" t="str">
        <f t="shared" si="2"/>
        <v>-</v>
      </c>
      <c r="S42" s="30"/>
    </row>
    <row r="43" s="65" customFormat="1" ht="23.25" customHeight="1" spans="2:19">
      <c r="B43" s="505" t="s">
        <v>31</v>
      </c>
      <c r="C43" s="82" t="s">
        <v>127</v>
      </c>
      <c r="D43" s="82">
        <v>15</v>
      </c>
      <c r="E43" s="82">
        <v>28</v>
      </c>
      <c r="F43" s="82">
        <v>30</v>
      </c>
      <c r="G43" s="82">
        <v>31</v>
      </c>
      <c r="H43" s="82">
        <v>30</v>
      </c>
      <c r="I43" s="82">
        <v>35</v>
      </c>
      <c r="J43" s="82">
        <v>35</v>
      </c>
      <c r="K43" s="82">
        <v>23</v>
      </c>
      <c r="L43" s="159">
        <v>30</v>
      </c>
      <c r="M43" s="159">
        <v>22</v>
      </c>
      <c r="N43" s="159">
        <v>30</v>
      </c>
      <c r="O43" s="159">
        <v>42</v>
      </c>
      <c r="P43" s="159">
        <v>32</v>
      </c>
      <c r="Q43" s="159">
        <v>36</v>
      </c>
      <c r="R43" s="705" t="str">
        <f t="shared" si="2"/>
        <v>-</v>
      </c>
      <c r="S43" s="30"/>
    </row>
    <row r="44" s="65" customFormat="1" ht="23.25" customHeight="1" spans="2:19">
      <c r="B44" s="505" t="s">
        <v>21</v>
      </c>
      <c r="C44" s="82">
        <v>36</v>
      </c>
      <c r="D44" s="82">
        <v>32</v>
      </c>
      <c r="E44" s="82">
        <v>33</v>
      </c>
      <c r="F44" s="82">
        <v>37</v>
      </c>
      <c r="G44" s="82">
        <v>38</v>
      </c>
      <c r="H44" s="82">
        <v>38</v>
      </c>
      <c r="I44" s="82">
        <v>34</v>
      </c>
      <c r="J44" s="82">
        <v>33</v>
      </c>
      <c r="K44" s="82">
        <v>27</v>
      </c>
      <c r="L44" s="159">
        <v>29</v>
      </c>
      <c r="M44" s="159">
        <v>26</v>
      </c>
      <c r="N44" s="159">
        <v>35</v>
      </c>
      <c r="O44" s="159">
        <v>36</v>
      </c>
      <c r="P44" s="159">
        <v>26</v>
      </c>
      <c r="Q44" s="159">
        <v>21</v>
      </c>
      <c r="R44" s="705">
        <f t="shared" si="2"/>
        <v>-0.416666666666667</v>
      </c>
      <c r="S44" s="30"/>
    </row>
    <row r="45" s="65" customFormat="1" ht="23.25" customHeight="1" spans="2:19">
      <c r="B45" s="505" t="s">
        <v>42</v>
      </c>
      <c r="C45" s="82" t="s">
        <v>127</v>
      </c>
      <c r="D45" s="82" t="s">
        <v>127</v>
      </c>
      <c r="E45" s="82" t="s">
        <v>127</v>
      </c>
      <c r="F45" s="82">
        <v>20</v>
      </c>
      <c r="G45" s="82">
        <v>34</v>
      </c>
      <c r="H45" s="82">
        <v>38</v>
      </c>
      <c r="I45" s="82">
        <v>38</v>
      </c>
      <c r="J45" s="82">
        <v>35</v>
      </c>
      <c r="K45" s="82">
        <v>41</v>
      </c>
      <c r="L45" s="159">
        <v>44</v>
      </c>
      <c r="M45" s="159">
        <v>32</v>
      </c>
      <c r="N45" s="159">
        <v>40</v>
      </c>
      <c r="O45" s="159">
        <v>47</v>
      </c>
      <c r="P45" s="159">
        <v>32</v>
      </c>
      <c r="Q45" s="159">
        <v>20</v>
      </c>
      <c r="R45" s="705" t="str">
        <f t="shared" si="2"/>
        <v>-</v>
      </c>
      <c r="S45" s="30"/>
    </row>
    <row r="46" s="65" customFormat="1" ht="23.25" customHeight="1" spans="2:19">
      <c r="B46" s="505" t="s">
        <v>66</v>
      </c>
      <c r="C46" s="82" t="s">
        <v>127</v>
      </c>
      <c r="D46" s="82" t="s">
        <v>127</v>
      </c>
      <c r="E46" s="82" t="s">
        <v>127</v>
      </c>
      <c r="F46" s="82" t="s">
        <v>127</v>
      </c>
      <c r="G46" s="82" t="s">
        <v>127</v>
      </c>
      <c r="H46" s="82">
        <v>20</v>
      </c>
      <c r="I46" s="82">
        <v>25</v>
      </c>
      <c r="J46" s="82">
        <v>22</v>
      </c>
      <c r="K46" s="82">
        <v>11</v>
      </c>
      <c r="L46" s="159">
        <v>12</v>
      </c>
      <c r="M46" s="159">
        <v>16</v>
      </c>
      <c r="N46" s="159">
        <v>22</v>
      </c>
      <c r="O46" s="159">
        <v>17</v>
      </c>
      <c r="P46" s="159">
        <v>9</v>
      </c>
      <c r="Q46" s="159">
        <v>10</v>
      </c>
      <c r="R46" s="705" t="str">
        <f t="shared" si="2"/>
        <v>-</v>
      </c>
      <c r="S46" s="30"/>
    </row>
    <row r="47" s="65" customFormat="1" ht="23.25" customHeight="1" spans="2:19">
      <c r="B47" s="505" t="s">
        <v>95</v>
      </c>
      <c r="C47" s="82" t="s">
        <v>127</v>
      </c>
      <c r="D47" s="82" t="s">
        <v>127</v>
      </c>
      <c r="E47" s="82" t="s">
        <v>127</v>
      </c>
      <c r="F47" s="82" t="s">
        <v>127</v>
      </c>
      <c r="G47" s="82" t="s">
        <v>127</v>
      </c>
      <c r="H47" s="82" t="s">
        <v>127</v>
      </c>
      <c r="I47" s="82" t="s">
        <v>127</v>
      </c>
      <c r="J47" s="82" t="s">
        <v>127</v>
      </c>
      <c r="K47" s="82" t="s">
        <v>127</v>
      </c>
      <c r="L47" s="82" t="s">
        <v>127</v>
      </c>
      <c r="M47" s="82">
        <v>13</v>
      </c>
      <c r="N47" s="82">
        <v>23</v>
      </c>
      <c r="O47" s="82">
        <v>32</v>
      </c>
      <c r="P47" s="82">
        <v>32</v>
      </c>
      <c r="Q47" s="82">
        <v>22</v>
      </c>
      <c r="R47" s="705" t="str">
        <f t="shared" si="2"/>
        <v>-</v>
      </c>
      <c r="S47" s="30"/>
    </row>
    <row r="48" s="65" customFormat="1" ht="23.25" customHeight="1" spans="2:19">
      <c r="B48" s="505" t="s">
        <v>70</v>
      </c>
      <c r="C48" s="82" t="s">
        <v>127</v>
      </c>
      <c r="D48" s="82" t="s">
        <v>127</v>
      </c>
      <c r="E48" s="82" t="s">
        <v>127</v>
      </c>
      <c r="F48" s="82" t="s">
        <v>127</v>
      </c>
      <c r="G48" s="82" t="s">
        <v>127</v>
      </c>
      <c r="H48" s="82">
        <v>15</v>
      </c>
      <c r="I48" s="82">
        <v>33</v>
      </c>
      <c r="J48" s="82">
        <v>33</v>
      </c>
      <c r="K48" s="82">
        <v>34</v>
      </c>
      <c r="L48" s="159">
        <v>29</v>
      </c>
      <c r="M48" s="159">
        <v>17</v>
      </c>
      <c r="N48" s="159">
        <v>20</v>
      </c>
      <c r="O48" s="159">
        <v>17</v>
      </c>
      <c r="P48" s="159">
        <v>16</v>
      </c>
      <c r="Q48" s="159">
        <v>17</v>
      </c>
      <c r="R48" s="705" t="str">
        <f t="shared" si="2"/>
        <v>-</v>
      </c>
      <c r="S48" s="30"/>
    </row>
    <row r="49" s="65" customFormat="1" ht="23.25" customHeight="1" spans="2:19">
      <c r="B49" s="505" t="s">
        <v>81</v>
      </c>
      <c r="C49" s="82" t="s">
        <v>127</v>
      </c>
      <c r="D49" s="82" t="s">
        <v>127</v>
      </c>
      <c r="E49" s="82" t="s">
        <v>127</v>
      </c>
      <c r="F49" s="82" t="s">
        <v>127</v>
      </c>
      <c r="G49" s="82" t="s">
        <v>127</v>
      </c>
      <c r="H49" s="82" t="s">
        <v>127</v>
      </c>
      <c r="I49" s="82" t="s">
        <v>127</v>
      </c>
      <c r="J49" s="82">
        <v>11</v>
      </c>
      <c r="K49" s="82">
        <v>25</v>
      </c>
      <c r="L49" s="159">
        <v>27</v>
      </c>
      <c r="M49" s="159">
        <v>20</v>
      </c>
      <c r="N49" s="159">
        <v>20</v>
      </c>
      <c r="O49" s="159">
        <v>25</v>
      </c>
      <c r="P49" s="159">
        <v>24</v>
      </c>
      <c r="Q49" s="159">
        <v>22</v>
      </c>
      <c r="R49" s="705" t="str">
        <f t="shared" si="2"/>
        <v>-</v>
      </c>
      <c r="S49" s="30"/>
    </row>
    <row r="50" s="65" customFormat="1" ht="23.25" customHeight="1" spans="2:19">
      <c r="B50" s="505" t="s">
        <v>46</v>
      </c>
      <c r="C50" s="82" t="s">
        <v>127</v>
      </c>
      <c r="D50" s="82" t="s">
        <v>127</v>
      </c>
      <c r="E50" s="82" t="s">
        <v>127</v>
      </c>
      <c r="F50" s="82">
        <v>12</v>
      </c>
      <c r="G50" s="82">
        <v>27</v>
      </c>
      <c r="H50" s="82">
        <v>32</v>
      </c>
      <c r="I50" s="82">
        <v>36</v>
      </c>
      <c r="J50" s="82">
        <v>34</v>
      </c>
      <c r="K50" s="82">
        <v>33</v>
      </c>
      <c r="L50" s="159">
        <v>28</v>
      </c>
      <c r="M50" s="159">
        <v>31</v>
      </c>
      <c r="N50" s="159">
        <v>38</v>
      </c>
      <c r="O50" s="159">
        <v>31</v>
      </c>
      <c r="P50" s="159">
        <v>31</v>
      </c>
      <c r="Q50" s="159">
        <v>24</v>
      </c>
      <c r="R50" s="705" t="str">
        <f t="shared" si="2"/>
        <v>-</v>
      </c>
      <c r="S50" s="30"/>
    </row>
    <row r="51" s="65" customFormat="1" ht="23.25" customHeight="1" spans="2:19">
      <c r="B51" s="507" t="s">
        <v>197</v>
      </c>
      <c r="C51" s="508">
        <f>SUM(C28:C50)</f>
        <v>82</v>
      </c>
      <c r="D51" s="508">
        <f t="shared" ref="D51:Q51" si="3">SUM(D28:D50)</f>
        <v>114</v>
      </c>
      <c r="E51" s="508">
        <f t="shared" si="3"/>
        <v>145</v>
      </c>
      <c r="F51" s="508">
        <f t="shared" si="3"/>
        <v>226</v>
      </c>
      <c r="G51" s="508">
        <f t="shared" si="3"/>
        <v>296</v>
      </c>
      <c r="H51" s="508">
        <f t="shared" si="3"/>
        <v>391</v>
      </c>
      <c r="I51" s="508">
        <f t="shared" si="3"/>
        <v>476</v>
      </c>
      <c r="J51" s="508">
        <f t="shared" si="3"/>
        <v>474</v>
      </c>
      <c r="K51" s="508">
        <f t="shared" si="3"/>
        <v>506</v>
      </c>
      <c r="L51" s="508">
        <f t="shared" si="3"/>
        <v>502</v>
      </c>
      <c r="M51" s="508">
        <f t="shared" si="3"/>
        <v>511</v>
      </c>
      <c r="N51" s="508">
        <f t="shared" si="3"/>
        <v>631</v>
      </c>
      <c r="O51" s="508">
        <f t="shared" si="3"/>
        <v>589</v>
      </c>
      <c r="P51" s="508">
        <f t="shared" si="3"/>
        <v>561</v>
      </c>
      <c r="Q51" s="508">
        <f t="shared" si="3"/>
        <v>530</v>
      </c>
      <c r="R51" s="704">
        <f t="shared" si="2"/>
        <v>5.46341463414634</v>
      </c>
      <c r="S51" s="30"/>
    </row>
    <row r="52" s="65" customFormat="1" ht="23.25" customHeight="1" spans="2:19">
      <c r="B52" s="359" t="s">
        <v>198</v>
      </c>
      <c r="C52" s="85">
        <f>C26+C51</f>
        <v>104</v>
      </c>
      <c r="D52" s="85">
        <f t="shared" ref="D52:Q52" si="4">D26+D51</f>
        <v>138</v>
      </c>
      <c r="E52" s="85">
        <f t="shared" si="4"/>
        <v>174</v>
      </c>
      <c r="F52" s="85">
        <f t="shared" si="4"/>
        <v>268</v>
      </c>
      <c r="G52" s="85">
        <f t="shared" si="4"/>
        <v>356</v>
      </c>
      <c r="H52" s="85">
        <f t="shared" si="4"/>
        <v>473</v>
      </c>
      <c r="I52" s="85">
        <f t="shared" si="4"/>
        <v>576</v>
      </c>
      <c r="J52" s="85">
        <f t="shared" si="4"/>
        <v>605</v>
      </c>
      <c r="K52" s="85">
        <f t="shared" si="4"/>
        <v>682</v>
      </c>
      <c r="L52" s="85">
        <f t="shared" si="4"/>
        <v>721</v>
      </c>
      <c r="M52" s="85">
        <f t="shared" si="4"/>
        <v>758</v>
      </c>
      <c r="N52" s="85">
        <f t="shared" si="4"/>
        <v>903</v>
      </c>
      <c r="O52" s="85">
        <f t="shared" si="4"/>
        <v>859</v>
      </c>
      <c r="P52" s="85">
        <f t="shared" si="4"/>
        <v>852</v>
      </c>
      <c r="Q52" s="85">
        <f t="shared" si="4"/>
        <v>850</v>
      </c>
      <c r="R52" s="706">
        <f t="shared" si="2"/>
        <v>7.17307692307692</v>
      </c>
      <c r="S52" s="30"/>
    </row>
    <row r="53" s="65" customFormat="1" ht="23.25" customHeight="1" spans="2:19">
      <c r="B53" s="35" t="s">
        <v>131</v>
      </c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30"/>
    </row>
    <row r="54" s="65" customFormat="1" ht="23.25" customHeight="1" spans="2:19">
      <c r="B54" s="475" t="s">
        <v>289</v>
      </c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30"/>
    </row>
    <row r="55" s="65" customFormat="1" ht="23.25" customHeight="1" spans="2:19">
      <c r="B55" s="470" t="s">
        <v>212</v>
      </c>
      <c r="C55" s="632"/>
      <c r="D55" s="632"/>
      <c r="E55" s="632"/>
      <c r="F55" s="632"/>
      <c r="G55" s="632"/>
      <c r="H55" s="632"/>
      <c r="I55" s="632"/>
      <c r="J55" s="632"/>
      <c r="K55" s="632"/>
      <c r="L55" s="632"/>
      <c r="M55" s="632"/>
      <c r="N55" s="632"/>
      <c r="O55" s="632"/>
      <c r="P55" s="632"/>
      <c r="Q55" s="632"/>
      <c r="R55" s="632"/>
      <c r="S55" s="30"/>
    </row>
    <row r="56" s="65" customFormat="1" ht="23.25" customHeight="1" spans="2:19">
      <c r="B56" s="632"/>
      <c r="C56" s="632"/>
      <c r="D56" s="632"/>
      <c r="E56" s="632"/>
      <c r="F56" s="632"/>
      <c r="G56" s="632"/>
      <c r="H56" s="632"/>
      <c r="I56" s="632"/>
      <c r="J56" s="632"/>
      <c r="K56" s="632"/>
      <c r="L56" s="632"/>
      <c r="M56" s="632"/>
      <c r="N56" s="632"/>
      <c r="O56" s="632"/>
      <c r="P56" s="632"/>
      <c r="Q56" s="632"/>
      <c r="R56" s="632"/>
      <c r="S56" s="30"/>
    </row>
    <row r="57" s="65" customFormat="1" ht="23.25" customHeight="1" spans="2:19">
      <c r="B57" s="227"/>
      <c r="C57" s="227"/>
      <c r="D57" s="227"/>
      <c r="E57" s="227"/>
      <c r="F57" s="227"/>
      <c r="G57" s="227"/>
      <c r="H57" s="227"/>
      <c r="I57" s="227"/>
      <c r="J57" s="227"/>
      <c r="K57" s="227"/>
      <c r="L57" s="227"/>
      <c r="M57" s="227"/>
      <c r="N57" s="227"/>
      <c r="O57" s="227"/>
      <c r="P57" s="227"/>
      <c r="Q57" s="227"/>
      <c r="R57" s="227"/>
      <c r="S57" s="30"/>
    </row>
    <row r="58" s="65" customFormat="1" ht="23.25" customHeight="1" spans="2:19">
      <c r="B58" s="475"/>
      <c r="C58" s="82"/>
      <c r="D58" s="82"/>
      <c r="E58" s="82"/>
      <c r="F58" s="82"/>
      <c r="G58" s="82"/>
      <c r="H58" s="82"/>
      <c r="I58" s="82"/>
      <c r="J58" s="82"/>
      <c r="K58" s="159"/>
      <c r="L58" s="164"/>
      <c r="M58" s="164"/>
      <c r="N58" s="164"/>
      <c r="O58" s="164"/>
      <c r="P58" s="164"/>
      <c r="Q58" s="164"/>
      <c r="R58" s="376"/>
      <c r="S58" s="30"/>
    </row>
    <row r="59" s="65" customFormat="1" ht="23.25" customHeight="1" spans="2:19">
      <c r="B59" s="475"/>
      <c r="C59" s="82"/>
      <c r="D59" s="82"/>
      <c r="E59" s="82"/>
      <c r="F59" s="82"/>
      <c r="G59" s="82"/>
      <c r="H59" s="82"/>
      <c r="I59" s="82"/>
      <c r="J59" s="82"/>
      <c r="K59" s="159"/>
      <c r="L59" s="164"/>
      <c r="M59" s="164"/>
      <c r="N59" s="164"/>
      <c r="O59" s="164"/>
      <c r="P59" s="164"/>
      <c r="Q59" s="164"/>
      <c r="R59" s="376"/>
      <c r="S59" s="30"/>
    </row>
    <row r="60" s="65" customFormat="1" ht="23.25" customHeight="1" spans="2:18">
      <c r="B60" s="493"/>
      <c r="C60" s="83"/>
      <c r="D60" s="83"/>
      <c r="E60" s="83"/>
      <c r="F60" s="83"/>
      <c r="G60" s="83"/>
      <c r="H60" s="83"/>
      <c r="I60" s="83"/>
      <c r="J60" s="83"/>
      <c r="K60" s="204"/>
      <c r="L60" s="204"/>
      <c r="M60" s="204"/>
      <c r="N60" s="204"/>
      <c r="O60" s="204"/>
      <c r="P60" s="204"/>
      <c r="Q60" s="204"/>
      <c r="R60" s="485"/>
    </row>
    <row r="61" s="65" customFormat="1" ht="23.25" customHeight="1" spans="1:18">
      <c r="A61"/>
      <c r="B61" s="494"/>
      <c r="C61" s="495"/>
      <c r="D61" s="495"/>
      <c r="E61" s="495"/>
      <c r="F61" s="495"/>
      <c r="G61" s="495"/>
      <c r="H61" s="495"/>
      <c r="I61" s="495"/>
      <c r="J61" s="495"/>
      <c r="K61" s="700"/>
      <c r="L61" s="700"/>
      <c r="M61" s="700"/>
      <c r="N61" s="700"/>
      <c r="O61" s="700"/>
      <c r="P61" s="700"/>
      <c r="Q61" s="700"/>
      <c r="R61" s="497"/>
    </row>
    <row r="62" s="65" customFormat="1" ht="23.25" customHeight="1" spans="1:18">
      <c r="A62"/>
      <c r="B62" s="346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</row>
    <row r="63" s="65" customFormat="1" ht="23.25" customHeight="1" spans="1:18">
      <c r="A63"/>
      <c r="B63" s="701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</row>
    <row r="64" s="65" customFormat="1" ht="23.25" customHeight="1" spans="1:18">
      <c r="A64"/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</row>
    <row r="65" s="65" customFormat="1" ht="23.25" customHeight="1" spans="1:18">
      <c r="A65"/>
      <c r="B65" s="333"/>
      <c r="C65" s="487"/>
      <c r="D65" s="488"/>
      <c r="E65" s="489"/>
      <c r="F65" s="489"/>
      <c r="G65" s="707"/>
      <c r="H65" s="490"/>
      <c r="I65" s="490"/>
      <c r="J65" s="73"/>
      <c r="K65" s="697"/>
      <c r="L65" s="697"/>
      <c r="M65" s="697"/>
      <c r="N65" s="697"/>
      <c r="O65" s="697"/>
      <c r="P65" s="697"/>
      <c r="Q65" s="697"/>
      <c r="R65" s="73"/>
    </row>
    <row r="66" s="65" customFormat="1" ht="23.25" customHeight="1" spans="1:18">
      <c r="A66"/>
      <c r="B66" s="491"/>
      <c r="C66" s="492"/>
      <c r="D66" s="492"/>
      <c r="E66" s="492"/>
      <c r="F66" s="492"/>
      <c r="G66" s="492"/>
      <c r="H66" s="492"/>
      <c r="I66" s="492"/>
      <c r="J66" s="492"/>
      <c r="K66" s="699"/>
      <c r="L66" s="699"/>
      <c r="M66" s="699"/>
      <c r="N66" s="699"/>
      <c r="O66" s="699"/>
      <c r="P66" s="699"/>
      <c r="Q66" s="699"/>
      <c r="R66" s="73"/>
    </row>
    <row r="67" s="65" customFormat="1" ht="23.25" customHeight="1" spans="1:18">
      <c r="A67"/>
      <c r="B67" s="493"/>
      <c r="C67" s="83"/>
      <c r="D67" s="83"/>
      <c r="E67" s="83"/>
      <c r="F67" s="83"/>
      <c r="G67" s="83"/>
      <c r="H67" s="83"/>
      <c r="I67" s="83"/>
      <c r="J67" s="83"/>
      <c r="K67" s="204"/>
      <c r="L67" s="101"/>
      <c r="M67" s="101"/>
      <c r="N67" s="101"/>
      <c r="O67" s="101"/>
      <c r="P67" s="101"/>
      <c r="Q67" s="101"/>
      <c r="R67" s="485"/>
    </row>
    <row r="68" s="65" customFormat="1" ht="23.25" customHeight="1" spans="1:18">
      <c r="A68"/>
      <c r="B68" s="493"/>
      <c r="C68" s="83"/>
      <c r="D68" s="83"/>
      <c r="E68" s="83"/>
      <c r="F68" s="83"/>
      <c r="G68" s="83"/>
      <c r="H68" s="83"/>
      <c r="I68" s="83"/>
      <c r="J68" s="83"/>
      <c r="K68" s="204"/>
      <c r="L68" s="101"/>
      <c r="M68" s="101"/>
      <c r="N68" s="101"/>
      <c r="O68" s="101"/>
      <c r="P68" s="101"/>
      <c r="Q68" s="101"/>
      <c r="R68" s="485"/>
    </row>
    <row r="69" s="65" customFormat="1" ht="23.25" customHeight="1" spans="1:18">
      <c r="A69"/>
      <c r="B69" s="493"/>
      <c r="C69" s="83"/>
      <c r="D69" s="83"/>
      <c r="E69" s="83"/>
      <c r="F69" s="83"/>
      <c r="G69" s="83"/>
      <c r="H69" s="83"/>
      <c r="I69" s="83"/>
      <c r="J69" s="83"/>
      <c r="K69" s="101"/>
      <c r="L69" s="101"/>
      <c r="M69" s="101"/>
      <c r="N69" s="204"/>
      <c r="O69" s="204"/>
      <c r="P69" s="204"/>
      <c r="Q69" s="204"/>
      <c r="R69" s="485"/>
    </row>
    <row r="70" s="65" customFormat="1" ht="23.25" customHeight="1" spans="1:18">
      <c r="A70"/>
      <c r="B70" s="493"/>
      <c r="C70" s="83"/>
      <c r="D70" s="83"/>
      <c r="E70" s="83"/>
      <c r="F70" s="83"/>
      <c r="G70" s="83"/>
      <c r="H70" s="83"/>
      <c r="I70" s="83"/>
      <c r="J70" s="83"/>
      <c r="K70" s="101"/>
      <c r="L70" s="101"/>
      <c r="M70" s="101"/>
      <c r="N70" s="101"/>
      <c r="O70" s="101"/>
      <c r="P70" s="101"/>
      <c r="Q70" s="101"/>
      <c r="R70" s="485"/>
    </row>
    <row r="71" s="65" customFormat="1" ht="23.25" customHeight="1" spans="1:18">
      <c r="A71"/>
      <c r="B71" s="493"/>
      <c r="C71" s="83"/>
      <c r="D71" s="83"/>
      <c r="E71" s="83"/>
      <c r="F71" s="83"/>
      <c r="G71" s="83"/>
      <c r="H71" s="83"/>
      <c r="I71" s="83"/>
      <c r="J71" s="83"/>
      <c r="K71" s="101"/>
      <c r="L71" s="101"/>
      <c r="M71" s="101"/>
      <c r="N71" s="101"/>
      <c r="O71" s="101"/>
      <c r="P71" s="101"/>
      <c r="Q71" s="101"/>
      <c r="R71" s="485"/>
    </row>
    <row r="72" s="65" customFormat="1" ht="23.25" customHeight="1" spans="1:18">
      <c r="A72"/>
      <c r="B72" s="493"/>
      <c r="C72" s="83"/>
      <c r="D72" s="83"/>
      <c r="E72" s="83"/>
      <c r="F72" s="83"/>
      <c r="G72" s="83"/>
      <c r="H72" s="83"/>
      <c r="I72" s="83"/>
      <c r="J72" s="83"/>
      <c r="K72" s="101"/>
      <c r="L72" s="101"/>
      <c r="M72" s="101"/>
      <c r="N72" s="204"/>
      <c r="O72" s="204"/>
      <c r="P72" s="204"/>
      <c r="Q72" s="204"/>
      <c r="R72" s="485"/>
    </row>
    <row r="73" s="65" customFormat="1" ht="23.25" customHeight="1" spans="1:18">
      <c r="A73"/>
      <c r="B73" s="493"/>
      <c r="C73" s="83"/>
      <c r="D73" s="83"/>
      <c r="E73" s="83"/>
      <c r="F73" s="83"/>
      <c r="G73" s="83"/>
      <c r="H73" s="83"/>
      <c r="I73" s="83"/>
      <c r="J73" s="83"/>
      <c r="K73" s="204"/>
      <c r="L73" s="204"/>
      <c r="M73" s="204"/>
      <c r="N73" s="204"/>
      <c r="O73" s="204"/>
      <c r="P73" s="204"/>
      <c r="Q73" s="204"/>
      <c r="R73" s="485"/>
    </row>
    <row r="74" s="65" customFormat="1" ht="23.25" customHeight="1" spans="1:18">
      <c r="A74"/>
      <c r="B74" s="494"/>
      <c r="C74" s="495"/>
      <c r="D74" s="495"/>
      <c r="E74" s="495"/>
      <c r="F74" s="495"/>
      <c r="G74" s="495"/>
      <c r="H74" s="495"/>
      <c r="I74" s="495"/>
      <c r="J74" s="495"/>
      <c r="K74" s="700"/>
      <c r="L74" s="700"/>
      <c r="M74" s="700"/>
      <c r="N74" s="700"/>
      <c r="O74" s="700"/>
      <c r="P74" s="700"/>
      <c r="Q74" s="700"/>
      <c r="R74" s="497"/>
    </row>
    <row r="75" s="65" customFormat="1" ht="23.25" customHeight="1" spans="1:18">
      <c r="A75"/>
      <c r="B75" s="346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</row>
    <row r="76" s="65" customFormat="1" ht="23.25" customHeight="1" spans="1:18">
      <c r="A76"/>
      <c r="B76" s="104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</row>
    <row r="77" s="65" customFormat="1" ht="23.25" customHeight="1" spans="1:18">
      <c r="A77"/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98"/>
    </row>
    <row r="78" s="65" customFormat="1" ht="23.25" customHeight="1" spans="1:18">
      <c r="A78"/>
      <c r="B78" s="333"/>
      <c r="C78" s="487"/>
      <c r="D78" s="488"/>
      <c r="E78" s="489"/>
      <c r="F78" s="489"/>
      <c r="G78" s="707"/>
      <c r="H78" s="490"/>
      <c r="I78" s="490"/>
      <c r="J78" s="73"/>
      <c r="K78" s="697"/>
      <c r="L78" s="697"/>
      <c r="M78" s="697"/>
      <c r="N78" s="697"/>
      <c r="O78" s="697"/>
      <c r="P78" s="697"/>
      <c r="Q78" s="697"/>
      <c r="R78" s="73"/>
    </row>
    <row r="79" s="65" customFormat="1" ht="23.25" customHeight="1" spans="1:18">
      <c r="A79"/>
      <c r="B79" s="491"/>
      <c r="C79" s="492"/>
      <c r="D79" s="492"/>
      <c r="E79" s="492"/>
      <c r="F79" s="492"/>
      <c r="G79" s="492"/>
      <c r="H79" s="492"/>
      <c r="I79" s="492"/>
      <c r="J79" s="492"/>
      <c r="K79" s="699"/>
      <c r="L79" s="699"/>
      <c r="M79" s="699"/>
      <c r="N79" s="699"/>
      <c r="O79" s="699"/>
      <c r="P79" s="699"/>
      <c r="Q79" s="699"/>
      <c r="R79" s="73"/>
    </row>
    <row r="80" s="65" customFormat="1" ht="23.25" customHeight="1" spans="1:18">
      <c r="A80"/>
      <c r="B80" s="493"/>
      <c r="C80" s="83"/>
      <c r="D80" s="83"/>
      <c r="E80" s="83"/>
      <c r="F80" s="83"/>
      <c r="G80" s="83"/>
      <c r="H80" s="83"/>
      <c r="I80" s="83"/>
      <c r="J80" s="83"/>
      <c r="K80" s="204"/>
      <c r="L80" s="101"/>
      <c r="M80" s="101"/>
      <c r="N80" s="101"/>
      <c r="O80" s="101"/>
      <c r="P80" s="101"/>
      <c r="Q80" s="101"/>
      <c r="R80" s="485"/>
    </row>
    <row r="81" s="65" customFormat="1" ht="23.25" customHeight="1" spans="1:18">
      <c r="A81"/>
      <c r="B81" s="493"/>
      <c r="C81" s="83"/>
      <c r="D81" s="83"/>
      <c r="E81" s="83"/>
      <c r="F81" s="83"/>
      <c r="G81" s="83"/>
      <c r="H81" s="83"/>
      <c r="I81" s="83"/>
      <c r="J81" s="83"/>
      <c r="K81" s="204"/>
      <c r="L81" s="101"/>
      <c r="M81" s="101"/>
      <c r="N81" s="101"/>
      <c r="O81" s="101"/>
      <c r="P81" s="101"/>
      <c r="Q81" s="101"/>
      <c r="R81" s="485"/>
    </row>
    <row r="82" s="65" customFormat="1" ht="23.25" customHeight="1" spans="1:18">
      <c r="A82"/>
      <c r="B82" s="493"/>
      <c r="C82" s="83"/>
      <c r="D82" s="83"/>
      <c r="E82" s="83"/>
      <c r="F82" s="83"/>
      <c r="G82" s="83"/>
      <c r="H82" s="83"/>
      <c r="I82" s="83"/>
      <c r="J82" s="83"/>
      <c r="K82" s="101"/>
      <c r="L82" s="101"/>
      <c r="M82" s="101"/>
      <c r="N82" s="101"/>
      <c r="O82" s="101"/>
      <c r="P82" s="101"/>
      <c r="Q82" s="101"/>
      <c r="R82" s="485"/>
    </row>
    <row r="83" s="65" customFormat="1" ht="23.25" customHeight="1" spans="1:18">
      <c r="A83"/>
      <c r="B83" s="493"/>
      <c r="C83" s="83"/>
      <c r="D83" s="83"/>
      <c r="E83" s="83"/>
      <c r="F83" s="83"/>
      <c r="G83" s="83"/>
      <c r="H83" s="83"/>
      <c r="I83" s="83"/>
      <c r="J83" s="83"/>
      <c r="K83" s="101"/>
      <c r="L83" s="101"/>
      <c r="M83" s="101"/>
      <c r="N83" s="101"/>
      <c r="O83" s="101"/>
      <c r="P83" s="101"/>
      <c r="Q83" s="101"/>
      <c r="R83" s="485"/>
    </row>
    <row r="84" s="65" customFormat="1" ht="23.25" customHeight="1" spans="1:18">
      <c r="A84"/>
      <c r="B84" s="493"/>
      <c r="C84" s="83"/>
      <c r="D84" s="83"/>
      <c r="E84" s="83"/>
      <c r="F84" s="83"/>
      <c r="G84" s="83"/>
      <c r="H84" s="83"/>
      <c r="I84" s="83"/>
      <c r="J84" s="83"/>
      <c r="K84" s="101"/>
      <c r="L84" s="101"/>
      <c r="M84" s="101"/>
      <c r="N84" s="101"/>
      <c r="O84" s="101"/>
      <c r="P84" s="101"/>
      <c r="Q84" s="101"/>
      <c r="R84" s="485"/>
    </row>
    <row r="85" s="65" customFormat="1" ht="23.25" customHeight="1" spans="1:18">
      <c r="A85"/>
      <c r="B85" s="493"/>
      <c r="C85" s="83"/>
      <c r="D85" s="83"/>
      <c r="E85" s="83"/>
      <c r="F85" s="83"/>
      <c r="G85" s="83"/>
      <c r="H85" s="83"/>
      <c r="I85" s="83"/>
      <c r="J85" s="83"/>
      <c r="K85" s="101"/>
      <c r="L85" s="101"/>
      <c r="M85" s="101"/>
      <c r="N85" s="101"/>
      <c r="O85" s="101"/>
      <c r="P85" s="101"/>
      <c r="Q85" s="101"/>
      <c r="R85" s="485"/>
    </row>
    <row r="86" s="65" customFormat="1" ht="23.25" customHeight="1" spans="1:18">
      <c r="A86"/>
      <c r="B86" s="494"/>
      <c r="C86" s="495"/>
      <c r="D86" s="495"/>
      <c r="E86" s="495"/>
      <c r="F86" s="495"/>
      <c r="G86" s="495"/>
      <c r="H86" s="495"/>
      <c r="I86" s="495"/>
      <c r="J86" s="495"/>
      <c r="K86" s="700"/>
      <c r="L86" s="700"/>
      <c r="M86" s="700"/>
      <c r="N86" s="700"/>
      <c r="O86" s="700"/>
      <c r="P86" s="700"/>
      <c r="Q86" s="700"/>
      <c r="R86" s="497"/>
    </row>
    <row r="87" s="65" customFormat="1" ht="23.25" customHeight="1" spans="1:18">
      <c r="A87"/>
      <c r="B87" s="346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</row>
    <row r="88" s="65" customFormat="1" ht="23.25" customHeight="1" spans="1:18">
      <c r="A88"/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</row>
    <row r="89" s="65" customFormat="1" ht="23.25" customHeight="1" spans="1:18">
      <c r="A89"/>
      <c r="B89" s="333"/>
      <c r="C89" s="496"/>
      <c r="D89" s="496"/>
      <c r="E89" s="496"/>
      <c r="F89" s="496"/>
      <c r="G89" s="496"/>
      <c r="H89" s="496"/>
      <c r="I89" s="496"/>
      <c r="J89" s="496"/>
      <c r="K89" s="170"/>
      <c r="L89" s="170"/>
      <c r="M89" s="170"/>
      <c r="N89" s="170"/>
      <c r="O89" s="170"/>
      <c r="P89" s="170"/>
      <c r="Q89" s="170"/>
      <c r="R89" s="496"/>
    </row>
    <row r="90" s="65" customFormat="1" ht="23.25" customHeight="1" spans="1:18">
      <c r="A90"/>
      <c r="B90" s="491"/>
      <c r="C90" s="492"/>
      <c r="D90" s="492"/>
      <c r="E90" s="492"/>
      <c r="F90" s="492"/>
      <c r="G90" s="492"/>
      <c r="H90" s="492"/>
      <c r="I90" s="492"/>
      <c r="J90" s="492"/>
      <c r="K90" s="699"/>
      <c r="L90" s="699"/>
      <c r="M90" s="699"/>
      <c r="N90" s="699"/>
      <c r="O90" s="699"/>
      <c r="P90" s="699"/>
      <c r="Q90" s="699"/>
      <c r="R90" s="73"/>
    </row>
    <row r="91" s="65" customFormat="1" ht="23.25" customHeight="1" spans="1:18">
      <c r="A91"/>
      <c r="B91" s="493"/>
      <c r="C91" s="83"/>
      <c r="D91" s="83"/>
      <c r="E91" s="83"/>
      <c r="F91" s="83"/>
      <c r="G91" s="83"/>
      <c r="H91" s="83"/>
      <c r="I91" s="83"/>
      <c r="J91" s="83"/>
      <c r="K91" s="204"/>
      <c r="L91" s="204"/>
      <c r="M91" s="204"/>
      <c r="N91" s="204"/>
      <c r="O91" s="204"/>
      <c r="P91" s="204"/>
      <c r="Q91" s="204"/>
      <c r="R91" s="485"/>
    </row>
    <row r="92" s="65" customFormat="1" ht="23.25" customHeight="1" spans="1:18">
      <c r="A92"/>
      <c r="B92" s="493"/>
      <c r="C92" s="83"/>
      <c r="D92" s="83"/>
      <c r="E92" s="83"/>
      <c r="F92" s="83"/>
      <c r="G92" s="83"/>
      <c r="H92" s="83"/>
      <c r="I92" s="83"/>
      <c r="J92" s="83"/>
      <c r="K92" s="204"/>
      <c r="L92" s="204"/>
      <c r="M92" s="204"/>
      <c r="N92" s="204"/>
      <c r="O92" s="204"/>
      <c r="P92" s="204"/>
      <c r="Q92" s="204"/>
      <c r="R92" s="485"/>
    </row>
    <row r="93" s="65" customFormat="1" ht="23.25" customHeight="1" spans="1:18">
      <c r="A93"/>
      <c r="B93" s="494"/>
      <c r="C93" s="495"/>
      <c r="D93" s="495"/>
      <c r="E93" s="495"/>
      <c r="F93" s="495"/>
      <c r="G93" s="495"/>
      <c r="H93" s="495"/>
      <c r="I93" s="495"/>
      <c r="J93" s="495"/>
      <c r="K93" s="700"/>
      <c r="L93" s="700"/>
      <c r="M93" s="700"/>
      <c r="N93" s="700"/>
      <c r="O93" s="700"/>
      <c r="P93" s="700"/>
      <c r="Q93" s="700"/>
      <c r="R93" s="485"/>
    </row>
    <row r="94" s="65" customFormat="1" ht="23.25" customHeight="1" spans="1:18">
      <c r="A94"/>
      <c r="B94" s="346"/>
      <c r="C94" s="104"/>
      <c r="D94" s="104"/>
      <c r="E94" s="104"/>
      <c r="F94" s="104"/>
      <c r="G94" s="104"/>
      <c r="H94" s="104"/>
      <c r="I94" s="104"/>
      <c r="J94" s="104"/>
      <c r="K94" s="170"/>
      <c r="L94" s="170"/>
      <c r="M94" s="170"/>
      <c r="N94" s="170"/>
      <c r="O94" s="170"/>
      <c r="P94" s="170"/>
      <c r="Q94" s="170"/>
      <c r="R94" s="104"/>
    </row>
    <row r="95" s="65" customFormat="1" ht="23.25" customHeight="1" spans="1:18">
      <c r="A95"/>
      <c r="B95" s="104"/>
      <c r="C95" s="104"/>
      <c r="D95" s="104"/>
      <c r="E95" s="104"/>
      <c r="F95" s="104"/>
      <c r="G95" s="104"/>
      <c r="H95" s="104"/>
      <c r="I95" s="104"/>
      <c r="J95" s="104"/>
      <c r="K95" s="170"/>
      <c r="L95" s="170"/>
      <c r="M95" s="170"/>
      <c r="N95" s="170"/>
      <c r="O95" s="170"/>
      <c r="P95" s="170"/>
      <c r="Q95" s="170"/>
      <c r="R95" s="104"/>
    </row>
    <row r="96" s="65" customFormat="1" ht="23.25" customHeight="1" spans="1:18">
      <c r="A96"/>
      <c r="B96" s="104"/>
      <c r="C96" s="104"/>
      <c r="D96" s="104"/>
      <c r="E96" s="104"/>
      <c r="F96" s="104"/>
      <c r="G96" s="104"/>
      <c r="H96" s="104"/>
      <c r="I96" s="104"/>
      <c r="J96" s="104"/>
      <c r="K96" s="170"/>
      <c r="L96" s="170"/>
      <c r="M96" s="170"/>
      <c r="N96" s="170"/>
      <c r="O96" s="170"/>
      <c r="P96" s="170"/>
      <c r="Q96" s="170"/>
      <c r="R96" s="104"/>
    </row>
    <row r="97" s="65" customFormat="1" ht="23.25" customHeight="1" spans="1:18">
      <c r="A97"/>
      <c r="B97" s="104"/>
      <c r="C97" s="104"/>
      <c r="D97" s="104"/>
      <c r="E97" s="104"/>
      <c r="F97" s="104"/>
      <c r="G97" s="104"/>
      <c r="H97" s="104"/>
      <c r="I97" s="104"/>
      <c r="J97" s="104"/>
      <c r="K97" s="170"/>
      <c r="L97" s="170"/>
      <c r="M97" s="170"/>
      <c r="N97" s="170"/>
      <c r="O97" s="170"/>
      <c r="P97" s="170"/>
      <c r="Q97" s="170"/>
      <c r="R97" s="104"/>
    </row>
    <row r="98" s="65" customFormat="1" ht="23.25" customHeight="1" spans="1:18">
      <c r="A98"/>
      <c r="B98" s="104"/>
      <c r="C98" s="104"/>
      <c r="D98" s="104"/>
      <c r="E98" s="104"/>
      <c r="F98" s="104"/>
      <c r="G98" s="104"/>
      <c r="H98" s="104"/>
      <c r="I98" s="104"/>
      <c r="J98" s="104"/>
      <c r="K98" s="170"/>
      <c r="L98" s="170"/>
      <c r="M98" s="170"/>
      <c r="N98" s="170"/>
      <c r="O98" s="170"/>
      <c r="P98" s="170"/>
      <c r="Q98" s="170"/>
      <c r="R98" s="104"/>
    </row>
    <row r="99" s="65" customFormat="1" ht="23.25" customHeight="1" spans="1:18">
      <c r="A99"/>
      <c r="B99" s="104"/>
      <c r="C99" s="104"/>
      <c r="D99" s="104"/>
      <c r="E99" s="104"/>
      <c r="F99" s="104"/>
      <c r="G99" s="104"/>
      <c r="H99" s="104"/>
      <c r="I99" s="104"/>
      <c r="J99" s="104"/>
      <c r="K99" s="170"/>
      <c r="L99" s="170"/>
      <c r="M99" s="170"/>
      <c r="N99" s="170"/>
      <c r="O99" s="170"/>
      <c r="P99" s="170"/>
      <c r="Q99" s="170"/>
      <c r="R99" s="104"/>
    </row>
    <row r="100" s="65" customFormat="1" ht="23.25" customHeight="1" spans="1:18">
      <c r="A100"/>
      <c r="B100" s="104"/>
      <c r="C100" s="104"/>
      <c r="D100" s="104"/>
      <c r="E100" s="104"/>
      <c r="F100" s="104"/>
      <c r="G100" s="104"/>
      <c r="H100" s="104"/>
      <c r="I100" s="104"/>
      <c r="J100" s="104"/>
      <c r="K100" s="170"/>
      <c r="L100" s="170"/>
      <c r="M100" s="170"/>
      <c r="N100" s="170"/>
      <c r="O100" s="170"/>
      <c r="P100" s="170"/>
      <c r="Q100" s="170"/>
      <c r="R100" s="104"/>
    </row>
    <row r="101" s="65" customFormat="1" ht="23.25" customHeight="1" spans="1:18">
      <c r="A101"/>
      <c r="B101" s="104"/>
      <c r="C101" s="104"/>
      <c r="D101" s="104"/>
      <c r="E101" s="104"/>
      <c r="F101" s="104"/>
      <c r="G101" s="104"/>
      <c r="H101" s="104"/>
      <c r="I101" s="104"/>
      <c r="J101" s="104"/>
      <c r="K101" s="170"/>
      <c r="L101" s="170"/>
      <c r="M101" s="170"/>
      <c r="N101" s="170"/>
      <c r="O101" s="170"/>
      <c r="P101" s="170"/>
      <c r="Q101" s="170"/>
      <c r="R101" s="104"/>
    </row>
    <row r="102" s="65" customFormat="1" ht="23.25" customHeight="1" spans="1:18">
      <c r="A102"/>
      <c r="B102" s="104"/>
      <c r="C102" s="104"/>
      <c r="D102" s="104"/>
      <c r="E102" s="104"/>
      <c r="F102" s="104"/>
      <c r="G102" s="104"/>
      <c r="H102" s="104"/>
      <c r="I102" s="104"/>
      <c r="J102" s="104"/>
      <c r="K102" s="170"/>
      <c r="L102" s="170"/>
      <c r="M102" s="170"/>
      <c r="N102" s="170"/>
      <c r="O102" s="170"/>
      <c r="P102" s="170"/>
      <c r="Q102" s="170"/>
      <c r="R102" s="104"/>
    </row>
    <row r="103" s="65" customFormat="1" ht="23.25" customHeight="1" spans="1:18">
      <c r="A103"/>
      <c r="B103" s="104"/>
      <c r="C103" s="104"/>
      <c r="D103" s="104"/>
      <c r="E103" s="104"/>
      <c r="F103" s="104"/>
      <c r="G103" s="104"/>
      <c r="H103" s="104"/>
      <c r="I103" s="104"/>
      <c r="J103" s="104"/>
      <c r="K103" s="170"/>
      <c r="L103" s="170"/>
      <c r="M103" s="170"/>
      <c r="N103" s="170"/>
      <c r="O103" s="170"/>
      <c r="P103" s="170"/>
      <c r="Q103" s="170"/>
      <c r="R103" s="104"/>
    </row>
    <row r="104" s="65" customFormat="1" ht="23.25" customHeight="1" spans="1:18">
      <c r="A104"/>
      <c r="B104" s="104"/>
      <c r="C104" s="104"/>
      <c r="D104" s="104"/>
      <c r="E104" s="104"/>
      <c r="F104" s="104"/>
      <c r="G104" s="104"/>
      <c r="H104" s="104"/>
      <c r="I104" s="104"/>
      <c r="J104" s="104"/>
      <c r="K104" s="170"/>
      <c r="L104" s="170"/>
      <c r="M104" s="170"/>
      <c r="N104" s="170"/>
      <c r="O104" s="170"/>
      <c r="P104" s="170"/>
      <c r="Q104" s="170"/>
      <c r="R104" s="104"/>
    </row>
    <row r="105" s="65" customFormat="1" ht="23.25" customHeight="1" spans="1:18">
      <c r="A105"/>
      <c r="B105" s="104"/>
      <c r="C105" s="104"/>
      <c r="D105" s="104"/>
      <c r="E105" s="104"/>
      <c r="F105" s="104"/>
      <c r="G105" s="104"/>
      <c r="H105" s="104"/>
      <c r="I105" s="104"/>
      <c r="J105" s="104"/>
      <c r="K105" s="170"/>
      <c r="L105" s="170"/>
      <c r="M105" s="170"/>
      <c r="N105" s="170"/>
      <c r="O105" s="170"/>
      <c r="P105" s="170"/>
      <c r="Q105" s="170"/>
      <c r="R105" s="104"/>
    </row>
    <row r="106" s="65" customFormat="1" ht="23.25" customHeight="1" spans="1:18">
      <c r="A106"/>
      <c r="B106" s="104"/>
      <c r="C106" s="104"/>
      <c r="D106" s="104"/>
      <c r="E106" s="104"/>
      <c r="F106" s="104"/>
      <c r="G106" s="104"/>
      <c r="H106" s="104"/>
      <c r="I106" s="104"/>
      <c r="J106" s="104"/>
      <c r="K106" s="170"/>
      <c r="L106" s="170"/>
      <c r="M106" s="170"/>
      <c r="N106" s="170"/>
      <c r="O106" s="170"/>
      <c r="P106" s="170"/>
      <c r="Q106" s="170"/>
      <c r="R106" s="104"/>
    </row>
    <row r="107" s="65" customFormat="1" ht="23.25" customHeight="1" spans="1:18">
      <c r="A107"/>
      <c r="B107" s="104"/>
      <c r="C107" s="104"/>
      <c r="D107" s="104"/>
      <c r="E107" s="104"/>
      <c r="F107" s="104"/>
      <c r="G107" s="104"/>
      <c r="H107" s="104"/>
      <c r="I107" s="104"/>
      <c r="J107" s="104"/>
      <c r="K107" s="170"/>
      <c r="L107" s="170"/>
      <c r="M107" s="170"/>
      <c r="N107" s="170"/>
      <c r="O107" s="170"/>
      <c r="P107" s="170"/>
      <c r="Q107" s="170"/>
      <c r="R107" s="104"/>
    </row>
    <row r="108" s="65" customFormat="1" ht="23.25" customHeight="1" spans="1:18">
      <c r="A108"/>
      <c r="B108" s="104"/>
      <c r="C108" s="104"/>
      <c r="D108" s="104"/>
      <c r="E108" s="104"/>
      <c r="F108" s="104"/>
      <c r="G108" s="104"/>
      <c r="H108" s="104"/>
      <c r="I108" s="104"/>
      <c r="J108" s="104"/>
      <c r="K108" s="170"/>
      <c r="L108" s="170"/>
      <c r="M108" s="170"/>
      <c r="N108" s="170"/>
      <c r="O108" s="170"/>
      <c r="P108" s="170"/>
      <c r="Q108" s="170"/>
      <c r="R108" s="104"/>
    </row>
    <row r="109" s="65" customFormat="1" ht="23.25" customHeight="1" spans="1:18">
      <c r="A109"/>
      <c r="B109" s="104"/>
      <c r="C109" s="104"/>
      <c r="D109" s="104"/>
      <c r="E109" s="104"/>
      <c r="F109" s="104"/>
      <c r="G109" s="104"/>
      <c r="H109" s="104"/>
      <c r="I109" s="104"/>
      <c r="J109" s="104"/>
      <c r="K109" s="170"/>
      <c r="L109" s="170"/>
      <c r="M109" s="170"/>
      <c r="N109" s="170"/>
      <c r="O109" s="170"/>
      <c r="P109" s="170"/>
      <c r="Q109" s="170"/>
      <c r="R109" s="104"/>
    </row>
    <row r="110" s="65" customFormat="1" ht="23.25" customHeight="1" spans="1:18">
      <c r="A110"/>
      <c r="B110" s="104"/>
      <c r="C110" s="104"/>
      <c r="D110" s="104"/>
      <c r="E110" s="104"/>
      <c r="F110" s="104"/>
      <c r="G110" s="104"/>
      <c r="H110" s="104"/>
      <c r="I110" s="104"/>
      <c r="J110" s="104"/>
      <c r="K110" s="104"/>
      <c r="L110" s="104"/>
      <c r="M110" s="104"/>
      <c r="N110" s="104"/>
      <c r="O110" s="104"/>
      <c r="P110" s="104"/>
      <c r="Q110" s="104"/>
      <c r="R110" s="104"/>
    </row>
    <row r="111" s="65" customFormat="1" ht="23.25" customHeight="1" spans="1:18">
      <c r="A111"/>
      <c r="B111" s="104"/>
      <c r="C111" s="104"/>
      <c r="D111" s="104"/>
      <c r="E111" s="104"/>
      <c r="F111" s="104"/>
      <c r="G111" s="104"/>
      <c r="H111" s="104"/>
      <c r="I111" s="104"/>
      <c r="J111" s="104"/>
      <c r="K111" s="104"/>
      <c r="L111" s="104"/>
      <c r="M111" s="104"/>
      <c r="N111" s="104"/>
      <c r="O111" s="104"/>
      <c r="P111" s="104"/>
      <c r="Q111" s="104"/>
      <c r="R111" s="104"/>
    </row>
    <row r="112" s="65" customFormat="1" ht="23.25" customHeight="1" spans="1:18">
      <c r="A112"/>
      <c r="B112" s="104"/>
      <c r="C112" s="104"/>
      <c r="D112" s="104"/>
      <c r="E112" s="104"/>
      <c r="F112" s="104"/>
      <c r="G112" s="104"/>
      <c r="H112" s="104"/>
      <c r="I112" s="104"/>
      <c r="J112" s="104"/>
      <c r="K112" s="104"/>
      <c r="L112" s="104"/>
      <c r="M112" s="104"/>
      <c r="N112" s="104"/>
      <c r="O112" s="104"/>
      <c r="P112" s="104"/>
      <c r="Q112" s="104"/>
      <c r="R112" s="104"/>
    </row>
    <row r="113" s="65" customFormat="1" ht="23.25" customHeight="1" spans="1:18">
      <c r="A113"/>
      <c r="B113" s="104"/>
      <c r="C113" s="104"/>
      <c r="D113" s="104"/>
      <c r="E113" s="104"/>
      <c r="F113" s="104"/>
      <c r="G113" s="104"/>
      <c r="H113" s="104"/>
      <c r="I113" s="104"/>
      <c r="J113" s="104"/>
      <c r="K113" s="104"/>
      <c r="L113" s="104"/>
      <c r="M113" s="104"/>
      <c r="N113" s="104"/>
      <c r="O113" s="104"/>
      <c r="P113" s="104"/>
      <c r="Q113" s="104"/>
      <c r="R113" s="104"/>
    </row>
    <row r="114" s="65" customFormat="1" ht="23.25" customHeight="1" spans="1:18">
      <c r="A114"/>
      <c r="B114" s="104"/>
      <c r="C114" s="104"/>
      <c r="D114" s="104"/>
      <c r="E114" s="104"/>
      <c r="F114" s="104"/>
      <c r="G114" s="104"/>
      <c r="H114" s="104"/>
      <c r="I114" s="104"/>
      <c r="J114" s="104"/>
      <c r="K114" s="104"/>
      <c r="L114" s="104"/>
      <c r="M114" s="104"/>
      <c r="N114" s="104"/>
      <c r="O114" s="104"/>
      <c r="P114" s="104"/>
      <c r="Q114" s="104"/>
      <c r="R114" s="104"/>
    </row>
    <row r="115" s="65" customFormat="1" ht="23.25" customHeight="1" spans="1:18">
      <c r="A115"/>
      <c r="B115" s="104"/>
      <c r="C115" s="104"/>
      <c r="D115" s="104"/>
      <c r="E115" s="104"/>
      <c r="F115" s="104"/>
      <c r="G115" s="104"/>
      <c r="H115" s="104"/>
      <c r="I115" s="104"/>
      <c r="J115" s="104"/>
      <c r="K115" s="104"/>
      <c r="L115" s="104"/>
      <c r="M115" s="104"/>
      <c r="N115" s="104"/>
      <c r="O115" s="104"/>
      <c r="P115" s="104"/>
      <c r="Q115" s="104"/>
      <c r="R115" s="104"/>
    </row>
    <row r="116" s="65" customFormat="1" ht="23.25" customHeight="1" spans="1:18">
      <c r="A116"/>
      <c r="B116" s="104"/>
      <c r="C116" s="104"/>
      <c r="D116" s="104"/>
      <c r="E116" s="104"/>
      <c r="F116" s="104"/>
      <c r="G116" s="104"/>
      <c r="H116" s="104"/>
      <c r="I116" s="104"/>
      <c r="J116" s="104"/>
      <c r="K116" s="104"/>
      <c r="L116" s="104"/>
      <c r="M116" s="104"/>
      <c r="N116" s="104"/>
      <c r="O116" s="104"/>
      <c r="P116" s="104"/>
      <c r="Q116" s="104"/>
      <c r="R116" s="104"/>
    </row>
    <row r="117" s="65" customFormat="1" ht="23.25" customHeight="1" spans="1:18">
      <c r="A117"/>
      <c r="B117" s="104"/>
      <c r="C117" s="104"/>
      <c r="D117" s="104"/>
      <c r="E117" s="104"/>
      <c r="F117" s="104"/>
      <c r="G117" s="104"/>
      <c r="H117" s="104"/>
      <c r="I117" s="104"/>
      <c r="J117" s="104"/>
      <c r="K117" s="104"/>
      <c r="L117" s="104"/>
      <c r="M117" s="104"/>
      <c r="N117" s="104"/>
      <c r="O117" s="104"/>
      <c r="P117" s="104"/>
      <c r="Q117" s="104"/>
      <c r="R117" s="104"/>
    </row>
    <row r="118" s="65" customFormat="1" ht="23.25" customHeight="1" spans="1:18">
      <c r="A118"/>
      <c r="B118" s="104"/>
      <c r="C118" s="104"/>
      <c r="D118" s="104"/>
      <c r="E118" s="104"/>
      <c r="F118" s="104"/>
      <c r="G118" s="104"/>
      <c r="H118" s="104"/>
      <c r="I118" s="104"/>
      <c r="J118" s="104"/>
      <c r="K118" s="104"/>
      <c r="L118" s="104"/>
      <c r="M118" s="104"/>
      <c r="N118" s="104"/>
      <c r="O118" s="104"/>
      <c r="P118" s="104"/>
      <c r="Q118" s="104"/>
      <c r="R118" s="104"/>
    </row>
    <row r="119" s="65" customFormat="1" ht="23.25" customHeight="1" spans="1:18">
      <c r="A119"/>
      <c r="B119" s="104"/>
      <c r="C119" s="104"/>
      <c r="D119" s="104"/>
      <c r="E119" s="104"/>
      <c r="F119" s="104"/>
      <c r="G119" s="104"/>
      <c r="H119" s="104"/>
      <c r="I119" s="104"/>
      <c r="J119" s="104"/>
      <c r="K119" s="104"/>
      <c r="L119" s="104"/>
      <c r="M119" s="104"/>
      <c r="N119" s="104"/>
      <c r="O119" s="104"/>
      <c r="P119" s="104"/>
      <c r="Q119" s="104"/>
      <c r="R119" s="104"/>
    </row>
    <row r="120" s="65" customFormat="1" ht="23.25" customHeight="1" spans="1:18">
      <c r="A120"/>
      <c r="B120" s="104"/>
      <c r="C120" s="104"/>
      <c r="D120" s="104"/>
      <c r="E120" s="104"/>
      <c r="F120" s="104"/>
      <c r="G120" s="104"/>
      <c r="H120" s="104"/>
      <c r="I120" s="104"/>
      <c r="J120" s="104"/>
      <c r="K120" s="104"/>
      <c r="L120" s="104"/>
      <c r="M120" s="104"/>
      <c r="N120" s="104"/>
      <c r="O120" s="104"/>
      <c r="P120" s="104"/>
      <c r="Q120" s="104"/>
      <c r="R120" s="104"/>
    </row>
    <row r="121" s="65" customFormat="1" ht="23.25" customHeight="1" spans="1:18">
      <c r="A121"/>
      <c r="B121" s="104"/>
      <c r="C121" s="104"/>
      <c r="D121" s="104"/>
      <c r="E121" s="104"/>
      <c r="F121" s="104"/>
      <c r="G121" s="104"/>
      <c r="H121" s="104"/>
      <c r="I121" s="104"/>
      <c r="J121" s="104"/>
      <c r="K121" s="104"/>
      <c r="L121" s="104"/>
      <c r="M121" s="104"/>
      <c r="N121" s="104"/>
      <c r="O121" s="104"/>
      <c r="P121" s="104"/>
      <c r="Q121" s="104"/>
      <c r="R121" s="104"/>
    </row>
    <row r="122" s="65" customFormat="1" ht="23.25" customHeight="1" spans="1:18">
      <c r="A122"/>
      <c r="B122" s="104"/>
      <c r="C122" s="104"/>
      <c r="D122" s="104"/>
      <c r="E122" s="104"/>
      <c r="F122" s="104"/>
      <c r="G122" s="104"/>
      <c r="H122" s="104"/>
      <c r="I122" s="104"/>
      <c r="J122" s="104"/>
      <c r="K122" s="104"/>
      <c r="L122" s="104"/>
      <c r="M122" s="104"/>
      <c r="N122" s="104"/>
      <c r="O122" s="104"/>
      <c r="P122" s="104"/>
      <c r="Q122" s="104"/>
      <c r="R122" s="104"/>
    </row>
    <row r="123" s="65" customFormat="1" ht="23.25" customHeight="1" spans="1:18">
      <c r="A123"/>
      <c r="B123" s="104"/>
      <c r="C123" s="104"/>
      <c r="D123" s="104"/>
      <c r="E123" s="104"/>
      <c r="F123" s="104"/>
      <c r="G123" s="104"/>
      <c r="H123" s="104"/>
      <c r="I123" s="104"/>
      <c r="J123" s="104"/>
      <c r="K123" s="104"/>
      <c r="L123" s="104"/>
      <c r="M123" s="104"/>
      <c r="N123" s="104"/>
      <c r="O123" s="104"/>
      <c r="P123" s="104"/>
      <c r="Q123" s="104"/>
      <c r="R123" s="104"/>
    </row>
    <row r="124" s="65" customFormat="1" ht="23.25" customHeight="1" spans="1:18">
      <c r="A124"/>
      <c r="B124" s="104"/>
      <c r="C124" s="104"/>
      <c r="D124" s="104"/>
      <c r="E124" s="104"/>
      <c r="F124" s="104"/>
      <c r="G124" s="104"/>
      <c r="H124" s="104"/>
      <c r="I124" s="104"/>
      <c r="J124" s="104"/>
      <c r="K124" s="104"/>
      <c r="L124" s="104"/>
      <c r="M124" s="104"/>
      <c r="N124" s="104"/>
      <c r="O124" s="104"/>
      <c r="P124" s="104"/>
      <c r="Q124" s="104"/>
      <c r="R124" s="104"/>
    </row>
    <row r="125" s="65" customFormat="1" ht="23.25" customHeight="1" spans="1:18">
      <c r="A125"/>
      <c r="B125" s="104"/>
      <c r="C125" s="104"/>
      <c r="D125" s="104"/>
      <c r="E125" s="104"/>
      <c r="F125" s="104"/>
      <c r="G125" s="104"/>
      <c r="H125" s="104"/>
      <c r="I125" s="104"/>
      <c r="J125" s="104"/>
      <c r="K125" s="104"/>
      <c r="L125" s="104"/>
      <c r="M125" s="104"/>
      <c r="N125" s="104"/>
      <c r="O125" s="104"/>
      <c r="P125" s="104"/>
      <c r="Q125" s="104"/>
      <c r="R125" s="104"/>
    </row>
    <row r="126" s="65" customFormat="1" ht="23.25" customHeight="1" spans="1:18">
      <c r="A126"/>
      <c r="B126" s="104"/>
      <c r="C126" s="104"/>
      <c r="D126" s="104"/>
      <c r="E126" s="104"/>
      <c r="F126" s="104"/>
      <c r="G126" s="104"/>
      <c r="H126" s="104"/>
      <c r="I126" s="104"/>
      <c r="J126" s="104"/>
      <c r="K126" s="104"/>
      <c r="L126" s="104"/>
      <c r="M126" s="104"/>
      <c r="N126" s="104"/>
      <c r="O126" s="104"/>
      <c r="P126" s="104"/>
      <c r="Q126" s="104"/>
      <c r="R126" s="104"/>
    </row>
    <row r="127" s="65" customFormat="1" ht="23.25" customHeight="1" spans="1:1">
      <c r="A127"/>
    </row>
    <row r="128" s="65" customFormat="1" ht="23.25" customHeight="1" spans="1:1">
      <c r="A128"/>
    </row>
    <row r="129" s="65" customFormat="1" ht="23.25" customHeight="1" spans="1:1">
      <c r="A129"/>
    </row>
    <row r="130" s="65" customFormat="1" ht="23.25" customHeight="1" spans="1:1">
      <c r="A130"/>
    </row>
    <row r="131" s="65" customFormat="1" ht="23.25" customHeight="1" spans="1:1">
      <c r="A131"/>
    </row>
    <row r="132" s="65" customFormat="1" ht="23.25" customHeight="1" spans="1:1">
      <c r="A132"/>
    </row>
    <row r="133" s="65" customFormat="1" ht="23.25" customHeight="1" spans="1:1">
      <c r="A133"/>
    </row>
    <row r="134" s="65" customFormat="1" ht="23.25" customHeight="1" spans="1:1">
      <c r="A134"/>
    </row>
    <row r="135" s="65" customFormat="1" ht="23.25" customHeight="1" spans="1:1">
      <c r="A135"/>
    </row>
    <row r="136" s="65" customFormat="1" ht="23.25" customHeight="1" spans="1:1">
      <c r="A136"/>
    </row>
    <row r="137" s="65" customFormat="1" ht="23.25" customHeight="1" spans="1:1">
      <c r="A137"/>
    </row>
    <row r="138" s="65" customFormat="1" ht="23.25" customHeight="1" spans="1:1">
      <c r="A138"/>
    </row>
    <row r="139" s="65" customFormat="1" ht="23.25" customHeight="1" spans="1:1">
      <c r="A139"/>
    </row>
    <row r="140" s="65" customFormat="1" ht="23.25" customHeight="1" spans="1:1">
      <c r="A140"/>
    </row>
    <row r="141" s="65" customFormat="1" ht="23.25" customHeight="1" spans="1:1">
      <c r="A141"/>
    </row>
    <row r="142" s="65" customFormat="1" ht="23.25" customHeight="1" spans="1:1">
      <c r="A142"/>
    </row>
    <row r="143" s="65" customFormat="1" ht="23.25" customHeight="1" spans="1:1">
      <c r="A143"/>
    </row>
    <row r="144" s="65" customFormat="1" ht="23.25" customHeight="1" spans="1:1">
      <c r="A144"/>
    </row>
    <row r="145" s="65" customFormat="1" ht="23.25" customHeight="1" spans="1:1">
      <c r="A145"/>
    </row>
    <row r="146" s="65" customFormat="1" ht="23.25" customHeight="1" spans="1:1">
      <c r="A146"/>
    </row>
    <row r="147" s="65" customFormat="1" ht="23.25" customHeight="1" spans="1:1">
      <c r="A147"/>
    </row>
    <row r="148" s="65" customFormat="1" ht="23.25" customHeight="1" spans="1:1">
      <c r="A148"/>
    </row>
    <row r="149" s="65" customFormat="1" ht="23.25" customHeight="1" spans="1:1">
      <c r="A149"/>
    </row>
    <row r="150" s="65" customFormat="1" ht="23.25" customHeight="1" spans="1:1">
      <c r="A150"/>
    </row>
    <row r="151" s="65" customFormat="1" ht="23.25" customHeight="1" spans="1:1">
      <c r="A151"/>
    </row>
    <row r="152" s="65" customFormat="1" ht="23.25" customHeight="1" spans="1:1">
      <c r="A152"/>
    </row>
    <row r="153" s="65" customFormat="1" ht="23.25" customHeight="1" spans="1:1">
      <c r="A153"/>
    </row>
    <row r="154" s="65" customFormat="1" ht="23.25" customHeight="1" spans="1:1">
      <c r="A154"/>
    </row>
    <row r="155" s="65" customFormat="1" ht="23.25" customHeight="1" spans="1:1">
      <c r="A155"/>
    </row>
    <row r="156" s="65" customFormat="1" ht="23.25" customHeight="1" spans="1:1">
      <c r="A156"/>
    </row>
    <row r="157" s="65" customFormat="1" ht="23.25" customHeight="1" spans="1:1">
      <c r="A157"/>
    </row>
    <row r="158" s="65" customFormat="1" ht="23.25" customHeight="1" spans="1:1">
      <c r="A158"/>
    </row>
    <row r="159" s="65" customFormat="1" ht="23.25" customHeight="1" spans="1:1">
      <c r="A159"/>
    </row>
    <row r="160" s="65" customFormat="1" ht="23.25" customHeight="1" spans="1:1">
      <c r="A160"/>
    </row>
    <row r="161" s="65" customFormat="1" ht="23.25" customHeight="1" spans="1:1">
      <c r="A161"/>
    </row>
    <row r="162" s="65" customFormat="1" ht="23.25" customHeight="1" spans="1:1">
      <c r="A162"/>
    </row>
    <row r="163" s="65" customFormat="1" ht="23.25" customHeight="1" spans="1:1">
      <c r="A163"/>
    </row>
    <row r="164" s="65" customFormat="1" ht="23.25" customHeight="1" spans="1:1">
      <c r="A164"/>
    </row>
    <row r="165" s="65" customFormat="1" ht="23.25" customHeight="1" spans="1:1">
      <c r="A165"/>
    </row>
    <row r="166" s="65" customFormat="1" ht="23.25" customHeight="1" spans="1:1">
      <c r="A166"/>
    </row>
    <row r="167" s="65" customFormat="1" ht="23.25" customHeight="1" spans="1:1">
      <c r="A167"/>
    </row>
    <row r="168" s="65" customFormat="1" ht="23.25" customHeight="1" spans="1:1">
      <c r="A168"/>
    </row>
    <row r="169" s="65" customFormat="1" ht="23.25" customHeight="1" spans="1:1">
      <c r="A169"/>
    </row>
    <row r="170" s="65" customFormat="1" ht="23.25" customHeight="1" spans="1:1">
      <c r="A170"/>
    </row>
    <row r="171" s="65" customFormat="1" ht="23.25" customHeight="1" spans="1:1">
      <c r="A171"/>
    </row>
    <row r="172" s="65" customFormat="1" ht="23.25" customHeight="1" spans="1:1">
      <c r="A172"/>
    </row>
    <row r="173" s="65" customFormat="1" ht="23.25" customHeight="1" spans="1:1">
      <c r="A173"/>
    </row>
    <row r="174" s="65" customFormat="1" ht="23.25" customHeight="1" spans="1:1">
      <c r="A174"/>
    </row>
    <row r="175" ht="23.25" customHeight="1"/>
    <row r="176" ht="23.25" customHeight="1"/>
    <row r="177" ht="23.25" customHeight="1"/>
    <row r="178" ht="23.25" customHeight="1"/>
    <row r="179" ht="23.25" customHeight="1"/>
    <row r="180" ht="23.25" customHeight="1"/>
    <row r="181" ht="23.25" customHeight="1"/>
    <row r="182" ht="23.25" customHeight="1"/>
    <row r="183" ht="23.25" customHeight="1"/>
    <row r="184" ht="23.25" customHeight="1"/>
    <row r="185" ht="23.25" customHeight="1"/>
    <row r="186" ht="23.25" customHeight="1"/>
    <row r="187" ht="23.25" customHeight="1"/>
    <row r="188" ht="23.25" customHeight="1"/>
    <row r="189" ht="23.25" customHeight="1"/>
    <row r="190" ht="23.25" customHeight="1"/>
    <row r="191" ht="23.25" customHeight="1"/>
    <row r="192" ht="23.25" customHeight="1"/>
    <row r="193" ht="23.25" customHeight="1"/>
    <row r="194" ht="23.25" customHeight="1"/>
    <row r="195" ht="23.25" customHeight="1"/>
    <row r="196" ht="23.25" customHeight="1"/>
    <row r="197" ht="23.25" customHeight="1"/>
    <row r="198" ht="23.25" customHeight="1"/>
    <row r="199" ht="23.25" customHeight="1"/>
    <row r="200" ht="23.25" customHeight="1"/>
    <row r="201" ht="23.25" customHeight="1"/>
    <row r="202" ht="23.25" customHeight="1"/>
    <row r="203" ht="23.25" customHeight="1"/>
    <row r="204" ht="23.25" customHeight="1"/>
    <row r="205" ht="23.25" customHeight="1"/>
    <row r="206" ht="23.25" customHeight="1"/>
    <row r="207" ht="23.25" customHeight="1"/>
    <row r="208" ht="23.25" customHeight="1"/>
    <row r="209" ht="23.25" customHeight="1"/>
    <row r="210" ht="23.25" customHeight="1"/>
    <row r="211" ht="23.25" customHeight="1"/>
    <row r="212" ht="23.25" customHeight="1"/>
    <row r="213" ht="23.25" customHeight="1"/>
    <row r="214" ht="23.25" customHeight="1"/>
    <row r="215" ht="23.25" customHeight="1"/>
    <row r="216" ht="23.25" customHeight="1"/>
    <row r="217" ht="23.25" customHeight="1"/>
    <row r="218" ht="23.25" customHeight="1"/>
    <row r="219" ht="23.25" customHeight="1"/>
    <row r="220" ht="23.25" customHeight="1"/>
    <row r="221" ht="23.25" customHeight="1"/>
    <row r="222" ht="23.25" customHeight="1"/>
    <row r="223" ht="23.25" customHeight="1"/>
    <row r="224" ht="23.25" customHeight="1"/>
    <row r="225" ht="23.25" customHeight="1"/>
    <row r="226" ht="23.25" customHeight="1"/>
    <row r="227" ht="23.25" customHeight="1"/>
    <row r="228" ht="23.25" customHeight="1"/>
    <row r="229" ht="23.25" customHeight="1"/>
    <row r="230" ht="23.25" customHeight="1"/>
    <row r="231" ht="23.25" customHeight="1"/>
    <row r="232" ht="23.25" customHeight="1"/>
    <row r="233" ht="23.25" customHeight="1"/>
    <row r="234" ht="23.25" customHeight="1"/>
    <row r="235" ht="23.25" customHeight="1"/>
    <row r="236" ht="23.25" customHeight="1"/>
  </sheetData>
  <pageMargins left="0.708661417322835" right="0.708661417322835" top="0.748031496062992" bottom="0.748031496062992" header="0.31496062992126" footer="0.31496062992126"/>
  <pageSetup paperSize="9" scale="50" orientation="landscape"/>
  <headerFooter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K184"/>
  <sheetViews>
    <sheetView showGridLines="0" zoomScale="85" zoomScaleNormal="85" workbookViewId="0">
      <selection activeCell="A12" sqref="A12:F12"/>
    </sheetView>
  </sheetViews>
  <sheetFormatPr defaultColWidth="0" defaultRowHeight="15"/>
  <cols>
    <col min="1" max="1" width="2.71428571428571" customWidth="1"/>
    <col min="2" max="11" width="20.7142857142857" customWidth="1"/>
    <col min="12" max="16384" width="9.14285714285714" hidden="1"/>
  </cols>
  <sheetData>
    <row r="1" spans="1:11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>
      <c r="A4" s="2"/>
      <c r="B4" s="2"/>
      <c r="C4" s="2"/>
      <c r="D4" s="2"/>
      <c r="E4" s="2"/>
      <c r="F4" s="2"/>
      <c r="G4" s="2"/>
      <c r="H4" s="2"/>
      <c r="I4" s="2"/>
      <c r="J4" s="2"/>
      <c r="K4" s="19"/>
    </row>
    <row r="5" spans="1:11">
      <c r="A5" s="2"/>
      <c r="B5" s="2"/>
      <c r="C5" s="2"/>
      <c r="D5" s="2"/>
      <c r="E5" s="2"/>
      <c r="F5" s="2"/>
      <c r="G5" s="2"/>
      <c r="H5" s="2"/>
      <c r="I5" s="2"/>
      <c r="J5" s="2"/>
      <c r="K5" s="19"/>
    </row>
    <row r="11" ht="23.25" customHeight="1"/>
    <row r="12" ht="50.1" customHeight="1" spans="1:11">
      <c r="A12" s="20" t="s">
        <v>367</v>
      </c>
      <c r="B12" s="21"/>
      <c r="C12" s="21"/>
      <c r="D12" s="21"/>
      <c r="E12" s="21"/>
      <c r="F12" s="22"/>
      <c r="G12" s="20" t="s">
        <v>368</v>
      </c>
      <c r="H12" s="21"/>
      <c r="I12" s="21"/>
      <c r="J12" s="21"/>
      <c r="K12" s="22"/>
    </row>
    <row r="13" ht="23.25" customHeight="1" spans="1:11">
      <c r="A13" s="23"/>
      <c r="B13" s="24"/>
      <c r="C13" s="24"/>
      <c r="D13" s="24"/>
      <c r="E13" s="25"/>
      <c r="F13" s="26"/>
      <c r="G13" s="23"/>
      <c r="H13" s="25"/>
      <c r="I13" s="25"/>
      <c r="J13" s="25"/>
      <c r="K13" s="26"/>
    </row>
    <row r="14" ht="23.25" customHeight="1" spans="1:11">
      <c r="A14" s="27"/>
      <c r="B14" s="28"/>
      <c r="C14" s="29"/>
      <c r="D14" s="29"/>
      <c r="E14" s="30"/>
      <c r="F14" s="31"/>
      <c r="G14" s="27"/>
      <c r="H14" s="30"/>
      <c r="I14" s="30"/>
      <c r="J14" s="30"/>
      <c r="K14" s="31"/>
    </row>
    <row r="15" ht="23.25" customHeight="1" spans="1:11">
      <c r="A15" s="27"/>
      <c r="B15" s="32"/>
      <c r="C15" s="33"/>
      <c r="D15" s="33"/>
      <c r="E15" s="30"/>
      <c r="F15" s="31"/>
      <c r="G15" s="27"/>
      <c r="H15" s="30"/>
      <c r="I15" s="30"/>
      <c r="J15" s="30"/>
      <c r="K15" s="31"/>
    </row>
    <row r="16" ht="23.25" customHeight="1" spans="1:11">
      <c r="A16" s="27"/>
      <c r="B16" s="34"/>
      <c r="C16" s="33"/>
      <c r="D16" s="33"/>
      <c r="E16" s="30"/>
      <c r="F16" s="31"/>
      <c r="G16" s="27"/>
      <c r="H16" s="30"/>
      <c r="I16" s="30"/>
      <c r="J16" s="30"/>
      <c r="K16" s="31"/>
    </row>
    <row r="17" ht="23.25" customHeight="1" spans="1:11">
      <c r="A17" s="27"/>
      <c r="B17" s="29"/>
      <c r="C17" s="33"/>
      <c r="D17" s="33"/>
      <c r="E17" s="30"/>
      <c r="F17" s="31"/>
      <c r="G17" s="27"/>
      <c r="H17" s="30"/>
      <c r="I17" s="30"/>
      <c r="J17" s="30"/>
      <c r="K17" s="31"/>
    </row>
    <row r="18" ht="23.25" customHeight="1" spans="1:11">
      <c r="A18" s="27"/>
      <c r="B18" s="29"/>
      <c r="C18" s="33"/>
      <c r="D18" s="33"/>
      <c r="E18" s="30"/>
      <c r="F18" s="31"/>
      <c r="G18" s="27"/>
      <c r="H18" s="30"/>
      <c r="I18" s="30"/>
      <c r="J18" s="30"/>
      <c r="K18" s="31"/>
    </row>
    <row r="19" ht="23.25" customHeight="1" spans="1:11">
      <c r="A19" s="27"/>
      <c r="B19" s="29"/>
      <c r="C19" s="29"/>
      <c r="D19" s="29"/>
      <c r="E19" s="30"/>
      <c r="F19" s="31"/>
      <c r="G19" s="27"/>
      <c r="H19" s="30"/>
      <c r="I19" s="30"/>
      <c r="J19" s="30"/>
      <c r="K19" s="31"/>
    </row>
    <row r="20" ht="23.25" customHeight="1" spans="1:11">
      <c r="A20" s="27"/>
      <c r="B20" s="35"/>
      <c r="C20" s="36"/>
      <c r="D20" s="36"/>
      <c r="E20" s="30"/>
      <c r="F20" s="31"/>
      <c r="G20" s="27"/>
      <c r="H20" s="30"/>
      <c r="I20" s="30"/>
      <c r="J20" s="30"/>
      <c r="K20" s="31"/>
    </row>
    <row r="21" ht="23.25" customHeight="1" spans="1:11">
      <c r="A21" s="27"/>
      <c r="B21" s="30"/>
      <c r="C21" s="30"/>
      <c r="D21" s="30"/>
      <c r="E21" s="30"/>
      <c r="F21" s="31"/>
      <c r="G21" s="27"/>
      <c r="H21" s="30"/>
      <c r="I21" s="30"/>
      <c r="J21" s="30"/>
      <c r="K21" s="31"/>
    </row>
    <row r="22" ht="23.25" customHeight="1" spans="1:11">
      <c r="A22" s="27"/>
      <c r="B22" s="30"/>
      <c r="C22" s="30"/>
      <c r="D22" s="30"/>
      <c r="E22" s="30"/>
      <c r="F22" s="31"/>
      <c r="G22" s="27"/>
      <c r="H22" s="30"/>
      <c r="I22" s="30"/>
      <c r="J22" s="30"/>
      <c r="K22" s="31"/>
    </row>
    <row r="23" ht="23.25" customHeight="1" spans="1:11">
      <c r="A23" s="27"/>
      <c r="B23" s="37"/>
      <c r="C23" s="38"/>
      <c r="D23" s="39"/>
      <c r="E23" s="40"/>
      <c r="F23" s="41"/>
      <c r="G23" s="42"/>
      <c r="H23" s="43"/>
      <c r="I23" s="30"/>
      <c r="J23" s="30"/>
      <c r="K23" s="31"/>
    </row>
    <row r="24" ht="23.25" customHeight="1" spans="1:11">
      <c r="A24" s="27"/>
      <c r="B24" s="44"/>
      <c r="C24" s="45"/>
      <c r="D24" s="45"/>
      <c r="E24" s="45"/>
      <c r="F24" s="46"/>
      <c r="G24" s="47"/>
      <c r="H24" s="45"/>
      <c r="I24" s="30"/>
      <c r="J24" s="30"/>
      <c r="K24" s="31"/>
    </row>
    <row r="25" ht="23.25" customHeight="1" spans="1:11">
      <c r="A25" s="27"/>
      <c r="B25" s="39"/>
      <c r="C25" s="48"/>
      <c r="D25" s="49"/>
      <c r="E25" s="49"/>
      <c r="F25" s="50"/>
      <c r="G25" s="51"/>
      <c r="H25" s="52"/>
      <c r="I25" s="30"/>
      <c r="J25" s="30"/>
      <c r="K25" s="31"/>
    </row>
    <row r="26" ht="23.25" customHeight="1" spans="1:11">
      <c r="A26" s="27"/>
      <c r="B26" s="39"/>
      <c r="C26" s="48"/>
      <c r="D26" s="49"/>
      <c r="E26" s="49"/>
      <c r="F26" s="50"/>
      <c r="G26" s="51"/>
      <c r="H26" s="52"/>
      <c r="I26" s="30"/>
      <c r="J26" s="30"/>
      <c r="K26" s="31"/>
    </row>
    <row r="27" ht="23.25" customHeight="1" spans="1:11">
      <c r="A27" s="53" t="s">
        <v>131</v>
      </c>
      <c r="B27" s="54"/>
      <c r="C27" s="55"/>
      <c r="D27" s="56"/>
      <c r="E27" s="56"/>
      <c r="F27" s="57"/>
      <c r="G27" s="53" t="s">
        <v>131</v>
      </c>
      <c r="H27" s="58"/>
      <c r="I27" s="62"/>
      <c r="J27" s="62"/>
      <c r="K27" s="63"/>
    </row>
    <row r="28" ht="50.1" customHeight="1" spans="1:11">
      <c r="A28" s="20" t="s">
        <v>369</v>
      </c>
      <c r="B28" s="21"/>
      <c r="C28" s="21"/>
      <c r="D28" s="21"/>
      <c r="E28" s="21"/>
      <c r="F28" s="22"/>
      <c r="G28" s="20"/>
      <c r="H28" s="21"/>
      <c r="I28" s="21"/>
      <c r="J28" s="21"/>
      <c r="K28" s="22"/>
    </row>
    <row r="29" ht="23.25" customHeight="1" spans="1:11">
      <c r="A29" s="23"/>
      <c r="B29" s="24"/>
      <c r="C29" s="24"/>
      <c r="D29" s="24"/>
      <c r="E29" s="25"/>
      <c r="F29" s="26"/>
      <c r="G29" s="23"/>
      <c r="H29" s="25"/>
      <c r="I29" s="25"/>
      <c r="J29" s="25"/>
      <c r="K29" s="26"/>
    </row>
    <row r="30" ht="23.25" customHeight="1" spans="1:11">
      <c r="A30" s="27"/>
      <c r="B30" s="28"/>
      <c r="C30" s="29"/>
      <c r="D30" s="29"/>
      <c r="E30" s="30"/>
      <c r="F30" s="31"/>
      <c r="G30" s="27"/>
      <c r="H30" s="30"/>
      <c r="I30" s="30"/>
      <c r="J30" s="30"/>
      <c r="K30" s="31"/>
    </row>
    <row r="31" ht="23.25" customHeight="1" spans="1:11">
      <c r="A31" s="27"/>
      <c r="B31" s="32"/>
      <c r="C31" s="33"/>
      <c r="D31" s="33"/>
      <c r="E31" s="30"/>
      <c r="F31" s="31"/>
      <c r="G31" s="27"/>
      <c r="H31" s="30"/>
      <c r="I31" s="30"/>
      <c r="J31" s="30"/>
      <c r="K31" s="31"/>
    </row>
    <row r="32" ht="23.25" customHeight="1" spans="1:11">
      <c r="A32" s="27"/>
      <c r="B32" s="34"/>
      <c r="C32" s="33"/>
      <c r="D32" s="33"/>
      <c r="E32" s="30"/>
      <c r="F32" s="31"/>
      <c r="G32" s="27"/>
      <c r="H32" s="30"/>
      <c r="I32" s="30"/>
      <c r="J32" s="30"/>
      <c r="K32" s="31"/>
    </row>
    <row r="33" ht="23.25" customHeight="1" spans="1:11">
      <c r="A33" s="27"/>
      <c r="B33" s="29"/>
      <c r="C33" s="33"/>
      <c r="D33" s="33"/>
      <c r="E33" s="30"/>
      <c r="F33" s="31"/>
      <c r="G33" s="27"/>
      <c r="H33" s="30"/>
      <c r="I33" s="30"/>
      <c r="J33" s="30"/>
      <c r="K33" s="31"/>
    </row>
    <row r="34" ht="23.25" customHeight="1" spans="1:11">
      <c r="A34" s="27"/>
      <c r="B34" s="29"/>
      <c r="C34" s="33"/>
      <c r="D34" s="33"/>
      <c r="E34" s="30"/>
      <c r="F34" s="31"/>
      <c r="G34" s="27"/>
      <c r="H34" s="30"/>
      <c r="I34" s="30"/>
      <c r="J34" s="30"/>
      <c r="K34" s="31"/>
    </row>
    <row r="35" ht="23.25" customHeight="1" spans="1:11">
      <c r="A35" s="27"/>
      <c r="B35" s="29"/>
      <c r="C35" s="29"/>
      <c r="D35" s="29"/>
      <c r="E35" s="30"/>
      <c r="F35" s="31"/>
      <c r="G35" s="27"/>
      <c r="H35" s="30"/>
      <c r="I35" s="30"/>
      <c r="J35" s="30"/>
      <c r="K35" s="31"/>
    </row>
    <row r="36" ht="23.25" customHeight="1" spans="1:11">
      <c r="A36" s="27"/>
      <c r="B36" s="35"/>
      <c r="C36" s="36"/>
      <c r="D36" s="36"/>
      <c r="E36" s="30"/>
      <c r="F36" s="31"/>
      <c r="G36" s="27"/>
      <c r="H36" s="30"/>
      <c r="I36" s="30"/>
      <c r="J36" s="30"/>
      <c r="K36" s="31"/>
    </row>
    <row r="37" ht="23.25" customHeight="1" spans="1:11">
      <c r="A37" s="27"/>
      <c r="B37" s="30"/>
      <c r="C37" s="30"/>
      <c r="D37" s="30"/>
      <c r="E37" s="30"/>
      <c r="F37" s="31"/>
      <c r="G37" s="27"/>
      <c r="H37" s="30"/>
      <c r="I37" s="30"/>
      <c r="J37" s="30"/>
      <c r="K37" s="31"/>
    </row>
    <row r="38" ht="23.25" customHeight="1" spans="1:11">
      <c r="A38" s="27"/>
      <c r="B38" s="30"/>
      <c r="C38" s="30"/>
      <c r="D38" s="30"/>
      <c r="E38" s="30"/>
      <c r="F38" s="31"/>
      <c r="G38" s="27"/>
      <c r="H38" s="30"/>
      <c r="I38" s="30"/>
      <c r="J38" s="30"/>
      <c r="K38" s="31"/>
    </row>
    <row r="39" ht="23.25" customHeight="1" spans="1:11">
      <c r="A39" s="27"/>
      <c r="B39" s="37"/>
      <c r="C39" s="38"/>
      <c r="D39" s="39"/>
      <c r="E39" s="40"/>
      <c r="F39" s="41"/>
      <c r="G39" s="42"/>
      <c r="H39" s="43"/>
      <c r="I39" s="30"/>
      <c r="J39" s="30"/>
      <c r="K39" s="31"/>
    </row>
    <row r="40" ht="23.25" customHeight="1" spans="1:11">
      <c r="A40" s="27"/>
      <c r="B40" s="44"/>
      <c r="C40" s="45"/>
      <c r="D40" s="45"/>
      <c r="E40" s="45"/>
      <c r="F40" s="46"/>
      <c r="G40" s="47"/>
      <c r="H40" s="45"/>
      <c r="I40" s="30"/>
      <c r="J40" s="30"/>
      <c r="K40" s="31"/>
    </row>
    <row r="41" ht="23.25" customHeight="1" spans="1:11">
      <c r="A41" s="27"/>
      <c r="B41" s="39"/>
      <c r="C41" s="48"/>
      <c r="D41" s="49"/>
      <c r="E41" s="49"/>
      <c r="F41" s="50"/>
      <c r="G41" s="51"/>
      <c r="H41" s="52"/>
      <c r="I41" s="30"/>
      <c r="J41" s="30"/>
      <c r="K41" s="31"/>
    </row>
    <row r="42" ht="23.25" customHeight="1" spans="1:11">
      <c r="A42" s="27"/>
      <c r="B42" s="39"/>
      <c r="C42" s="48"/>
      <c r="D42" s="49"/>
      <c r="E42" s="49"/>
      <c r="F42" s="50"/>
      <c r="G42" s="51"/>
      <c r="H42" s="52"/>
      <c r="I42" s="30"/>
      <c r="J42" s="30"/>
      <c r="K42" s="31"/>
    </row>
    <row r="43" ht="23.25" customHeight="1" spans="1:11">
      <c r="A43" s="53" t="s">
        <v>131</v>
      </c>
      <c r="B43" s="54"/>
      <c r="C43" s="55"/>
      <c r="D43" s="56"/>
      <c r="E43" s="56"/>
      <c r="F43" s="57"/>
      <c r="G43" s="53"/>
      <c r="H43" s="58"/>
      <c r="I43" s="62"/>
      <c r="J43" s="62"/>
      <c r="K43" s="63"/>
    </row>
    <row r="44" ht="23.25" customHeight="1" spans="1:11">
      <c r="A44" s="129"/>
      <c r="B44" s="30"/>
      <c r="C44" s="30"/>
      <c r="D44" s="30"/>
      <c r="E44" s="30"/>
      <c r="F44" s="30"/>
      <c r="G44" s="30"/>
      <c r="H44" s="30"/>
      <c r="I44" s="30"/>
      <c r="J44" s="30"/>
      <c r="K44" s="30"/>
    </row>
    <row r="45" ht="23.25" customHeight="1" spans="2:11">
      <c r="B45" s="65"/>
      <c r="C45" s="65"/>
      <c r="D45" s="65"/>
      <c r="E45" s="65"/>
      <c r="F45" s="65"/>
      <c r="G45" s="65"/>
      <c r="H45" s="65"/>
      <c r="I45" s="65"/>
      <c r="J45" s="65"/>
      <c r="K45" s="65"/>
    </row>
    <row r="46" ht="23.25" customHeight="1" spans="2:11">
      <c r="B46" s="65"/>
      <c r="C46" s="65"/>
      <c r="D46" s="65"/>
      <c r="E46" s="65"/>
      <c r="F46" s="65"/>
      <c r="G46" s="65"/>
      <c r="H46" s="65"/>
      <c r="I46" s="65"/>
      <c r="J46" s="65"/>
      <c r="K46" s="65"/>
    </row>
    <row r="47" ht="23.25" customHeight="1" spans="2:11">
      <c r="B47" s="65"/>
      <c r="C47" s="65"/>
      <c r="D47" s="65"/>
      <c r="E47" s="65"/>
      <c r="F47" s="65"/>
      <c r="G47" s="65"/>
      <c r="H47" s="65"/>
      <c r="I47" s="65"/>
      <c r="J47" s="65"/>
      <c r="K47" s="65"/>
    </row>
    <row r="48" ht="23.25" customHeight="1" spans="2:11">
      <c r="B48" s="65"/>
      <c r="C48" s="65"/>
      <c r="D48" s="65"/>
      <c r="E48" s="65"/>
      <c r="F48" s="65"/>
      <c r="G48" s="65"/>
      <c r="H48" s="65"/>
      <c r="I48" s="65"/>
      <c r="J48" s="65"/>
      <c r="K48" s="65"/>
    </row>
    <row r="49" ht="23.25" customHeight="1" spans="2:11">
      <c r="B49" s="65"/>
      <c r="C49" s="65"/>
      <c r="D49" s="65"/>
      <c r="E49" s="65"/>
      <c r="F49" s="65"/>
      <c r="G49" s="65"/>
      <c r="H49" s="65"/>
      <c r="I49" s="65"/>
      <c r="J49" s="65"/>
      <c r="K49" s="65"/>
    </row>
    <row r="50" ht="23.25" customHeight="1" spans="2:11">
      <c r="B50" s="65"/>
      <c r="C50" s="65"/>
      <c r="D50" s="65"/>
      <c r="E50" s="65"/>
      <c r="F50" s="65"/>
      <c r="G50" s="65"/>
      <c r="H50" s="65"/>
      <c r="I50" s="65"/>
      <c r="J50" s="65"/>
      <c r="K50" s="65"/>
    </row>
    <row r="51" ht="23.25" customHeight="1" spans="2:11">
      <c r="B51" s="65"/>
      <c r="C51" s="65"/>
      <c r="D51" s="65"/>
      <c r="E51" s="65"/>
      <c r="F51" s="65"/>
      <c r="G51" s="65"/>
      <c r="H51" s="65"/>
      <c r="I51" s="65"/>
      <c r="J51" s="65"/>
      <c r="K51" s="65"/>
    </row>
    <row r="52" ht="23.25" customHeight="1" spans="2:11">
      <c r="B52" s="65"/>
      <c r="C52" s="65"/>
      <c r="D52" s="65"/>
      <c r="E52" s="65"/>
      <c r="F52" s="65"/>
      <c r="G52" s="65"/>
      <c r="H52" s="65"/>
      <c r="I52" s="65"/>
      <c r="J52" s="65"/>
      <c r="K52" s="65"/>
    </row>
    <row r="53" ht="23.25" customHeight="1" spans="2:11">
      <c r="B53" s="65"/>
      <c r="C53" s="65"/>
      <c r="D53" s="65"/>
      <c r="E53" s="65"/>
      <c r="F53" s="65"/>
      <c r="G53" s="65"/>
      <c r="H53" s="65"/>
      <c r="I53" s="65"/>
      <c r="J53" s="65"/>
      <c r="K53" s="65"/>
    </row>
    <row r="54" ht="23.25" customHeight="1" spans="2:11">
      <c r="B54" s="65"/>
      <c r="C54" s="65"/>
      <c r="D54" s="65"/>
      <c r="E54" s="65"/>
      <c r="F54" s="65"/>
      <c r="G54" s="65"/>
      <c r="H54" s="65"/>
      <c r="I54" s="65"/>
      <c r="J54" s="65"/>
      <c r="K54" s="65"/>
    </row>
    <row r="55" ht="23.25" customHeight="1" spans="2:11">
      <c r="B55" s="65"/>
      <c r="C55" s="65"/>
      <c r="D55" s="65"/>
      <c r="E55" s="65"/>
      <c r="F55" s="65"/>
      <c r="G55" s="65"/>
      <c r="H55" s="65"/>
      <c r="I55" s="65"/>
      <c r="J55" s="65"/>
      <c r="K55" s="65"/>
    </row>
    <row r="56" ht="23.25" customHeight="1" spans="2:11">
      <c r="B56" s="65"/>
      <c r="C56" s="65"/>
      <c r="D56" s="65"/>
      <c r="E56" s="65"/>
      <c r="F56" s="65"/>
      <c r="G56" s="65"/>
      <c r="H56" s="65"/>
      <c r="I56" s="65"/>
      <c r="J56" s="65"/>
      <c r="K56" s="65"/>
    </row>
    <row r="57" ht="23.25" customHeight="1" spans="2:11">
      <c r="B57" s="65"/>
      <c r="C57" s="65"/>
      <c r="D57" s="65"/>
      <c r="E57" s="65"/>
      <c r="F57" s="65"/>
      <c r="G57" s="65"/>
      <c r="H57" s="65"/>
      <c r="I57" s="65"/>
      <c r="J57" s="65"/>
      <c r="K57" s="65"/>
    </row>
    <row r="58" ht="23.25" customHeight="1" spans="2:11">
      <c r="B58" s="65"/>
      <c r="C58" s="65"/>
      <c r="D58" s="65"/>
      <c r="E58" s="65"/>
      <c r="F58" s="65"/>
      <c r="G58" s="65"/>
      <c r="H58" s="65"/>
      <c r="I58" s="65"/>
      <c r="J58" s="65"/>
      <c r="K58" s="65"/>
    </row>
    <row r="59" ht="23.25" customHeight="1" spans="2:11">
      <c r="B59" s="65"/>
      <c r="C59" s="65"/>
      <c r="D59" s="65"/>
      <c r="E59" s="65"/>
      <c r="F59" s="65"/>
      <c r="G59" s="65"/>
      <c r="H59" s="65"/>
      <c r="I59" s="65"/>
      <c r="J59" s="65"/>
      <c r="K59" s="65"/>
    </row>
    <row r="60" ht="23.25" customHeight="1" spans="2:11">
      <c r="B60" s="65"/>
      <c r="C60" s="65"/>
      <c r="D60" s="65"/>
      <c r="E60" s="65"/>
      <c r="F60" s="65"/>
      <c r="G60" s="65"/>
      <c r="H60" s="65"/>
      <c r="I60" s="65"/>
      <c r="J60" s="65"/>
      <c r="K60" s="65"/>
    </row>
    <row r="61" ht="23.25" customHeight="1" spans="2:11">
      <c r="B61" s="65"/>
      <c r="C61" s="65"/>
      <c r="D61" s="65"/>
      <c r="E61" s="65"/>
      <c r="F61" s="65"/>
      <c r="G61" s="65"/>
      <c r="H61" s="65"/>
      <c r="I61" s="65"/>
      <c r="J61" s="65"/>
      <c r="K61" s="65"/>
    </row>
    <row r="62" ht="23.25" customHeight="1" spans="2:11">
      <c r="B62" s="65"/>
      <c r="C62" s="65"/>
      <c r="D62" s="65"/>
      <c r="E62" s="65"/>
      <c r="F62" s="65"/>
      <c r="G62" s="65"/>
      <c r="H62" s="65"/>
      <c r="I62" s="65"/>
      <c r="J62" s="65"/>
      <c r="K62" s="65"/>
    </row>
    <row r="63" ht="23.25" customHeight="1" spans="2:11">
      <c r="B63" s="65"/>
      <c r="C63" s="65"/>
      <c r="D63" s="65"/>
      <c r="E63" s="65"/>
      <c r="F63" s="65"/>
      <c r="G63" s="65"/>
      <c r="H63" s="65"/>
      <c r="I63" s="65"/>
      <c r="J63" s="65"/>
      <c r="K63" s="65"/>
    </row>
    <row r="64" ht="23.25" customHeight="1" spans="2:11">
      <c r="B64" s="65"/>
      <c r="C64" s="65"/>
      <c r="D64" s="65"/>
      <c r="E64" s="65"/>
      <c r="F64" s="65"/>
      <c r="G64" s="65"/>
      <c r="H64" s="65"/>
      <c r="I64" s="65"/>
      <c r="J64" s="65"/>
      <c r="K64" s="65"/>
    </row>
    <row r="65" ht="23.25" customHeight="1" spans="2:11">
      <c r="B65" s="65"/>
      <c r="C65" s="65"/>
      <c r="D65" s="65"/>
      <c r="E65" s="65"/>
      <c r="F65" s="65"/>
      <c r="G65" s="65"/>
      <c r="H65" s="65"/>
      <c r="I65" s="65"/>
      <c r="J65" s="65"/>
      <c r="K65" s="65"/>
    </row>
    <row r="66" ht="23.25" customHeight="1" spans="2:11">
      <c r="B66" s="65"/>
      <c r="C66" s="65"/>
      <c r="D66" s="65"/>
      <c r="E66" s="65"/>
      <c r="F66" s="65"/>
      <c r="G66" s="65"/>
      <c r="H66" s="65"/>
      <c r="I66" s="65"/>
      <c r="J66" s="65"/>
      <c r="K66" s="65"/>
    </row>
    <row r="67" ht="23.25" customHeight="1" spans="2:11">
      <c r="B67" s="65"/>
      <c r="C67" s="65"/>
      <c r="D67" s="65"/>
      <c r="E67" s="65"/>
      <c r="F67" s="65"/>
      <c r="G67" s="65"/>
      <c r="H67" s="65"/>
      <c r="I67" s="65"/>
      <c r="J67" s="65"/>
      <c r="K67" s="65"/>
    </row>
    <row r="68" ht="23.25" customHeight="1" spans="2:11">
      <c r="B68" s="65"/>
      <c r="C68" s="65"/>
      <c r="D68" s="65"/>
      <c r="E68" s="65"/>
      <c r="F68" s="65"/>
      <c r="G68" s="65"/>
      <c r="H68" s="65"/>
      <c r="I68" s="65"/>
      <c r="J68" s="65"/>
      <c r="K68" s="65"/>
    </row>
    <row r="69" ht="23.25" customHeight="1" spans="2:11">
      <c r="B69" s="65"/>
      <c r="C69" s="65"/>
      <c r="D69" s="65"/>
      <c r="E69" s="65"/>
      <c r="F69" s="65"/>
      <c r="G69" s="65"/>
      <c r="H69" s="65"/>
      <c r="I69" s="65"/>
      <c r="J69" s="65"/>
      <c r="K69" s="65"/>
    </row>
    <row r="70" ht="23.25" customHeight="1" spans="2:11">
      <c r="B70" s="65"/>
      <c r="C70" s="65"/>
      <c r="D70" s="65"/>
      <c r="E70" s="65"/>
      <c r="F70" s="65"/>
      <c r="G70" s="65"/>
      <c r="H70" s="65"/>
      <c r="I70" s="65"/>
      <c r="J70" s="65"/>
      <c r="K70" s="65"/>
    </row>
    <row r="71" ht="23.25" customHeight="1" spans="2:11">
      <c r="B71" s="65"/>
      <c r="C71" s="65"/>
      <c r="D71" s="65"/>
      <c r="E71" s="65"/>
      <c r="F71" s="65"/>
      <c r="G71" s="65"/>
      <c r="H71" s="65"/>
      <c r="I71" s="65"/>
      <c r="J71" s="65"/>
      <c r="K71" s="65"/>
    </row>
    <row r="72" ht="23.25" customHeight="1" spans="2:11">
      <c r="B72" s="65"/>
      <c r="C72" s="65"/>
      <c r="D72" s="65"/>
      <c r="E72" s="65"/>
      <c r="F72" s="65"/>
      <c r="G72" s="65"/>
      <c r="H72" s="65"/>
      <c r="I72" s="65"/>
      <c r="J72" s="65"/>
      <c r="K72" s="65"/>
    </row>
    <row r="73" ht="23.25" customHeight="1" spans="2:11">
      <c r="B73" s="65"/>
      <c r="C73" s="65"/>
      <c r="D73" s="65"/>
      <c r="E73" s="65"/>
      <c r="F73" s="65"/>
      <c r="G73" s="65"/>
      <c r="H73" s="65"/>
      <c r="I73" s="65"/>
      <c r="J73" s="65"/>
      <c r="K73" s="65"/>
    </row>
    <row r="74" ht="23.25" customHeight="1" spans="2:11">
      <c r="B74" s="65"/>
      <c r="C74" s="65"/>
      <c r="D74" s="65"/>
      <c r="E74" s="65"/>
      <c r="F74" s="65"/>
      <c r="G74" s="65"/>
      <c r="H74" s="65"/>
      <c r="I74" s="65"/>
      <c r="J74" s="65"/>
      <c r="K74" s="65"/>
    </row>
    <row r="75" ht="23.25" customHeight="1" spans="2:11">
      <c r="B75" s="65"/>
      <c r="C75" s="65"/>
      <c r="D75" s="65"/>
      <c r="E75" s="65"/>
      <c r="F75" s="65"/>
      <c r="G75" s="65"/>
      <c r="H75" s="65"/>
      <c r="I75" s="65"/>
      <c r="J75" s="65"/>
      <c r="K75" s="65"/>
    </row>
    <row r="76" ht="23.25" customHeight="1" spans="2:11">
      <c r="B76" s="65"/>
      <c r="C76" s="65"/>
      <c r="D76" s="65"/>
      <c r="E76" s="65"/>
      <c r="F76" s="65"/>
      <c r="G76" s="65"/>
      <c r="H76" s="65"/>
      <c r="I76" s="65"/>
      <c r="J76" s="65"/>
      <c r="K76" s="65"/>
    </row>
    <row r="77" ht="23.25" customHeight="1" spans="2:11">
      <c r="B77" s="65"/>
      <c r="C77" s="65"/>
      <c r="D77" s="65"/>
      <c r="E77" s="65"/>
      <c r="F77" s="65"/>
      <c r="G77" s="65"/>
      <c r="H77" s="65"/>
      <c r="I77" s="65"/>
      <c r="J77" s="65"/>
      <c r="K77" s="65"/>
    </row>
    <row r="78" ht="23.25" customHeight="1" spans="2:11">
      <c r="B78" s="65"/>
      <c r="C78" s="65"/>
      <c r="D78" s="65"/>
      <c r="E78" s="65"/>
      <c r="F78" s="65"/>
      <c r="G78" s="65"/>
      <c r="H78" s="65"/>
      <c r="I78" s="65"/>
      <c r="J78" s="65"/>
      <c r="K78" s="65"/>
    </row>
    <row r="79" ht="23.25" customHeight="1" spans="2:11">
      <c r="B79" s="65"/>
      <c r="C79" s="65"/>
      <c r="D79" s="65"/>
      <c r="E79" s="65"/>
      <c r="F79" s="65"/>
      <c r="G79" s="65"/>
      <c r="H79" s="65"/>
      <c r="I79" s="65"/>
      <c r="J79" s="65"/>
      <c r="K79" s="65"/>
    </row>
    <row r="80" ht="23.25" customHeight="1" spans="2:11">
      <c r="B80" s="65"/>
      <c r="C80" s="65"/>
      <c r="D80" s="65"/>
      <c r="E80" s="65"/>
      <c r="F80" s="65"/>
      <c r="G80" s="65"/>
      <c r="H80" s="65"/>
      <c r="I80" s="65"/>
      <c r="J80" s="65"/>
      <c r="K80" s="65"/>
    </row>
    <row r="81" ht="23.25" customHeight="1" spans="2:11">
      <c r="B81" s="65"/>
      <c r="C81" s="65"/>
      <c r="D81" s="65"/>
      <c r="E81" s="65"/>
      <c r="F81" s="65"/>
      <c r="G81" s="65"/>
      <c r="H81" s="65"/>
      <c r="I81" s="65"/>
      <c r="J81" s="65"/>
      <c r="K81" s="65"/>
    </row>
    <row r="82" ht="23.25" customHeight="1" spans="2:11">
      <c r="B82" s="65"/>
      <c r="C82" s="65"/>
      <c r="D82" s="65"/>
      <c r="E82" s="65"/>
      <c r="F82" s="65"/>
      <c r="G82" s="65"/>
      <c r="H82" s="65"/>
      <c r="I82" s="65"/>
      <c r="J82" s="65"/>
      <c r="K82" s="65"/>
    </row>
    <row r="83" ht="23.25" customHeight="1" spans="2:11">
      <c r="B83" s="65"/>
      <c r="C83" s="65"/>
      <c r="D83" s="65"/>
      <c r="E83" s="65"/>
      <c r="F83" s="65"/>
      <c r="G83" s="65"/>
      <c r="H83" s="65"/>
      <c r="I83" s="65"/>
      <c r="J83" s="65"/>
      <c r="K83" s="65"/>
    </row>
    <row r="84" ht="23.25" customHeight="1" spans="2:11">
      <c r="B84" s="65"/>
      <c r="C84" s="65"/>
      <c r="D84" s="65"/>
      <c r="E84" s="65"/>
      <c r="F84" s="65"/>
      <c r="G84" s="65"/>
      <c r="H84" s="65"/>
      <c r="I84" s="65"/>
      <c r="J84" s="65"/>
      <c r="K84" s="65"/>
    </row>
    <row r="85" ht="23.25" customHeight="1" spans="2:11">
      <c r="B85" s="65"/>
      <c r="C85" s="65"/>
      <c r="D85" s="65"/>
      <c r="E85" s="65"/>
      <c r="F85" s="65"/>
      <c r="G85" s="65"/>
      <c r="H85" s="65"/>
      <c r="I85" s="65"/>
      <c r="J85" s="65"/>
      <c r="K85" s="65"/>
    </row>
    <row r="86" ht="23.25" customHeight="1" spans="2:11">
      <c r="B86" s="65"/>
      <c r="C86" s="65"/>
      <c r="D86" s="65"/>
      <c r="E86" s="65"/>
      <c r="F86" s="65"/>
      <c r="G86" s="65"/>
      <c r="H86" s="65"/>
      <c r="I86" s="65"/>
      <c r="J86" s="65"/>
      <c r="K86" s="65"/>
    </row>
    <row r="87" ht="23.25" customHeight="1" spans="2:11">
      <c r="B87" s="65"/>
      <c r="C87" s="65"/>
      <c r="D87" s="65"/>
      <c r="E87" s="65"/>
      <c r="F87" s="65"/>
      <c r="G87" s="65"/>
      <c r="H87" s="65"/>
      <c r="I87" s="65"/>
      <c r="J87" s="65"/>
      <c r="K87" s="65"/>
    </row>
    <row r="88" ht="23.25" customHeight="1" spans="2:11">
      <c r="B88" s="65"/>
      <c r="C88" s="65"/>
      <c r="D88" s="65"/>
      <c r="E88" s="65"/>
      <c r="F88" s="65"/>
      <c r="G88" s="65"/>
      <c r="H88" s="65"/>
      <c r="I88" s="65"/>
      <c r="J88" s="65"/>
      <c r="K88" s="65"/>
    </row>
    <row r="89" ht="23.25" customHeight="1" spans="2:11">
      <c r="B89" s="65"/>
      <c r="C89" s="65"/>
      <c r="D89" s="65"/>
      <c r="E89" s="65"/>
      <c r="F89" s="65"/>
      <c r="G89" s="65"/>
      <c r="H89" s="65"/>
      <c r="I89" s="65"/>
      <c r="J89" s="65"/>
      <c r="K89" s="65"/>
    </row>
    <row r="90" ht="23.25" customHeight="1" spans="2:11">
      <c r="B90" s="65"/>
      <c r="C90" s="65"/>
      <c r="D90" s="65"/>
      <c r="E90" s="65"/>
      <c r="F90" s="65"/>
      <c r="G90" s="65"/>
      <c r="H90" s="65"/>
      <c r="I90" s="65"/>
      <c r="J90" s="65"/>
      <c r="K90" s="65"/>
    </row>
    <row r="91" ht="23.25" customHeight="1" spans="2:11">
      <c r="B91" s="65"/>
      <c r="C91" s="65"/>
      <c r="D91" s="65"/>
      <c r="E91" s="65"/>
      <c r="F91" s="65"/>
      <c r="G91" s="65"/>
      <c r="H91" s="65"/>
      <c r="I91" s="65"/>
      <c r="J91" s="65"/>
      <c r="K91" s="65"/>
    </row>
    <row r="92" ht="23.25" customHeight="1" spans="2:11">
      <c r="B92" s="65"/>
      <c r="C92" s="65"/>
      <c r="D92" s="65"/>
      <c r="E92" s="65"/>
      <c r="F92" s="65"/>
      <c r="G92" s="65"/>
      <c r="H92" s="65"/>
      <c r="I92" s="65"/>
      <c r="J92" s="65"/>
      <c r="K92" s="65"/>
    </row>
    <row r="93" ht="23.25" customHeight="1" spans="2:11">
      <c r="B93" s="65"/>
      <c r="C93" s="65"/>
      <c r="D93" s="65"/>
      <c r="E93" s="65"/>
      <c r="F93" s="65"/>
      <c r="G93" s="65"/>
      <c r="H93" s="65"/>
      <c r="I93" s="65"/>
      <c r="J93" s="65"/>
      <c r="K93" s="65"/>
    </row>
    <row r="94" ht="23.25" customHeight="1" spans="2:11">
      <c r="B94" s="65"/>
      <c r="C94" s="65"/>
      <c r="D94" s="65"/>
      <c r="E94" s="65"/>
      <c r="F94" s="65"/>
      <c r="G94" s="65"/>
      <c r="H94" s="65"/>
      <c r="I94" s="65"/>
      <c r="J94" s="65"/>
      <c r="K94" s="65"/>
    </row>
    <row r="95" ht="23.25" customHeight="1" spans="2:11">
      <c r="B95" s="65"/>
      <c r="C95" s="65"/>
      <c r="D95" s="65"/>
      <c r="E95" s="65"/>
      <c r="F95" s="65"/>
      <c r="G95" s="65"/>
      <c r="H95" s="65"/>
      <c r="I95" s="65"/>
      <c r="J95" s="65"/>
      <c r="K95" s="65"/>
    </row>
    <row r="96" ht="23.25" customHeight="1" spans="2:11">
      <c r="B96" s="65"/>
      <c r="C96" s="65"/>
      <c r="D96" s="65"/>
      <c r="E96" s="65"/>
      <c r="F96" s="65"/>
      <c r="G96" s="65"/>
      <c r="H96" s="65"/>
      <c r="I96" s="65"/>
      <c r="J96" s="65"/>
      <c r="K96" s="65"/>
    </row>
    <row r="97" ht="23.25" customHeight="1" spans="2:11">
      <c r="B97" s="65"/>
      <c r="C97" s="65"/>
      <c r="D97" s="65"/>
      <c r="E97" s="65"/>
      <c r="F97" s="65"/>
      <c r="G97" s="65"/>
      <c r="H97" s="65"/>
      <c r="I97" s="65"/>
      <c r="J97" s="65"/>
      <c r="K97" s="65"/>
    </row>
    <row r="98" ht="23.25" customHeight="1" spans="2:11">
      <c r="B98" s="65"/>
      <c r="C98" s="65"/>
      <c r="D98" s="65"/>
      <c r="E98" s="65"/>
      <c r="F98" s="65"/>
      <c r="G98" s="65"/>
      <c r="H98" s="65"/>
      <c r="I98" s="65"/>
      <c r="J98" s="65"/>
      <c r="K98" s="65"/>
    </row>
    <row r="99" ht="23.25" customHeight="1" spans="2:11">
      <c r="B99" s="65"/>
      <c r="C99" s="65"/>
      <c r="D99" s="65"/>
      <c r="E99" s="65"/>
      <c r="F99" s="65"/>
      <c r="G99" s="65"/>
      <c r="H99" s="65"/>
      <c r="I99" s="65"/>
      <c r="J99" s="65"/>
      <c r="K99" s="65"/>
    </row>
    <row r="100" ht="23.25" customHeight="1" spans="2:11">
      <c r="B100" s="65"/>
      <c r="C100" s="65"/>
      <c r="D100" s="65"/>
      <c r="E100" s="65"/>
      <c r="F100" s="65"/>
      <c r="G100" s="65"/>
      <c r="H100" s="65"/>
      <c r="I100" s="65"/>
      <c r="J100" s="65"/>
      <c r="K100" s="65"/>
    </row>
    <row r="101" ht="23.25" customHeight="1" spans="2:11">
      <c r="B101" s="65"/>
      <c r="C101" s="65"/>
      <c r="D101" s="65"/>
      <c r="E101" s="65"/>
      <c r="F101" s="65"/>
      <c r="G101" s="65"/>
      <c r="H101" s="65"/>
      <c r="I101" s="65"/>
      <c r="J101" s="65"/>
      <c r="K101" s="65"/>
    </row>
    <row r="102" ht="23.25" customHeight="1" spans="2:11">
      <c r="B102" s="65"/>
      <c r="C102" s="65"/>
      <c r="D102" s="65"/>
      <c r="E102" s="65"/>
      <c r="F102" s="65"/>
      <c r="G102" s="65"/>
      <c r="H102" s="65"/>
      <c r="I102" s="65"/>
      <c r="J102" s="65"/>
      <c r="K102" s="65"/>
    </row>
    <row r="103" ht="23.25" customHeight="1" spans="2:11">
      <c r="B103" s="65"/>
      <c r="C103" s="65"/>
      <c r="D103" s="65"/>
      <c r="E103" s="65"/>
      <c r="F103" s="65"/>
      <c r="G103" s="65"/>
      <c r="H103" s="65"/>
      <c r="I103" s="65"/>
      <c r="J103" s="65"/>
      <c r="K103" s="65"/>
    </row>
    <row r="104" ht="23.25" customHeight="1" spans="2:11">
      <c r="B104" s="65"/>
      <c r="C104" s="65"/>
      <c r="D104" s="65"/>
      <c r="E104" s="65"/>
      <c r="F104" s="65"/>
      <c r="G104" s="65"/>
      <c r="H104" s="65"/>
      <c r="I104" s="65"/>
      <c r="J104" s="65"/>
      <c r="K104" s="65"/>
    </row>
    <row r="105" ht="23.25" customHeight="1" spans="2:11">
      <c r="B105" s="65"/>
      <c r="C105" s="65"/>
      <c r="D105" s="65"/>
      <c r="E105" s="65"/>
      <c r="F105" s="65"/>
      <c r="G105" s="65"/>
      <c r="H105" s="65"/>
      <c r="I105" s="65"/>
      <c r="J105" s="65"/>
      <c r="K105" s="65"/>
    </row>
    <row r="106" ht="23.25" customHeight="1" spans="2:11">
      <c r="B106" s="65"/>
      <c r="C106" s="65"/>
      <c r="D106" s="65"/>
      <c r="E106" s="65"/>
      <c r="F106" s="65"/>
      <c r="G106" s="65"/>
      <c r="H106" s="65"/>
      <c r="I106" s="65"/>
      <c r="J106" s="65"/>
      <c r="K106" s="65"/>
    </row>
    <row r="107" ht="23.25" customHeight="1" spans="2:11">
      <c r="B107" s="65"/>
      <c r="C107" s="65"/>
      <c r="D107" s="65"/>
      <c r="E107" s="65"/>
      <c r="F107" s="65"/>
      <c r="G107" s="65"/>
      <c r="H107" s="65"/>
      <c r="I107" s="65"/>
      <c r="J107" s="65"/>
      <c r="K107" s="65"/>
    </row>
    <row r="108" ht="23.25" customHeight="1" spans="2:11">
      <c r="B108" s="65"/>
      <c r="C108" s="65"/>
      <c r="D108" s="65"/>
      <c r="E108" s="65"/>
      <c r="F108" s="65"/>
      <c r="G108" s="65"/>
      <c r="H108" s="65"/>
      <c r="I108" s="65"/>
      <c r="J108" s="65"/>
      <c r="K108" s="65"/>
    </row>
    <row r="109" ht="23.25" customHeight="1" spans="2:11">
      <c r="B109" s="65"/>
      <c r="C109" s="65"/>
      <c r="D109" s="65"/>
      <c r="E109" s="65"/>
      <c r="F109" s="65"/>
      <c r="G109" s="65"/>
      <c r="H109" s="65"/>
      <c r="I109" s="65"/>
      <c r="J109" s="65"/>
      <c r="K109" s="65"/>
    </row>
    <row r="110" ht="23.25" customHeight="1" spans="2:11">
      <c r="B110" s="65"/>
      <c r="C110" s="65"/>
      <c r="D110" s="65"/>
      <c r="E110" s="65"/>
      <c r="F110" s="65"/>
      <c r="G110" s="65"/>
      <c r="H110" s="65"/>
      <c r="I110" s="65"/>
      <c r="J110" s="65"/>
      <c r="K110" s="65"/>
    </row>
    <row r="111" ht="23.25" customHeight="1" spans="2:11">
      <c r="B111" s="65"/>
      <c r="C111" s="65"/>
      <c r="D111" s="65"/>
      <c r="E111" s="65"/>
      <c r="F111" s="65"/>
      <c r="G111" s="65"/>
      <c r="H111" s="65"/>
      <c r="I111" s="65"/>
      <c r="J111" s="65"/>
      <c r="K111" s="65"/>
    </row>
    <row r="112" ht="23.25" customHeight="1" spans="2:11">
      <c r="B112" s="65"/>
      <c r="C112" s="65"/>
      <c r="D112" s="65"/>
      <c r="E112" s="65"/>
      <c r="F112" s="65"/>
      <c r="G112" s="65"/>
      <c r="H112" s="65"/>
      <c r="I112" s="65"/>
      <c r="J112" s="65"/>
      <c r="K112" s="65"/>
    </row>
    <row r="113" ht="23.25" customHeight="1" spans="2:11">
      <c r="B113" s="65"/>
      <c r="C113" s="65"/>
      <c r="D113" s="65"/>
      <c r="E113" s="65"/>
      <c r="F113" s="65"/>
      <c r="G113" s="65"/>
      <c r="H113" s="65"/>
      <c r="I113" s="65"/>
      <c r="J113" s="65"/>
      <c r="K113" s="65"/>
    </row>
    <row r="114" ht="23.25" customHeight="1" spans="2:11">
      <c r="B114" s="65"/>
      <c r="C114" s="65"/>
      <c r="D114" s="65"/>
      <c r="E114" s="65"/>
      <c r="F114" s="65"/>
      <c r="G114" s="65"/>
      <c r="H114" s="65"/>
      <c r="I114" s="65"/>
      <c r="J114" s="65"/>
      <c r="K114" s="65"/>
    </row>
    <row r="115" ht="23.25" customHeight="1" spans="2:11">
      <c r="B115" s="65"/>
      <c r="C115" s="65"/>
      <c r="D115" s="65"/>
      <c r="E115" s="65"/>
      <c r="F115" s="65"/>
      <c r="G115" s="65"/>
      <c r="H115" s="65"/>
      <c r="I115" s="65"/>
      <c r="J115" s="65"/>
      <c r="K115" s="65"/>
    </row>
    <row r="116" ht="23.25" customHeight="1" spans="2:11">
      <c r="B116" s="65"/>
      <c r="C116" s="65"/>
      <c r="D116" s="65"/>
      <c r="E116" s="65"/>
      <c r="F116" s="65"/>
      <c r="G116" s="65"/>
      <c r="H116" s="65"/>
      <c r="I116" s="65"/>
      <c r="J116" s="65"/>
      <c r="K116" s="65"/>
    </row>
    <row r="117" ht="23.25" customHeight="1" spans="2:11">
      <c r="B117" s="65"/>
      <c r="C117" s="65"/>
      <c r="D117" s="65"/>
      <c r="E117" s="65"/>
      <c r="F117" s="65"/>
      <c r="G117" s="65"/>
      <c r="H117" s="65"/>
      <c r="I117" s="65"/>
      <c r="J117" s="65"/>
      <c r="K117" s="65"/>
    </row>
    <row r="118" ht="23.25" customHeight="1" spans="2:11">
      <c r="B118" s="65"/>
      <c r="C118" s="65"/>
      <c r="D118" s="65"/>
      <c r="E118" s="65"/>
      <c r="F118" s="65"/>
      <c r="G118" s="65"/>
      <c r="H118" s="65"/>
      <c r="I118" s="65"/>
      <c r="J118" s="65"/>
      <c r="K118" s="65"/>
    </row>
    <row r="119" ht="23.25" customHeight="1" spans="2:11">
      <c r="B119" s="65"/>
      <c r="C119" s="65"/>
      <c r="D119" s="65"/>
      <c r="E119" s="65"/>
      <c r="F119" s="65"/>
      <c r="G119" s="65"/>
      <c r="H119" s="65"/>
      <c r="I119" s="65"/>
      <c r="J119" s="65"/>
      <c r="K119" s="65"/>
    </row>
    <row r="120" ht="23.25" customHeight="1" spans="2:11">
      <c r="B120" s="65"/>
      <c r="C120" s="65"/>
      <c r="D120" s="65"/>
      <c r="E120" s="65"/>
      <c r="F120" s="65"/>
      <c r="G120" s="65"/>
      <c r="H120" s="65"/>
      <c r="I120" s="65"/>
      <c r="J120" s="65"/>
      <c r="K120" s="65"/>
    </row>
    <row r="121" ht="23.25" customHeight="1" spans="2:11">
      <c r="B121" s="65"/>
      <c r="C121" s="65"/>
      <c r="D121" s="65"/>
      <c r="E121" s="65"/>
      <c r="F121" s="65"/>
      <c r="G121" s="65"/>
      <c r="H121" s="65"/>
      <c r="I121" s="65"/>
      <c r="J121" s="65"/>
      <c r="K121" s="65"/>
    </row>
    <row r="122" ht="23.25" customHeight="1" spans="2:11">
      <c r="B122" s="65"/>
      <c r="C122" s="65"/>
      <c r="D122" s="65"/>
      <c r="E122" s="65"/>
      <c r="F122" s="65"/>
      <c r="G122" s="65"/>
      <c r="H122" s="65"/>
      <c r="I122" s="65"/>
      <c r="J122" s="65"/>
      <c r="K122" s="65"/>
    </row>
    <row r="123" ht="23.25" customHeight="1" spans="2:11">
      <c r="B123" s="65"/>
      <c r="C123" s="65"/>
      <c r="D123" s="65"/>
      <c r="E123" s="65"/>
      <c r="F123" s="65"/>
      <c r="G123" s="65"/>
      <c r="H123" s="65"/>
      <c r="I123" s="65"/>
      <c r="J123" s="65"/>
      <c r="K123" s="65"/>
    </row>
    <row r="124" ht="23.25" customHeight="1" spans="2:11">
      <c r="B124" s="65"/>
      <c r="C124" s="65"/>
      <c r="D124" s="65"/>
      <c r="E124" s="65"/>
      <c r="F124" s="65"/>
      <c r="G124" s="65"/>
      <c r="H124" s="65"/>
      <c r="I124" s="65"/>
      <c r="J124" s="65"/>
      <c r="K124" s="65"/>
    </row>
    <row r="125" ht="23.25" customHeight="1" spans="2:11">
      <c r="B125" s="65"/>
      <c r="C125" s="65"/>
      <c r="D125" s="65"/>
      <c r="E125" s="65"/>
      <c r="F125" s="65"/>
      <c r="G125" s="65"/>
      <c r="H125" s="65"/>
      <c r="I125" s="65"/>
      <c r="J125" s="65"/>
      <c r="K125" s="65"/>
    </row>
    <row r="126" ht="23.25" customHeight="1" spans="2:11">
      <c r="B126" s="65"/>
      <c r="C126" s="65"/>
      <c r="D126" s="65"/>
      <c r="E126" s="65"/>
      <c r="F126" s="65"/>
      <c r="G126" s="65"/>
      <c r="H126" s="65"/>
      <c r="I126" s="65"/>
      <c r="J126" s="65"/>
      <c r="K126" s="65"/>
    </row>
    <row r="127" ht="23.25" customHeight="1" spans="2:11">
      <c r="B127" s="65"/>
      <c r="C127" s="65"/>
      <c r="D127" s="65"/>
      <c r="E127" s="65"/>
      <c r="F127" s="65"/>
      <c r="G127" s="65"/>
      <c r="H127" s="65"/>
      <c r="I127" s="65"/>
      <c r="J127" s="65"/>
      <c r="K127" s="65"/>
    </row>
    <row r="128" ht="23.25" customHeight="1" spans="2:11">
      <c r="B128" s="65"/>
      <c r="C128" s="65"/>
      <c r="D128" s="65"/>
      <c r="E128" s="65"/>
      <c r="F128" s="65"/>
      <c r="G128" s="65"/>
      <c r="H128" s="65"/>
      <c r="I128" s="65"/>
      <c r="J128" s="65"/>
      <c r="K128" s="65"/>
    </row>
    <row r="129" ht="23.25" customHeight="1" spans="2:11">
      <c r="B129" s="65"/>
      <c r="C129" s="65"/>
      <c r="D129" s="65"/>
      <c r="E129" s="65"/>
      <c r="F129" s="65"/>
      <c r="G129" s="65"/>
      <c r="H129" s="65"/>
      <c r="I129" s="65"/>
      <c r="J129" s="65"/>
      <c r="K129" s="65"/>
    </row>
    <row r="130" ht="23.25" customHeight="1" spans="2:11">
      <c r="B130" s="65"/>
      <c r="C130" s="65"/>
      <c r="D130" s="65"/>
      <c r="E130" s="65"/>
      <c r="F130" s="65"/>
      <c r="G130" s="65"/>
      <c r="H130" s="65"/>
      <c r="I130" s="65"/>
      <c r="J130" s="65"/>
      <c r="K130" s="65"/>
    </row>
    <row r="131" ht="23.25" customHeight="1" spans="2:11">
      <c r="B131" s="65"/>
      <c r="C131" s="65"/>
      <c r="D131" s="65"/>
      <c r="E131" s="65"/>
      <c r="F131" s="65"/>
      <c r="G131" s="65"/>
      <c r="H131" s="65"/>
      <c r="I131" s="65"/>
      <c r="J131" s="65"/>
      <c r="K131" s="65"/>
    </row>
    <row r="132" ht="23.25" customHeight="1" spans="2:11">
      <c r="B132" s="65"/>
      <c r="C132" s="65"/>
      <c r="D132" s="65"/>
      <c r="E132" s="65"/>
      <c r="F132" s="65"/>
      <c r="G132" s="65"/>
      <c r="H132" s="65"/>
      <c r="I132" s="65"/>
      <c r="J132" s="65"/>
      <c r="K132" s="65"/>
    </row>
    <row r="133" ht="23.25" customHeight="1" spans="2:11">
      <c r="B133" s="65"/>
      <c r="C133" s="65"/>
      <c r="D133" s="65"/>
      <c r="E133" s="65"/>
      <c r="F133" s="65"/>
      <c r="G133" s="65"/>
      <c r="H133" s="65"/>
      <c r="I133" s="65"/>
      <c r="J133" s="65"/>
      <c r="K133" s="65"/>
    </row>
    <row r="134" ht="23.25" customHeight="1" spans="2:11">
      <c r="B134" s="65"/>
      <c r="C134" s="65"/>
      <c r="D134" s="65"/>
      <c r="E134" s="65"/>
      <c r="F134" s="65"/>
      <c r="G134" s="65"/>
      <c r="H134" s="65"/>
      <c r="I134" s="65"/>
      <c r="J134" s="65"/>
      <c r="K134" s="65"/>
    </row>
    <row r="135" ht="23.25" customHeight="1" spans="2:11">
      <c r="B135" s="65"/>
      <c r="C135" s="65"/>
      <c r="D135" s="65"/>
      <c r="E135" s="65"/>
      <c r="F135" s="65"/>
      <c r="G135" s="65"/>
      <c r="H135" s="65"/>
      <c r="I135" s="65"/>
      <c r="J135" s="65"/>
      <c r="K135" s="65"/>
    </row>
    <row r="136" ht="23.25" customHeight="1" spans="2:11">
      <c r="B136" s="65"/>
      <c r="C136" s="65"/>
      <c r="D136" s="65"/>
      <c r="E136" s="65"/>
      <c r="F136" s="65"/>
      <c r="G136" s="65"/>
      <c r="H136" s="65"/>
      <c r="I136" s="65"/>
      <c r="J136" s="65"/>
      <c r="K136" s="65"/>
    </row>
    <row r="137" ht="23.25" customHeight="1" spans="2:11">
      <c r="B137" s="65"/>
      <c r="C137" s="65"/>
      <c r="D137" s="65"/>
      <c r="E137" s="65"/>
      <c r="F137" s="65"/>
      <c r="G137" s="65"/>
      <c r="H137" s="65"/>
      <c r="I137" s="65"/>
      <c r="J137" s="65"/>
      <c r="K137" s="65"/>
    </row>
    <row r="138" ht="23.25" customHeight="1" spans="2:11">
      <c r="B138" s="65"/>
      <c r="C138" s="65"/>
      <c r="D138" s="65"/>
      <c r="E138" s="65"/>
      <c r="F138" s="65"/>
      <c r="G138" s="65"/>
      <c r="H138" s="65"/>
      <c r="I138" s="65"/>
      <c r="J138" s="65"/>
      <c r="K138" s="65"/>
    </row>
    <row r="139" ht="23.25" customHeight="1" spans="2:11">
      <c r="B139" s="65"/>
      <c r="C139" s="65"/>
      <c r="D139" s="65"/>
      <c r="E139" s="65"/>
      <c r="F139" s="65"/>
      <c r="G139" s="65"/>
      <c r="H139" s="65"/>
      <c r="I139" s="65"/>
      <c r="J139" s="65"/>
      <c r="K139" s="65"/>
    </row>
    <row r="140" ht="23.25" customHeight="1" spans="2:11">
      <c r="B140" s="65"/>
      <c r="C140" s="65"/>
      <c r="D140" s="65"/>
      <c r="E140" s="65"/>
      <c r="F140" s="65"/>
      <c r="G140" s="65"/>
      <c r="H140" s="65"/>
      <c r="I140" s="65"/>
      <c r="J140" s="65"/>
      <c r="K140" s="65"/>
    </row>
    <row r="141" ht="23.25" customHeight="1" spans="2:11">
      <c r="B141" s="65"/>
      <c r="C141" s="65"/>
      <c r="D141" s="65"/>
      <c r="E141" s="65"/>
      <c r="F141" s="65"/>
      <c r="G141" s="65"/>
      <c r="H141" s="65"/>
      <c r="I141" s="65"/>
      <c r="J141" s="65"/>
      <c r="K141" s="65"/>
    </row>
    <row r="142" ht="23.25" customHeight="1" spans="2:11">
      <c r="B142" s="65"/>
      <c r="C142" s="65"/>
      <c r="D142" s="65"/>
      <c r="E142" s="65"/>
      <c r="F142" s="65"/>
      <c r="G142" s="65"/>
      <c r="H142" s="65"/>
      <c r="I142" s="65"/>
      <c r="J142" s="65"/>
      <c r="K142" s="65"/>
    </row>
    <row r="143" ht="23.25" customHeight="1" spans="2:11">
      <c r="B143" s="65"/>
      <c r="C143" s="65"/>
      <c r="D143" s="65"/>
      <c r="E143" s="65"/>
      <c r="F143" s="65"/>
      <c r="G143" s="65"/>
      <c r="H143" s="65"/>
      <c r="I143" s="65"/>
      <c r="J143" s="65"/>
      <c r="K143" s="65"/>
    </row>
    <row r="144" ht="23.25" customHeight="1" spans="2:11">
      <c r="B144" s="65"/>
      <c r="C144" s="65"/>
      <c r="D144" s="65"/>
      <c r="E144" s="65"/>
      <c r="F144" s="65"/>
      <c r="G144" s="65"/>
      <c r="H144" s="65"/>
      <c r="I144" s="65"/>
      <c r="J144" s="65"/>
      <c r="K144" s="65"/>
    </row>
    <row r="145" ht="23.25" customHeight="1" spans="2:11">
      <c r="B145" s="65"/>
      <c r="C145" s="65"/>
      <c r="D145" s="65"/>
      <c r="E145" s="65"/>
      <c r="F145" s="65"/>
      <c r="G145" s="65"/>
      <c r="H145" s="65"/>
      <c r="I145" s="65"/>
      <c r="J145" s="65"/>
      <c r="K145" s="65"/>
    </row>
    <row r="146" ht="23.25" customHeight="1" spans="2:11">
      <c r="B146" s="65"/>
      <c r="C146" s="65"/>
      <c r="D146" s="65"/>
      <c r="E146" s="65"/>
      <c r="F146" s="65"/>
      <c r="G146" s="65"/>
      <c r="H146" s="65"/>
      <c r="I146" s="65"/>
      <c r="J146" s="65"/>
      <c r="K146" s="65"/>
    </row>
    <row r="147" ht="23.25" customHeight="1" spans="2:11">
      <c r="B147" s="65"/>
      <c r="C147" s="65"/>
      <c r="D147" s="65"/>
      <c r="E147" s="65"/>
      <c r="F147" s="65"/>
      <c r="G147" s="65"/>
      <c r="H147" s="65"/>
      <c r="I147" s="65"/>
      <c r="J147" s="65"/>
      <c r="K147" s="65"/>
    </row>
    <row r="148" ht="23.25" customHeight="1" spans="2:11">
      <c r="B148" s="65"/>
      <c r="C148" s="65"/>
      <c r="D148" s="65"/>
      <c r="E148" s="65"/>
      <c r="F148" s="65"/>
      <c r="G148" s="65"/>
      <c r="H148" s="65"/>
      <c r="I148" s="65"/>
      <c r="J148" s="65"/>
      <c r="K148" s="65"/>
    </row>
    <row r="149" ht="23.25" customHeight="1" spans="2:11">
      <c r="B149" s="65"/>
      <c r="C149" s="65"/>
      <c r="D149" s="65"/>
      <c r="E149" s="65"/>
      <c r="F149" s="65"/>
      <c r="G149" s="65"/>
      <c r="H149" s="65"/>
      <c r="I149" s="65"/>
      <c r="J149" s="65"/>
      <c r="K149" s="65"/>
    </row>
    <row r="150" ht="23.25" customHeight="1" spans="2:11">
      <c r="B150" s="65"/>
      <c r="C150" s="65"/>
      <c r="D150" s="65"/>
      <c r="E150" s="65"/>
      <c r="F150" s="65"/>
      <c r="G150" s="65"/>
      <c r="H150" s="65"/>
      <c r="I150" s="65"/>
      <c r="J150" s="65"/>
      <c r="K150" s="65"/>
    </row>
    <row r="151" ht="23.25" customHeight="1" spans="2:11">
      <c r="B151" s="65"/>
      <c r="C151" s="65"/>
      <c r="D151" s="65"/>
      <c r="E151" s="65"/>
      <c r="F151" s="65"/>
      <c r="G151" s="65"/>
      <c r="H151" s="65"/>
      <c r="I151" s="65"/>
      <c r="J151" s="65"/>
      <c r="K151" s="65"/>
    </row>
    <row r="152" ht="23.25" customHeight="1" spans="2:11">
      <c r="B152" s="65"/>
      <c r="C152" s="65"/>
      <c r="D152" s="65"/>
      <c r="E152" s="65"/>
      <c r="F152" s="65"/>
      <c r="G152" s="65"/>
      <c r="H152" s="65"/>
      <c r="I152" s="65"/>
      <c r="J152" s="65"/>
      <c r="K152" s="65"/>
    </row>
    <row r="153" ht="23.25" customHeight="1" spans="2:11">
      <c r="B153" s="65"/>
      <c r="C153" s="65"/>
      <c r="D153" s="65"/>
      <c r="E153" s="65"/>
      <c r="F153" s="65"/>
      <c r="G153" s="65"/>
      <c r="H153" s="65"/>
      <c r="I153" s="65"/>
      <c r="J153" s="65"/>
      <c r="K153" s="65"/>
    </row>
    <row r="154" ht="23.25" customHeight="1" spans="2:11">
      <c r="B154" s="65"/>
      <c r="C154" s="65"/>
      <c r="D154" s="65"/>
      <c r="E154" s="65"/>
      <c r="F154" s="65"/>
      <c r="G154" s="65"/>
      <c r="H154" s="65"/>
      <c r="I154" s="65"/>
      <c r="J154" s="65"/>
      <c r="K154" s="65"/>
    </row>
    <row r="155" ht="23.25" customHeight="1" spans="2:11">
      <c r="B155" s="65"/>
      <c r="C155" s="65"/>
      <c r="D155" s="65"/>
      <c r="E155" s="65"/>
      <c r="F155" s="65"/>
      <c r="G155" s="65"/>
      <c r="H155" s="65"/>
      <c r="I155" s="65"/>
      <c r="J155" s="65"/>
      <c r="K155" s="65"/>
    </row>
    <row r="156" ht="23.25" customHeight="1" spans="2:11">
      <c r="B156" s="65"/>
      <c r="C156" s="65"/>
      <c r="D156" s="65"/>
      <c r="E156" s="65"/>
      <c r="F156" s="65"/>
      <c r="G156" s="65"/>
      <c r="H156" s="65"/>
      <c r="I156" s="65"/>
      <c r="J156" s="65"/>
      <c r="K156" s="65"/>
    </row>
    <row r="157" ht="23.25" customHeight="1" spans="2:11">
      <c r="B157" s="65"/>
      <c r="C157" s="65"/>
      <c r="D157" s="65"/>
      <c r="E157" s="65"/>
      <c r="F157" s="65"/>
      <c r="G157" s="65"/>
      <c r="H157" s="65"/>
      <c r="I157" s="65"/>
      <c r="J157" s="65"/>
      <c r="K157" s="65"/>
    </row>
    <row r="158" ht="23.25" customHeight="1" spans="2:11">
      <c r="B158" s="65"/>
      <c r="C158" s="65"/>
      <c r="D158" s="65"/>
      <c r="E158" s="65"/>
      <c r="F158" s="65"/>
      <c r="G158" s="65"/>
      <c r="H158" s="65"/>
      <c r="I158" s="65"/>
      <c r="J158" s="65"/>
      <c r="K158" s="65"/>
    </row>
    <row r="159" ht="23.25" customHeight="1" spans="2:11">
      <c r="B159" s="65"/>
      <c r="C159" s="65"/>
      <c r="D159" s="65"/>
      <c r="E159" s="65"/>
      <c r="F159" s="65"/>
      <c r="G159" s="65"/>
      <c r="H159" s="65"/>
      <c r="I159" s="65"/>
      <c r="J159" s="65"/>
      <c r="K159" s="65"/>
    </row>
    <row r="160" ht="23.25" customHeight="1" spans="2:11">
      <c r="B160" s="65"/>
      <c r="C160" s="65"/>
      <c r="D160" s="65"/>
      <c r="E160" s="65"/>
      <c r="F160" s="65"/>
      <c r="G160" s="65"/>
      <c r="H160" s="65"/>
      <c r="I160" s="65"/>
      <c r="J160" s="65"/>
      <c r="K160" s="65"/>
    </row>
    <row r="161" ht="23.25" customHeight="1" spans="2:11">
      <c r="B161" s="65"/>
      <c r="C161" s="65"/>
      <c r="D161" s="65"/>
      <c r="E161" s="65"/>
      <c r="F161" s="65"/>
      <c r="G161" s="65"/>
      <c r="H161" s="65"/>
      <c r="I161" s="65"/>
      <c r="J161" s="65"/>
      <c r="K161" s="65"/>
    </row>
    <row r="162" ht="23.25" customHeight="1" spans="2:11">
      <c r="B162" s="65"/>
      <c r="C162" s="65"/>
      <c r="D162" s="65"/>
      <c r="E162" s="65"/>
      <c r="F162" s="65"/>
      <c r="G162" s="65"/>
      <c r="H162" s="65"/>
      <c r="I162" s="65"/>
      <c r="J162" s="65"/>
      <c r="K162" s="65"/>
    </row>
    <row r="163" ht="23.25" customHeight="1" spans="2:11">
      <c r="B163" s="65"/>
      <c r="C163" s="65"/>
      <c r="D163" s="65"/>
      <c r="E163" s="65"/>
      <c r="F163" s="65"/>
      <c r="G163" s="65"/>
      <c r="H163" s="65"/>
      <c r="I163" s="65"/>
      <c r="J163" s="65"/>
      <c r="K163" s="65"/>
    </row>
    <row r="164" ht="23.25" customHeight="1" spans="2:11">
      <c r="B164" s="65"/>
      <c r="C164" s="65"/>
      <c r="D164" s="65"/>
      <c r="E164" s="65"/>
      <c r="F164" s="65"/>
      <c r="G164" s="65"/>
      <c r="H164" s="65"/>
      <c r="I164" s="65"/>
      <c r="J164" s="65"/>
      <c r="K164" s="65"/>
    </row>
    <row r="165" ht="23.25" customHeight="1" spans="2:11">
      <c r="B165" s="65"/>
      <c r="C165" s="65"/>
      <c r="D165" s="65"/>
      <c r="E165" s="65"/>
      <c r="F165" s="65"/>
      <c r="G165" s="65"/>
      <c r="H165" s="65"/>
      <c r="I165" s="65"/>
      <c r="J165" s="65"/>
      <c r="K165" s="65"/>
    </row>
    <row r="166" ht="23.25" customHeight="1" spans="2:11">
      <c r="B166" s="65"/>
      <c r="C166" s="65"/>
      <c r="D166" s="65"/>
      <c r="E166" s="65"/>
      <c r="F166" s="65"/>
      <c r="G166" s="65"/>
      <c r="H166" s="65"/>
      <c r="I166" s="65"/>
      <c r="J166" s="65"/>
      <c r="K166" s="65"/>
    </row>
    <row r="167" ht="23.25" customHeight="1" spans="2:11">
      <c r="B167" s="65"/>
      <c r="C167" s="65"/>
      <c r="D167" s="65"/>
      <c r="E167" s="65"/>
      <c r="F167" s="65"/>
      <c r="G167" s="65"/>
      <c r="H167" s="65"/>
      <c r="I167" s="65"/>
      <c r="J167" s="65"/>
      <c r="K167" s="65"/>
    </row>
    <row r="168" ht="23.25" customHeight="1" spans="2:11">
      <c r="B168" s="65"/>
      <c r="C168" s="65"/>
      <c r="D168" s="65"/>
      <c r="E168" s="65"/>
      <c r="F168" s="65"/>
      <c r="G168" s="65"/>
      <c r="H168" s="65"/>
      <c r="I168" s="65"/>
      <c r="J168" s="65"/>
      <c r="K168" s="65"/>
    </row>
    <row r="169" ht="23.25" customHeight="1" spans="2:11">
      <c r="B169" s="65"/>
      <c r="C169" s="65"/>
      <c r="D169" s="65"/>
      <c r="E169" s="65"/>
      <c r="F169" s="65"/>
      <c r="G169" s="65"/>
      <c r="H169" s="65"/>
      <c r="I169" s="65"/>
      <c r="J169" s="65"/>
      <c r="K169" s="65"/>
    </row>
    <row r="170" ht="23.25" customHeight="1" spans="2:11">
      <c r="B170" s="65"/>
      <c r="C170" s="65"/>
      <c r="D170" s="65"/>
      <c r="E170" s="65"/>
      <c r="F170" s="65"/>
      <c r="G170" s="65"/>
      <c r="H170" s="65"/>
      <c r="I170" s="65"/>
      <c r="J170" s="65"/>
      <c r="K170" s="65"/>
    </row>
    <row r="171" ht="23.25" customHeight="1" spans="2:11">
      <c r="B171" s="65"/>
      <c r="C171" s="65"/>
      <c r="D171" s="65"/>
      <c r="E171" s="65"/>
      <c r="F171" s="65"/>
      <c r="G171" s="65"/>
      <c r="H171" s="65"/>
      <c r="I171" s="65"/>
      <c r="J171" s="65"/>
      <c r="K171" s="65"/>
    </row>
    <row r="172" ht="23.25" customHeight="1" spans="2:11">
      <c r="B172" s="65"/>
      <c r="C172" s="65"/>
      <c r="D172" s="65"/>
      <c r="E172" s="65"/>
      <c r="F172" s="65"/>
      <c r="G172" s="65"/>
      <c r="H172" s="65"/>
      <c r="I172" s="65"/>
      <c r="J172" s="65"/>
      <c r="K172" s="65"/>
    </row>
    <row r="173" ht="23.25" customHeight="1" spans="2:11">
      <c r="B173" s="65"/>
      <c r="C173" s="65"/>
      <c r="D173" s="65"/>
      <c r="E173" s="65"/>
      <c r="F173" s="65"/>
      <c r="G173" s="65"/>
      <c r="H173" s="65"/>
      <c r="I173" s="65"/>
      <c r="J173" s="65"/>
      <c r="K173" s="65"/>
    </row>
    <row r="174" ht="23.25" customHeight="1" spans="2:11">
      <c r="B174" s="65"/>
      <c r="C174" s="65"/>
      <c r="D174" s="65"/>
      <c r="E174" s="65"/>
      <c r="F174" s="65"/>
      <c r="G174" s="65"/>
      <c r="H174" s="65"/>
      <c r="I174" s="65"/>
      <c r="J174" s="65"/>
      <c r="K174" s="65"/>
    </row>
    <row r="175" ht="23.25" customHeight="1"/>
    <row r="176" ht="23.25" customHeight="1"/>
    <row r="177" ht="23.25" customHeight="1"/>
    <row r="178" ht="23.25" customHeight="1"/>
    <row r="179" ht="23.25" customHeight="1"/>
    <row r="180" ht="23.25" customHeight="1"/>
    <row r="181" ht="23.25" customHeight="1"/>
    <row r="182" ht="23.25" customHeight="1"/>
    <row r="183" ht="23.25" customHeight="1"/>
    <row r="184" ht="23.25" customHeight="1"/>
  </sheetData>
  <mergeCells count="4">
    <mergeCell ref="A12:F12"/>
    <mergeCell ref="G12:K12"/>
    <mergeCell ref="A28:F28"/>
    <mergeCell ref="G28:K28"/>
  </mergeCells>
  <pageMargins left="0.708661417322835" right="0.708661417322835" top="0.748031496062992" bottom="0.748031496062992" header="0.31496062992126" footer="0.31496062992126"/>
  <pageSetup paperSize="9" scale="50" orientation="landscape"/>
  <headerFooter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M228"/>
  <sheetViews>
    <sheetView showGridLines="0" zoomScale="85" zoomScaleNormal="85" workbookViewId="0">
      <selection activeCell="B13" sqref="B13"/>
    </sheetView>
  </sheetViews>
  <sheetFormatPr defaultColWidth="0" defaultRowHeight="15"/>
  <cols>
    <col min="1" max="1" width="2.71428571428571" customWidth="1"/>
    <col min="2" max="2" width="48.7142857142857" customWidth="1"/>
    <col min="3" max="3" width="12.1428571428571" customWidth="1"/>
    <col min="4" max="9" width="15.7142857142857" customWidth="1"/>
    <col min="10" max="10" width="13.7142857142857" hidden="1" customWidth="1"/>
    <col min="11" max="11" width="17.7142857142857" customWidth="1"/>
    <col min="12" max="12" width="9.14285714285714" customWidth="1"/>
    <col min="13" max="13" width="8.57142857142857" customWidth="1"/>
    <col min="14" max="17" width="0" hidden="1" customWidth="1"/>
    <col min="18" max="16384" width="9.14285714285714" hidden="1"/>
  </cols>
  <sheetData>
    <row r="1" spans="1:1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customHeight="1" spans="1:1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97"/>
    </row>
    <row r="5" spans="1:1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19"/>
    </row>
    <row r="11" ht="23.25" customHeight="1"/>
    <row r="12" ht="23.25" customHeight="1" spans="2:12">
      <c r="B12" s="533" t="s">
        <v>370</v>
      </c>
      <c r="C12" s="533"/>
      <c r="D12" s="534"/>
      <c r="E12" s="534"/>
      <c r="F12" s="535"/>
      <c r="G12" s="535"/>
      <c r="H12" s="534"/>
      <c r="I12" s="546"/>
      <c r="J12" s="68"/>
      <c r="K12" s="73"/>
      <c r="L12" s="65"/>
    </row>
    <row r="13" ht="50.1" customHeight="1" spans="2:12">
      <c r="B13" s="682" t="s">
        <v>371</v>
      </c>
      <c r="C13" s="683" t="s">
        <v>10</v>
      </c>
      <c r="D13" s="562" t="s">
        <v>372</v>
      </c>
      <c r="E13" s="562" t="s">
        <v>373</v>
      </c>
      <c r="F13" s="562" t="s">
        <v>374</v>
      </c>
      <c r="G13" s="562" t="s">
        <v>375</v>
      </c>
      <c r="H13" s="562" t="s">
        <v>376</v>
      </c>
      <c r="I13" s="562" t="s">
        <v>377</v>
      </c>
      <c r="J13" s="691"/>
      <c r="K13" s="73"/>
      <c r="L13" s="65"/>
    </row>
    <row r="14" ht="23.25" customHeight="1" spans="2:12">
      <c r="B14" s="181" t="s">
        <v>378</v>
      </c>
      <c r="C14" s="195" t="s">
        <v>39</v>
      </c>
      <c r="D14" s="195">
        <v>360</v>
      </c>
      <c r="E14" s="195" t="s">
        <v>379</v>
      </c>
      <c r="F14" s="195" t="s">
        <v>380</v>
      </c>
      <c r="G14" s="547">
        <v>20</v>
      </c>
      <c r="H14" s="195">
        <v>17</v>
      </c>
      <c r="I14" s="259">
        <v>12</v>
      </c>
      <c r="J14" s="692"/>
      <c r="K14" s="485"/>
      <c r="L14" s="65"/>
    </row>
    <row r="15" ht="23.25" customHeight="1" spans="2:12">
      <c r="B15" s="181" t="s">
        <v>381</v>
      </c>
      <c r="C15" s="195" t="s">
        <v>55</v>
      </c>
      <c r="D15" s="52">
        <v>360</v>
      </c>
      <c r="E15" s="541" t="s">
        <v>382</v>
      </c>
      <c r="F15" s="471" t="s">
        <v>383</v>
      </c>
      <c r="G15" s="472">
        <v>65</v>
      </c>
      <c r="H15" s="415">
        <v>61</v>
      </c>
      <c r="I15" s="674">
        <v>40</v>
      </c>
      <c r="J15" s="163"/>
      <c r="K15" s="485"/>
      <c r="L15" s="65"/>
    </row>
    <row r="16" ht="23.25" customHeight="1" spans="2:12">
      <c r="B16" s="181" t="s">
        <v>384</v>
      </c>
      <c r="C16" s="195" t="s">
        <v>35</v>
      </c>
      <c r="D16" s="52">
        <v>360</v>
      </c>
      <c r="E16" s="542" t="s">
        <v>383</v>
      </c>
      <c r="F16" s="542" t="s">
        <v>385</v>
      </c>
      <c r="G16" s="548">
        <v>36</v>
      </c>
      <c r="H16" s="379">
        <v>36</v>
      </c>
      <c r="I16" s="693">
        <v>28</v>
      </c>
      <c r="J16" s="163"/>
      <c r="K16" s="485"/>
      <c r="L16" s="65"/>
    </row>
    <row r="17" ht="23.25" customHeight="1" spans="2:12">
      <c r="B17" s="181" t="s">
        <v>386</v>
      </c>
      <c r="C17" s="195" t="s">
        <v>55</v>
      </c>
      <c r="D17" s="52">
        <v>405</v>
      </c>
      <c r="E17" s="684" t="s">
        <v>387</v>
      </c>
      <c r="F17" s="542" t="s">
        <v>388</v>
      </c>
      <c r="G17" s="548">
        <v>34</v>
      </c>
      <c r="H17" s="379">
        <v>34</v>
      </c>
      <c r="I17" s="694">
        <v>23</v>
      </c>
      <c r="J17" s="163"/>
      <c r="K17" s="485"/>
      <c r="L17" s="65"/>
    </row>
    <row r="18" ht="23.25" customHeight="1" spans="2:12">
      <c r="B18" s="181" t="s">
        <v>389</v>
      </c>
      <c r="C18" s="195" t="s">
        <v>99</v>
      </c>
      <c r="D18" s="52">
        <v>375</v>
      </c>
      <c r="E18" s="684" t="s">
        <v>385</v>
      </c>
      <c r="F18" s="542" t="s">
        <v>388</v>
      </c>
      <c r="G18" s="548">
        <v>40</v>
      </c>
      <c r="H18" s="379">
        <v>40</v>
      </c>
      <c r="I18" s="694">
        <v>31</v>
      </c>
      <c r="J18" s="163"/>
      <c r="K18" s="485"/>
      <c r="L18" s="65"/>
    </row>
    <row r="19" ht="23.25" customHeight="1" spans="2:12">
      <c r="B19" s="181" t="s">
        <v>390</v>
      </c>
      <c r="C19" s="195" t="s">
        <v>99</v>
      </c>
      <c r="D19" s="52">
        <v>360</v>
      </c>
      <c r="E19" s="542" t="s">
        <v>391</v>
      </c>
      <c r="F19" s="542" t="s">
        <v>392</v>
      </c>
      <c r="G19" s="548">
        <v>50</v>
      </c>
      <c r="H19" s="379">
        <v>50</v>
      </c>
      <c r="I19" s="694">
        <v>45</v>
      </c>
      <c r="J19" s="163"/>
      <c r="K19" s="485"/>
      <c r="L19" s="65"/>
    </row>
    <row r="20" ht="23.25" customHeight="1" spans="2:12">
      <c r="B20" s="181" t="s">
        <v>384</v>
      </c>
      <c r="C20" s="195" t="s">
        <v>35</v>
      </c>
      <c r="D20" s="52">
        <v>360</v>
      </c>
      <c r="E20" s="542" t="s">
        <v>393</v>
      </c>
      <c r="F20" s="542" t="s">
        <v>394</v>
      </c>
      <c r="G20" s="548">
        <v>36</v>
      </c>
      <c r="H20" s="379">
        <v>36</v>
      </c>
      <c r="I20" s="693">
        <v>33</v>
      </c>
      <c r="J20" s="163"/>
      <c r="K20" s="485"/>
      <c r="L20" s="65"/>
    </row>
    <row r="21" ht="23.25" customHeight="1" spans="2:12">
      <c r="B21" s="181" t="s">
        <v>395</v>
      </c>
      <c r="C21" s="195" t="s">
        <v>43</v>
      </c>
      <c r="D21" s="52">
        <v>390</v>
      </c>
      <c r="E21" s="159" t="s">
        <v>393</v>
      </c>
      <c r="F21" s="159" t="s">
        <v>394</v>
      </c>
      <c r="G21" s="159">
        <v>25</v>
      </c>
      <c r="H21" s="159">
        <v>22</v>
      </c>
      <c r="I21" s="165">
        <v>21</v>
      </c>
      <c r="J21" s="163"/>
      <c r="K21" s="98"/>
      <c r="L21" s="65"/>
    </row>
    <row r="22" ht="23.25" customHeight="1" spans="1:12">
      <c r="A22" s="65"/>
      <c r="B22" s="181" t="s">
        <v>396</v>
      </c>
      <c r="C22" s="195" t="s">
        <v>22</v>
      </c>
      <c r="D22" s="52">
        <v>390</v>
      </c>
      <c r="E22" s="542" t="s">
        <v>388</v>
      </c>
      <c r="F22" s="542" t="s">
        <v>397</v>
      </c>
      <c r="G22" s="548">
        <v>54</v>
      </c>
      <c r="H22" s="379">
        <v>47</v>
      </c>
      <c r="I22" s="694">
        <v>42</v>
      </c>
      <c r="J22" s="163"/>
      <c r="K22" s="65"/>
      <c r="L22" s="65"/>
    </row>
    <row r="23" ht="23.25" customHeight="1" spans="1:12">
      <c r="A23" s="65"/>
      <c r="B23" s="181" t="s">
        <v>389</v>
      </c>
      <c r="C23" s="195" t="s">
        <v>99</v>
      </c>
      <c r="D23" s="52">
        <v>405</v>
      </c>
      <c r="E23" s="684" t="s">
        <v>392</v>
      </c>
      <c r="F23" s="542" t="s">
        <v>398</v>
      </c>
      <c r="G23" s="548">
        <v>30</v>
      </c>
      <c r="H23" s="379">
        <v>30</v>
      </c>
      <c r="I23" s="694">
        <v>28</v>
      </c>
      <c r="J23" s="695"/>
      <c r="K23" s="73"/>
      <c r="L23" s="65"/>
    </row>
    <row r="24" ht="23.25" customHeight="1" spans="1:12">
      <c r="A24" s="65"/>
      <c r="B24" s="181" t="s">
        <v>395</v>
      </c>
      <c r="C24" s="195" t="s">
        <v>43</v>
      </c>
      <c r="D24" s="52">
        <v>360</v>
      </c>
      <c r="E24" s="684" t="s">
        <v>394</v>
      </c>
      <c r="F24" s="542" t="s">
        <v>398</v>
      </c>
      <c r="G24" s="548">
        <v>28</v>
      </c>
      <c r="H24" s="379">
        <v>23</v>
      </c>
      <c r="I24" s="694">
        <v>11</v>
      </c>
      <c r="J24" s="79"/>
      <c r="K24" s="73"/>
      <c r="L24" s="65"/>
    </row>
    <row r="25" ht="23.25" customHeight="1" spans="1:12">
      <c r="A25" s="65"/>
      <c r="B25" s="181" t="s">
        <v>390</v>
      </c>
      <c r="C25" s="195" t="s">
        <v>99</v>
      </c>
      <c r="D25" s="52">
        <v>360</v>
      </c>
      <c r="E25" s="159" t="s">
        <v>394</v>
      </c>
      <c r="F25" s="159" t="s">
        <v>397</v>
      </c>
      <c r="G25" s="685">
        <v>50</v>
      </c>
      <c r="H25" s="159">
        <v>44</v>
      </c>
      <c r="I25" s="165">
        <v>40</v>
      </c>
      <c r="J25" s="163"/>
      <c r="K25" s="485"/>
      <c r="L25" s="65"/>
    </row>
    <row r="26" ht="23.25" customHeight="1" spans="1:12">
      <c r="A26" s="65"/>
      <c r="B26" s="181" t="s">
        <v>399</v>
      </c>
      <c r="C26" s="195" t="s">
        <v>35</v>
      </c>
      <c r="D26" s="52">
        <v>360</v>
      </c>
      <c r="E26" s="542" t="s">
        <v>400</v>
      </c>
      <c r="F26" s="542" t="s">
        <v>401</v>
      </c>
      <c r="G26" s="548">
        <v>24</v>
      </c>
      <c r="H26" s="379">
        <v>21</v>
      </c>
      <c r="I26" s="693">
        <v>12</v>
      </c>
      <c r="J26" s="163"/>
      <c r="K26" s="485"/>
      <c r="L26" s="65"/>
    </row>
    <row r="27" ht="23.25" customHeight="1" spans="1:12">
      <c r="A27" s="65"/>
      <c r="B27" s="181" t="s">
        <v>402</v>
      </c>
      <c r="C27" s="195" t="s">
        <v>22</v>
      </c>
      <c r="D27" s="52">
        <v>390</v>
      </c>
      <c r="E27" s="159" t="s">
        <v>397</v>
      </c>
      <c r="F27" s="159" t="s">
        <v>403</v>
      </c>
      <c r="G27" s="685">
        <v>50</v>
      </c>
      <c r="H27" s="159">
        <v>47</v>
      </c>
      <c r="I27" s="165">
        <v>26</v>
      </c>
      <c r="J27" s="163"/>
      <c r="K27" s="485"/>
      <c r="L27" s="65"/>
    </row>
    <row r="28" ht="23.25" customHeight="1" spans="1:12">
      <c r="A28" s="65"/>
      <c r="B28" s="181" t="s">
        <v>404</v>
      </c>
      <c r="C28" s="195" t="s">
        <v>43</v>
      </c>
      <c r="D28" s="52">
        <v>405</v>
      </c>
      <c r="E28" s="409" t="s">
        <v>398</v>
      </c>
      <c r="F28" s="684" t="s">
        <v>405</v>
      </c>
      <c r="G28" s="379">
        <v>25</v>
      </c>
      <c r="H28" s="379">
        <v>25</v>
      </c>
      <c r="I28" s="694">
        <v>13</v>
      </c>
      <c r="J28" s="163"/>
      <c r="K28" s="485"/>
      <c r="L28" s="65"/>
    </row>
    <row r="29" ht="23.25" customHeight="1" spans="1:12">
      <c r="A29" s="65"/>
      <c r="B29" s="181" t="s">
        <v>406</v>
      </c>
      <c r="C29" s="195" t="s">
        <v>99</v>
      </c>
      <c r="D29" s="52">
        <v>360</v>
      </c>
      <c r="E29" s="159" t="s">
        <v>401</v>
      </c>
      <c r="F29" s="159" t="s">
        <v>407</v>
      </c>
      <c r="G29" s="685">
        <v>25</v>
      </c>
      <c r="H29" s="159">
        <v>24</v>
      </c>
      <c r="I29" s="165">
        <v>17</v>
      </c>
      <c r="J29" s="163"/>
      <c r="K29" s="485"/>
      <c r="L29" s="65"/>
    </row>
    <row r="30" ht="23.25" customHeight="1" spans="1:12">
      <c r="A30" s="65"/>
      <c r="B30" s="181" t="s">
        <v>384</v>
      </c>
      <c r="C30" s="195" t="s">
        <v>35</v>
      </c>
      <c r="D30" s="52">
        <v>360</v>
      </c>
      <c r="E30" s="542" t="s">
        <v>401</v>
      </c>
      <c r="F30" s="542" t="s">
        <v>405</v>
      </c>
      <c r="G30" s="548">
        <v>24</v>
      </c>
      <c r="H30" s="379">
        <v>24</v>
      </c>
      <c r="I30" s="693">
        <v>19</v>
      </c>
      <c r="J30" s="163"/>
      <c r="K30" s="485"/>
      <c r="L30" s="65"/>
    </row>
    <row r="31" ht="23.25" customHeight="1" spans="1:12">
      <c r="A31" s="65"/>
      <c r="B31" s="181" t="s">
        <v>408</v>
      </c>
      <c r="C31" s="195" t="s">
        <v>409</v>
      </c>
      <c r="D31" s="52">
        <v>420</v>
      </c>
      <c r="E31" s="159" t="s">
        <v>403</v>
      </c>
      <c r="F31" s="159" t="s">
        <v>410</v>
      </c>
      <c r="G31" s="159">
        <v>100</v>
      </c>
      <c r="H31" s="159">
        <v>99</v>
      </c>
      <c r="I31" s="165">
        <v>26</v>
      </c>
      <c r="J31" s="163"/>
      <c r="K31" s="485"/>
      <c r="L31" s="65"/>
    </row>
    <row r="32" ht="23.25" customHeight="1" spans="1:12">
      <c r="A32" s="65"/>
      <c r="B32" s="181" t="s">
        <v>411</v>
      </c>
      <c r="C32" s="195" t="s">
        <v>409</v>
      </c>
      <c r="D32" s="52">
        <v>420</v>
      </c>
      <c r="E32" s="409" t="s">
        <v>403</v>
      </c>
      <c r="F32" s="684" t="s">
        <v>410</v>
      </c>
      <c r="G32" s="379">
        <v>150</v>
      </c>
      <c r="H32" s="379">
        <v>143</v>
      </c>
      <c r="I32" s="694">
        <v>55</v>
      </c>
      <c r="J32" s="163"/>
      <c r="K32" s="98"/>
      <c r="L32" s="65"/>
    </row>
    <row r="33" ht="23.25" customHeight="1" spans="1:12">
      <c r="A33" s="65"/>
      <c r="B33" s="181" t="s">
        <v>412</v>
      </c>
      <c r="C33" s="195" t="s">
        <v>409</v>
      </c>
      <c r="D33" s="52">
        <v>420</v>
      </c>
      <c r="E33" s="409" t="s">
        <v>403</v>
      </c>
      <c r="F33" s="684" t="s">
        <v>410</v>
      </c>
      <c r="G33" s="379">
        <v>100</v>
      </c>
      <c r="H33" s="379">
        <v>82</v>
      </c>
      <c r="I33" s="694">
        <v>29</v>
      </c>
      <c r="J33" s="163"/>
      <c r="K33" s="98"/>
      <c r="L33" s="65"/>
    </row>
    <row r="34" ht="23.25" customHeight="1" spans="1:12">
      <c r="A34" s="65"/>
      <c r="B34" s="181" t="s">
        <v>413</v>
      </c>
      <c r="C34" s="195" t="s">
        <v>22</v>
      </c>
      <c r="D34" s="52">
        <v>540</v>
      </c>
      <c r="E34" s="542" t="s">
        <v>403</v>
      </c>
      <c r="F34" s="542" t="s">
        <v>414</v>
      </c>
      <c r="G34" s="548">
        <v>50</v>
      </c>
      <c r="H34" s="379">
        <v>50</v>
      </c>
      <c r="I34" s="693">
        <v>48</v>
      </c>
      <c r="J34" s="163"/>
      <c r="K34" s="104"/>
      <c r="L34" s="65"/>
    </row>
    <row r="35" ht="23.25" customHeight="1" spans="1:12">
      <c r="A35" s="65"/>
      <c r="B35" s="181" t="s">
        <v>415</v>
      </c>
      <c r="C35" s="195" t="s">
        <v>113</v>
      </c>
      <c r="D35" s="52">
        <v>405</v>
      </c>
      <c r="E35" s="542" t="s">
        <v>407</v>
      </c>
      <c r="F35" s="542" t="s">
        <v>416</v>
      </c>
      <c r="G35" s="548">
        <v>60</v>
      </c>
      <c r="H35" s="379">
        <v>47</v>
      </c>
      <c r="I35" s="694">
        <v>21</v>
      </c>
      <c r="J35" s="163"/>
      <c r="K35" s="73"/>
      <c r="L35" s="65"/>
    </row>
    <row r="36" ht="23.25" customHeight="1" spans="1:12">
      <c r="A36" s="65"/>
      <c r="B36" s="181" t="s">
        <v>417</v>
      </c>
      <c r="C36" s="195" t="s">
        <v>409</v>
      </c>
      <c r="D36" s="52">
        <v>360</v>
      </c>
      <c r="E36" s="542" t="s">
        <v>410</v>
      </c>
      <c r="F36" s="542" t="s">
        <v>418</v>
      </c>
      <c r="G36" s="548">
        <v>120</v>
      </c>
      <c r="H36" s="379">
        <v>104</v>
      </c>
      <c r="I36" s="165">
        <v>36</v>
      </c>
      <c r="J36" s="163"/>
      <c r="K36" s="73"/>
      <c r="L36" s="65"/>
    </row>
    <row r="37" ht="23.25" customHeight="1" spans="1:12">
      <c r="A37" s="65"/>
      <c r="B37" s="181" t="s">
        <v>419</v>
      </c>
      <c r="C37" s="195" t="s">
        <v>43</v>
      </c>
      <c r="D37" s="52">
        <v>405</v>
      </c>
      <c r="E37" s="542" t="s">
        <v>410</v>
      </c>
      <c r="F37" s="542" t="s">
        <v>416</v>
      </c>
      <c r="G37" s="548">
        <v>23</v>
      </c>
      <c r="H37" s="379">
        <v>21</v>
      </c>
      <c r="I37" s="693">
        <v>12</v>
      </c>
      <c r="J37" s="163"/>
      <c r="K37" s="485"/>
      <c r="L37" s="65"/>
    </row>
    <row r="38" ht="23.25" customHeight="1" spans="1:12">
      <c r="A38" s="65"/>
      <c r="B38" s="181" t="s">
        <v>389</v>
      </c>
      <c r="C38" s="195" t="s">
        <v>99</v>
      </c>
      <c r="D38" s="52">
        <v>360</v>
      </c>
      <c r="E38" s="542" t="s">
        <v>410</v>
      </c>
      <c r="F38" s="542" t="s">
        <v>416</v>
      </c>
      <c r="G38" s="548">
        <v>25</v>
      </c>
      <c r="H38" s="379">
        <v>24</v>
      </c>
      <c r="I38" s="165">
        <v>16</v>
      </c>
      <c r="J38" s="163"/>
      <c r="K38" s="485"/>
      <c r="L38" s="65"/>
    </row>
    <row r="39" ht="23.25" customHeight="1" spans="1:12">
      <c r="A39" s="65"/>
      <c r="B39" s="181" t="s">
        <v>420</v>
      </c>
      <c r="C39" s="195" t="s">
        <v>35</v>
      </c>
      <c r="D39" s="52">
        <v>360</v>
      </c>
      <c r="E39" s="471" t="s">
        <v>410</v>
      </c>
      <c r="F39" s="471" t="s">
        <v>416</v>
      </c>
      <c r="G39" s="472">
        <v>60</v>
      </c>
      <c r="H39" s="415">
        <v>57</v>
      </c>
      <c r="I39" s="694">
        <v>47</v>
      </c>
      <c r="J39" s="163"/>
      <c r="K39" s="485"/>
      <c r="L39" s="65"/>
    </row>
    <row r="40" ht="23.25" customHeight="1" spans="1:12">
      <c r="A40" s="65"/>
      <c r="B40" s="181" t="s">
        <v>421</v>
      </c>
      <c r="C40" s="195" t="s">
        <v>50</v>
      </c>
      <c r="D40" s="52">
        <v>540</v>
      </c>
      <c r="E40" s="471" t="s">
        <v>410</v>
      </c>
      <c r="F40" s="471" t="s">
        <v>422</v>
      </c>
      <c r="G40" s="472">
        <v>30</v>
      </c>
      <c r="H40" s="415">
        <v>29</v>
      </c>
      <c r="I40" s="694">
        <v>15</v>
      </c>
      <c r="J40" s="163"/>
      <c r="K40" s="485"/>
      <c r="L40" s="65"/>
    </row>
    <row r="41" ht="23.25" customHeight="1" spans="1:12">
      <c r="A41" s="65"/>
      <c r="B41" s="181" t="s">
        <v>408</v>
      </c>
      <c r="C41" s="195" t="s">
        <v>409</v>
      </c>
      <c r="D41" s="52">
        <v>510</v>
      </c>
      <c r="E41" s="471" t="s">
        <v>410</v>
      </c>
      <c r="F41" s="471" t="s">
        <v>416</v>
      </c>
      <c r="G41" s="472">
        <v>60</v>
      </c>
      <c r="H41" s="415">
        <v>60</v>
      </c>
      <c r="I41" s="693">
        <v>13</v>
      </c>
      <c r="J41" s="163"/>
      <c r="K41" s="485"/>
      <c r="L41" s="65"/>
    </row>
    <row r="42" ht="23.25" customHeight="1" spans="1:12">
      <c r="A42" s="65"/>
      <c r="B42" s="181" t="s">
        <v>423</v>
      </c>
      <c r="C42" s="195" t="s">
        <v>409</v>
      </c>
      <c r="D42" s="52">
        <v>510</v>
      </c>
      <c r="E42" s="471" t="s">
        <v>410</v>
      </c>
      <c r="F42" s="471" t="s">
        <v>416</v>
      </c>
      <c r="G42" s="472">
        <v>90</v>
      </c>
      <c r="H42" s="415">
        <v>92</v>
      </c>
      <c r="I42" s="694">
        <v>35</v>
      </c>
      <c r="J42" s="163"/>
      <c r="K42" s="485"/>
      <c r="L42" s="65"/>
    </row>
    <row r="43" ht="23.25" customHeight="1" spans="1:12">
      <c r="A43" s="65"/>
      <c r="B43" s="181" t="s">
        <v>424</v>
      </c>
      <c r="C43" s="195" t="s">
        <v>409</v>
      </c>
      <c r="D43" s="52">
        <v>510</v>
      </c>
      <c r="E43" s="471" t="s">
        <v>410</v>
      </c>
      <c r="F43" s="471" t="s">
        <v>416</v>
      </c>
      <c r="G43" s="472">
        <v>60</v>
      </c>
      <c r="H43" s="415">
        <v>50</v>
      </c>
      <c r="I43" s="693">
        <v>21</v>
      </c>
      <c r="J43" s="695"/>
      <c r="K43" s="104"/>
      <c r="L43" s="65"/>
    </row>
    <row r="44" ht="23.25" customHeight="1" spans="1:12">
      <c r="A44" s="65"/>
      <c r="B44" s="181" t="s">
        <v>425</v>
      </c>
      <c r="C44" s="195" t="s">
        <v>35</v>
      </c>
      <c r="D44" s="52">
        <v>450</v>
      </c>
      <c r="E44" s="471" t="s">
        <v>422</v>
      </c>
      <c r="F44" s="471" t="s">
        <v>426</v>
      </c>
      <c r="G44" s="472">
        <v>55</v>
      </c>
      <c r="H44" s="415">
        <v>59</v>
      </c>
      <c r="I44" s="693">
        <v>39</v>
      </c>
      <c r="J44" s="695"/>
      <c r="K44" s="73"/>
      <c r="L44" s="65"/>
    </row>
    <row r="45" ht="23.25" customHeight="1" spans="1:12">
      <c r="A45" s="65"/>
      <c r="B45" s="181" t="s">
        <v>427</v>
      </c>
      <c r="C45" s="195" t="s">
        <v>39</v>
      </c>
      <c r="D45" s="52">
        <v>450</v>
      </c>
      <c r="E45" s="471" t="s">
        <v>422</v>
      </c>
      <c r="F45" s="471" t="s">
        <v>426</v>
      </c>
      <c r="G45" s="472">
        <v>40</v>
      </c>
      <c r="H45" s="415">
        <v>39</v>
      </c>
      <c r="I45" s="693">
        <v>17</v>
      </c>
      <c r="J45" s="68"/>
      <c r="K45" s="73"/>
      <c r="L45" s="65"/>
    </row>
    <row r="46" ht="23.25" customHeight="1" spans="1:12">
      <c r="A46" s="65"/>
      <c r="B46" s="181" t="s">
        <v>417</v>
      </c>
      <c r="C46" s="195" t="s">
        <v>409</v>
      </c>
      <c r="D46" s="52">
        <v>360</v>
      </c>
      <c r="E46" s="471" t="s">
        <v>422</v>
      </c>
      <c r="F46" s="471" t="s">
        <v>428</v>
      </c>
      <c r="G46" s="472">
        <v>60</v>
      </c>
      <c r="H46" s="415">
        <v>59</v>
      </c>
      <c r="I46" s="693">
        <v>19</v>
      </c>
      <c r="J46" s="68"/>
      <c r="K46" s="485"/>
      <c r="L46" s="65"/>
    </row>
    <row r="47" ht="23.25" customHeight="1" spans="1:12">
      <c r="A47" s="65"/>
      <c r="B47" s="181" t="s">
        <v>429</v>
      </c>
      <c r="C47" s="195" t="s">
        <v>409</v>
      </c>
      <c r="D47" s="52">
        <v>405</v>
      </c>
      <c r="E47" s="471" t="s">
        <v>422</v>
      </c>
      <c r="F47" s="471" t="s">
        <v>428</v>
      </c>
      <c r="G47" s="472">
        <v>60</v>
      </c>
      <c r="H47" s="415">
        <v>56</v>
      </c>
      <c r="I47" s="693">
        <v>30</v>
      </c>
      <c r="J47" s="159"/>
      <c r="K47" s="485"/>
      <c r="L47" s="65"/>
    </row>
    <row r="48" ht="23.25" customHeight="1" spans="1:12">
      <c r="A48" s="65"/>
      <c r="B48" s="181" t="s">
        <v>408</v>
      </c>
      <c r="C48" s="195" t="s">
        <v>409</v>
      </c>
      <c r="D48" s="52">
        <v>510</v>
      </c>
      <c r="E48" s="471" t="s">
        <v>422</v>
      </c>
      <c r="F48" s="471" t="s">
        <v>428</v>
      </c>
      <c r="G48" s="472">
        <v>60</v>
      </c>
      <c r="H48" s="415">
        <v>58</v>
      </c>
      <c r="I48" s="693">
        <v>29</v>
      </c>
      <c r="J48" s="164"/>
      <c r="K48" s="485"/>
      <c r="L48" s="65"/>
    </row>
    <row r="49" ht="23.25" customHeight="1" spans="1:12">
      <c r="A49" s="65"/>
      <c r="B49" s="181" t="s">
        <v>423</v>
      </c>
      <c r="C49" s="195" t="s">
        <v>409</v>
      </c>
      <c r="D49" s="52">
        <v>510</v>
      </c>
      <c r="E49" s="471" t="s">
        <v>422</v>
      </c>
      <c r="F49" s="471" t="s">
        <v>428</v>
      </c>
      <c r="G49" s="472">
        <v>60</v>
      </c>
      <c r="H49" s="415">
        <v>60</v>
      </c>
      <c r="I49" s="693">
        <v>41</v>
      </c>
      <c r="J49" s="164"/>
      <c r="K49" s="485"/>
      <c r="L49" s="65"/>
    </row>
    <row r="50" ht="23.25" customHeight="1" spans="1:12">
      <c r="A50" s="65"/>
      <c r="B50" s="181" t="s">
        <v>424</v>
      </c>
      <c r="C50" s="195" t="s">
        <v>409</v>
      </c>
      <c r="D50" s="52">
        <v>510</v>
      </c>
      <c r="E50" s="471" t="s">
        <v>422</v>
      </c>
      <c r="F50" s="471" t="s">
        <v>428</v>
      </c>
      <c r="G50" s="472">
        <v>60</v>
      </c>
      <c r="H50" s="415">
        <v>61</v>
      </c>
      <c r="I50" s="693">
        <v>40</v>
      </c>
      <c r="J50" s="164"/>
      <c r="K50" s="485"/>
      <c r="L50" s="65"/>
    </row>
    <row r="51" ht="23.25" customHeight="1" spans="1:12">
      <c r="A51" s="65"/>
      <c r="B51" s="181" t="s">
        <v>419</v>
      </c>
      <c r="C51" s="195" t="s">
        <v>43</v>
      </c>
      <c r="D51" s="52">
        <v>405</v>
      </c>
      <c r="E51" s="471" t="s">
        <v>430</v>
      </c>
      <c r="F51" s="471" t="s">
        <v>428</v>
      </c>
      <c r="G51" s="472">
        <v>23</v>
      </c>
      <c r="H51" s="415">
        <v>9</v>
      </c>
      <c r="I51" s="693">
        <v>5</v>
      </c>
      <c r="J51" s="164"/>
      <c r="K51" s="485"/>
      <c r="L51" s="65"/>
    </row>
    <row r="52" ht="23.25" customHeight="1" spans="1:12">
      <c r="A52" s="65"/>
      <c r="B52" s="183" t="s">
        <v>431</v>
      </c>
      <c r="C52" s="686" t="s">
        <v>26</v>
      </c>
      <c r="D52" s="687">
        <v>360</v>
      </c>
      <c r="E52" s="688" t="s">
        <v>426</v>
      </c>
      <c r="F52" s="688" t="s">
        <v>432</v>
      </c>
      <c r="G52" s="689">
        <v>24</v>
      </c>
      <c r="H52" s="690">
        <v>23</v>
      </c>
      <c r="I52" s="696">
        <v>18</v>
      </c>
      <c r="J52" s="164"/>
      <c r="K52" s="485"/>
      <c r="L52" s="65"/>
    </row>
    <row r="53" ht="23.25" customHeight="1" spans="2:12">
      <c r="B53" s="35" t="s">
        <v>131</v>
      </c>
      <c r="C53" s="475"/>
      <c r="D53" s="39"/>
      <c r="E53" s="471"/>
      <c r="F53" s="471"/>
      <c r="G53" s="472"/>
      <c r="H53" s="415"/>
      <c r="I53" s="415"/>
      <c r="J53" s="681"/>
      <c r="K53" s="497"/>
      <c r="L53" s="65"/>
    </row>
    <row r="54" ht="37" customHeight="1" spans="2:12">
      <c r="B54" s="474" t="s">
        <v>433</v>
      </c>
      <c r="C54" s="474"/>
      <c r="D54" s="474"/>
      <c r="E54" s="474"/>
      <c r="F54" s="474"/>
      <c r="G54" s="474"/>
      <c r="H54" s="474"/>
      <c r="I54" s="474"/>
      <c r="J54" s="474"/>
      <c r="K54" s="98"/>
      <c r="L54" s="65"/>
    </row>
    <row r="55" ht="23.25" customHeight="1" spans="2:12">
      <c r="B55" s="475"/>
      <c r="C55" s="475"/>
      <c r="D55" s="471"/>
      <c r="E55" s="471"/>
      <c r="F55" s="471"/>
      <c r="G55" s="472"/>
      <c r="H55" s="472"/>
      <c r="I55" s="472"/>
      <c r="J55" s="150"/>
      <c r="K55" s="98"/>
      <c r="L55" s="65"/>
    </row>
    <row r="56" ht="23.25" customHeight="1" spans="2:12">
      <c r="B56" s="476"/>
      <c r="C56" s="343"/>
      <c r="D56" s="343"/>
      <c r="E56" s="343"/>
      <c r="F56" s="343"/>
      <c r="G56" s="477"/>
      <c r="H56" s="343"/>
      <c r="I56" s="343"/>
      <c r="J56" s="150"/>
      <c r="K56" s="98"/>
      <c r="L56" s="65"/>
    </row>
    <row r="57" ht="23.25" customHeight="1" spans="2:12">
      <c r="B57" s="590"/>
      <c r="C57" s="590"/>
      <c r="D57" s="591"/>
      <c r="E57" s="591"/>
      <c r="F57" s="591"/>
      <c r="G57" s="592"/>
      <c r="H57" s="593"/>
      <c r="I57" s="593"/>
      <c r="J57" s="697"/>
      <c r="K57" s="73"/>
      <c r="L57" s="65"/>
    </row>
    <row r="58" ht="23.25" customHeight="1" spans="2:12">
      <c r="B58" s="590"/>
      <c r="C58" s="590"/>
      <c r="D58" s="591"/>
      <c r="E58" s="591"/>
      <c r="F58" s="591"/>
      <c r="G58" s="592"/>
      <c r="H58" s="593"/>
      <c r="I58" s="698"/>
      <c r="J58" s="699"/>
      <c r="K58" s="73"/>
      <c r="L58" s="65"/>
    </row>
    <row r="59" ht="23.25" customHeight="1" spans="2:12">
      <c r="B59" s="590"/>
      <c r="C59" s="590"/>
      <c r="D59" s="591"/>
      <c r="E59" s="591"/>
      <c r="F59" s="591"/>
      <c r="G59" s="592"/>
      <c r="H59" s="593"/>
      <c r="I59" s="698"/>
      <c r="J59" s="101"/>
      <c r="K59" s="485"/>
      <c r="L59" s="65"/>
    </row>
    <row r="60" ht="23.25" customHeight="1" spans="2:12">
      <c r="B60" s="594"/>
      <c r="C60" s="594"/>
      <c r="D60" s="483"/>
      <c r="E60" s="483"/>
      <c r="F60" s="483"/>
      <c r="G60" s="483"/>
      <c r="H60" s="483"/>
      <c r="I60" s="483"/>
      <c r="J60" s="101"/>
      <c r="K60" s="485"/>
      <c r="L60" s="65"/>
    </row>
    <row r="61" ht="23.25" customHeight="1" spans="2:12">
      <c r="B61" s="483"/>
      <c r="C61" s="483"/>
      <c r="D61" s="483"/>
      <c r="E61" s="483"/>
      <c r="F61" s="483"/>
      <c r="G61" s="483"/>
      <c r="H61" s="483"/>
      <c r="I61" s="483"/>
      <c r="J61" s="204"/>
      <c r="K61" s="485"/>
      <c r="L61" s="65"/>
    </row>
    <row r="62" ht="23.25" customHeight="1" spans="2:12">
      <c r="B62" s="483"/>
      <c r="C62" s="483"/>
      <c r="D62" s="483"/>
      <c r="E62" s="483"/>
      <c r="F62" s="483"/>
      <c r="G62" s="483"/>
      <c r="H62" s="483"/>
      <c r="I62" s="483"/>
      <c r="J62" s="101"/>
      <c r="K62" s="485"/>
      <c r="L62" s="65"/>
    </row>
    <row r="63" ht="23.25" customHeight="1" spans="2:12">
      <c r="B63" s="483"/>
      <c r="C63" s="483"/>
      <c r="D63" s="483"/>
      <c r="E63" s="483"/>
      <c r="F63" s="483"/>
      <c r="G63" s="483"/>
      <c r="H63" s="483"/>
      <c r="I63" s="483"/>
      <c r="J63" s="101"/>
      <c r="K63" s="485"/>
      <c r="L63" s="65"/>
    </row>
    <row r="64" ht="23.25" customHeight="1" spans="2:12">
      <c r="B64" s="483"/>
      <c r="C64" s="483"/>
      <c r="D64" s="483"/>
      <c r="E64" s="483"/>
      <c r="F64" s="483"/>
      <c r="G64" s="483"/>
      <c r="H64" s="483"/>
      <c r="I64" s="483"/>
      <c r="J64" s="204"/>
      <c r="K64" s="485"/>
      <c r="L64" s="65"/>
    </row>
    <row r="65" ht="23.25" customHeight="1" spans="2:12">
      <c r="B65" s="483"/>
      <c r="C65" s="483"/>
      <c r="D65" s="483"/>
      <c r="E65" s="483"/>
      <c r="F65" s="483"/>
      <c r="G65" s="483"/>
      <c r="H65" s="483"/>
      <c r="I65" s="483"/>
      <c r="J65" s="204"/>
      <c r="K65" s="485"/>
      <c r="L65" s="65"/>
    </row>
    <row r="66" ht="23.25" customHeight="1" spans="2:12">
      <c r="B66" s="483"/>
      <c r="C66" s="483"/>
      <c r="D66" s="483"/>
      <c r="E66" s="483"/>
      <c r="F66" s="483"/>
      <c r="G66" s="483"/>
      <c r="H66" s="483"/>
      <c r="I66" s="483"/>
      <c r="J66" s="700"/>
      <c r="K66" s="497"/>
      <c r="L66" s="65"/>
    </row>
    <row r="67" ht="23.25" customHeight="1" spans="2:12">
      <c r="B67" s="486"/>
      <c r="C67" s="486"/>
      <c r="D67" s="486"/>
      <c r="E67" s="486"/>
      <c r="F67" s="486"/>
      <c r="G67" s="486"/>
      <c r="H67" s="486"/>
      <c r="I67" s="486"/>
      <c r="J67" s="98"/>
      <c r="K67" s="98"/>
      <c r="L67" s="65"/>
    </row>
    <row r="68" ht="23.25" customHeight="1" spans="2:12">
      <c r="B68" s="104"/>
      <c r="C68" s="98"/>
      <c r="D68" s="98"/>
      <c r="E68" s="98"/>
      <c r="F68" s="98"/>
      <c r="G68" s="98"/>
      <c r="H68" s="98"/>
      <c r="I68" s="98"/>
      <c r="J68" s="98"/>
      <c r="K68" s="98"/>
      <c r="L68" s="65"/>
    </row>
    <row r="69" ht="23.25" customHeight="1" spans="2:12"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65"/>
    </row>
    <row r="70" ht="23.25" customHeight="1" spans="2:12">
      <c r="B70" s="333"/>
      <c r="C70" s="487"/>
      <c r="D70" s="488"/>
      <c r="E70" s="489"/>
      <c r="F70" s="489"/>
      <c r="G70" s="490"/>
      <c r="H70" s="73"/>
      <c r="I70" s="697"/>
      <c r="J70" s="697"/>
      <c r="K70" s="73"/>
      <c r="L70" s="65"/>
    </row>
    <row r="71" ht="23.25" customHeight="1" spans="2:12">
      <c r="B71" s="491"/>
      <c r="C71" s="492"/>
      <c r="D71" s="492"/>
      <c r="E71" s="492"/>
      <c r="F71" s="492"/>
      <c r="G71" s="492"/>
      <c r="H71" s="492"/>
      <c r="I71" s="699"/>
      <c r="J71" s="699"/>
      <c r="K71" s="73"/>
      <c r="L71" s="65"/>
    </row>
    <row r="72" ht="23.25" customHeight="1" spans="2:12">
      <c r="B72" s="493"/>
      <c r="C72" s="83"/>
      <c r="D72" s="83"/>
      <c r="E72" s="83"/>
      <c r="F72" s="83"/>
      <c r="G72" s="83"/>
      <c r="H72" s="83"/>
      <c r="I72" s="101"/>
      <c r="J72" s="101"/>
      <c r="K72" s="485"/>
      <c r="L72" s="65"/>
    </row>
    <row r="73" ht="23.25" customHeight="1" spans="2:12">
      <c r="B73" s="493"/>
      <c r="C73" s="83"/>
      <c r="D73" s="83"/>
      <c r="E73" s="83"/>
      <c r="F73" s="83"/>
      <c r="G73" s="83"/>
      <c r="H73" s="83"/>
      <c r="I73" s="101"/>
      <c r="J73" s="101"/>
      <c r="K73" s="485"/>
      <c r="L73" s="65"/>
    </row>
    <row r="74" ht="23.25" customHeight="1" spans="2:12">
      <c r="B74" s="493"/>
      <c r="C74" s="83"/>
      <c r="D74" s="83"/>
      <c r="E74" s="83"/>
      <c r="F74" s="83"/>
      <c r="G74" s="83"/>
      <c r="H74" s="83"/>
      <c r="I74" s="101"/>
      <c r="J74" s="101"/>
      <c r="K74" s="485"/>
      <c r="L74" s="65"/>
    </row>
    <row r="75" ht="23.25" customHeight="1" spans="2:12">
      <c r="B75" s="493"/>
      <c r="C75" s="83"/>
      <c r="D75" s="83"/>
      <c r="E75" s="83"/>
      <c r="F75" s="83"/>
      <c r="G75" s="83"/>
      <c r="H75" s="83"/>
      <c r="I75" s="101"/>
      <c r="J75" s="101"/>
      <c r="K75" s="485"/>
      <c r="L75" s="65"/>
    </row>
    <row r="76" ht="23.25" customHeight="1" spans="2:12">
      <c r="B76" s="493"/>
      <c r="C76" s="83"/>
      <c r="D76" s="83"/>
      <c r="E76" s="83"/>
      <c r="F76" s="83"/>
      <c r="G76" s="83"/>
      <c r="H76" s="83"/>
      <c r="I76" s="101"/>
      <c r="J76" s="101"/>
      <c r="K76" s="485"/>
      <c r="L76" s="65"/>
    </row>
    <row r="77" ht="23.25" customHeight="1" spans="2:12">
      <c r="B77" s="493"/>
      <c r="C77" s="83"/>
      <c r="D77" s="83"/>
      <c r="E77" s="83"/>
      <c r="F77" s="83"/>
      <c r="G77" s="83"/>
      <c r="H77" s="83"/>
      <c r="I77" s="101"/>
      <c r="J77" s="101"/>
      <c r="K77" s="485"/>
      <c r="L77" s="65"/>
    </row>
    <row r="78" ht="23.25" customHeight="1" spans="2:12">
      <c r="B78" s="494"/>
      <c r="C78" s="495"/>
      <c r="D78" s="495"/>
      <c r="E78" s="495"/>
      <c r="F78" s="495"/>
      <c r="G78" s="495"/>
      <c r="H78" s="495"/>
      <c r="I78" s="700"/>
      <c r="J78" s="700"/>
      <c r="K78" s="497"/>
      <c r="L78" s="65"/>
    </row>
    <row r="79" ht="23.25" customHeight="1" spans="2:12">
      <c r="B79" s="346"/>
      <c r="C79" s="98"/>
      <c r="D79" s="98"/>
      <c r="E79" s="98"/>
      <c r="F79" s="98"/>
      <c r="G79" s="98"/>
      <c r="H79" s="98"/>
      <c r="I79" s="98"/>
      <c r="J79" s="98"/>
      <c r="K79" s="98"/>
      <c r="L79" s="65"/>
    </row>
    <row r="80" ht="23.25" customHeight="1" spans="2:12"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65"/>
    </row>
    <row r="81" ht="23.25" customHeight="1" spans="2:12">
      <c r="B81" s="333"/>
      <c r="C81" s="496"/>
      <c r="D81" s="496"/>
      <c r="E81" s="496"/>
      <c r="F81" s="496"/>
      <c r="G81" s="496"/>
      <c r="H81" s="496"/>
      <c r="I81" s="170"/>
      <c r="J81" s="170"/>
      <c r="K81" s="496"/>
      <c r="L81" s="65"/>
    </row>
    <row r="82" ht="23.25" customHeight="1" spans="2:12">
      <c r="B82" s="491"/>
      <c r="C82" s="492"/>
      <c r="D82" s="492"/>
      <c r="E82" s="492"/>
      <c r="F82" s="492"/>
      <c r="G82" s="492"/>
      <c r="H82" s="492"/>
      <c r="I82" s="699"/>
      <c r="J82" s="699"/>
      <c r="K82" s="73"/>
      <c r="L82" s="65"/>
    </row>
    <row r="83" ht="23.25" customHeight="1" spans="2:12">
      <c r="B83" s="493"/>
      <c r="C83" s="83"/>
      <c r="D83" s="83"/>
      <c r="E83" s="83"/>
      <c r="F83" s="83"/>
      <c r="G83" s="83"/>
      <c r="H83" s="83"/>
      <c r="I83" s="204"/>
      <c r="J83" s="204"/>
      <c r="K83" s="485"/>
      <c r="L83" s="65"/>
    </row>
    <row r="84" ht="23.25" customHeight="1" spans="2:12">
      <c r="B84" s="493"/>
      <c r="C84" s="83"/>
      <c r="D84" s="83"/>
      <c r="E84" s="83"/>
      <c r="F84" s="83"/>
      <c r="G84" s="83"/>
      <c r="H84" s="83"/>
      <c r="I84" s="204"/>
      <c r="J84" s="204"/>
      <c r="K84" s="485"/>
      <c r="L84" s="65"/>
    </row>
    <row r="85" ht="23.25" customHeight="1" spans="2:12">
      <c r="B85" s="494"/>
      <c r="C85" s="495"/>
      <c r="D85" s="495"/>
      <c r="E85" s="495"/>
      <c r="F85" s="495"/>
      <c r="G85" s="495"/>
      <c r="H85" s="495"/>
      <c r="I85" s="700"/>
      <c r="J85" s="700"/>
      <c r="K85" s="485"/>
      <c r="L85" s="65"/>
    </row>
    <row r="86" ht="23.25" customHeight="1" spans="2:12">
      <c r="B86" s="346"/>
      <c r="C86" s="104"/>
      <c r="D86" s="104"/>
      <c r="E86" s="104"/>
      <c r="F86" s="104"/>
      <c r="G86" s="104"/>
      <c r="H86" s="104"/>
      <c r="I86" s="170"/>
      <c r="J86" s="170"/>
      <c r="K86" s="104"/>
      <c r="L86" s="65"/>
    </row>
    <row r="87" ht="23.25" customHeight="1" spans="2:12">
      <c r="B87" s="104"/>
      <c r="C87" s="104"/>
      <c r="D87" s="104"/>
      <c r="E87" s="104"/>
      <c r="F87" s="104"/>
      <c r="G87" s="104"/>
      <c r="H87" s="104"/>
      <c r="I87" s="170"/>
      <c r="J87" s="170"/>
      <c r="K87" s="104"/>
      <c r="L87" s="65"/>
    </row>
    <row r="88" ht="23.25" customHeight="1" spans="2:12">
      <c r="B88" s="104"/>
      <c r="C88" s="104"/>
      <c r="D88" s="104"/>
      <c r="E88" s="104"/>
      <c r="F88" s="104"/>
      <c r="G88" s="104"/>
      <c r="H88" s="104"/>
      <c r="I88" s="170"/>
      <c r="J88" s="170"/>
      <c r="K88" s="104"/>
      <c r="L88" s="65"/>
    </row>
    <row r="89" ht="23.25" customHeight="1" spans="2:12">
      <c r="B89" s="104"/>
      <c r="C89" s="104"/>
      <c r="D89" s="104"/>
      <c r="E89" s="104"/>
      <c r="F89" s="104"/>
      <c r="G89" s="104"/>
      <c r="H89" s="104"/>
      <c r="I89" s="170"/>
      <c r="J89" s="170"/>
      <c r="K89" s="104"/>
      <c r="L89" s="65"/>
    </row>
    <row r="90" ht="23.25" customHeight="1" spans="2:12">
      <c r="B90" s="104"/>
      <c r="C90" s="104"/>
      <c r="D90" s="104"/>
      <c r="E90" s="104"/>
      <c r="F90" s="104"/>
      <c r="G90" s="104"/>
      <c r="H90" s="104"/>
      <c r="I90" s="170"/>
      <c r="J90" s="170"/>
      <c r="K90" s="104"/>
      <c r="L90" s="65"/>
    </row>
    <row r="91" ht="23.25" customHeight="1" spans="2:12">
      <c r="B91" s="104"/>
      <c r="C91" s="104"/>
      <c r="D91" s="104"/>
      <c r="E91" s="104"/>
      <c r="F91" s="104"/>
      <c r="G91" s="104"/>
      <c r="H91" s="104"/>
      <c r="I91" s="170"/>
      <c r="J91" s="170"/>
      <c r="K91" s="104"/>
      <c r="L91" s="65"/>
    </row>
    <row r="92" ht="23.25" customHeight="1" spans="2:12">
      <c r="B92" s="104"/>
      <c r="C92" s="104"/>
      <c r="D92" s="104"/>
      <c r="E92" s="104"/>
      <c r="F92" s="104"/>
      <c r="G92" s="104"/>
      <c r="H92" s="104"/>
      <c r="I92" s="170"/>
      <c r="J92" s="170"/>
      <c r="K92" s="104"/>
      <c r="L92" s="65"/>
    </row>
    <row r="93" ht="23.25" customHeight="1" spans="2:12">
      <c r="B93" s="104"/>
      <c r="C93" s="104"/>
      <c r="D93" s="104"/>
      <c r="E93" s="104"/>
      <c r="F93" s="104"/>
      <c r="G93" s="104"/>
      <c r="H93" s="104"/>
      <c r="I93" s="170"/>
      <c r="J93" s="170"/>
      <c r="K93" s="104"/>
      <c r="L93" s="65"/>
    </row>
    <row r="94" ht="23.25" customHeight="1" spans="2:12">
      <c r="B94" s="104"/>
      <c r="C94" s="104"/>
      <c r="D94" s="104"/>
      <c r="E94" s="104"/>
      <c r="F94" s="104"/>
      <c r="G94" s="104"/>
      <c r="H94" s="104"/>
      <c r="I94" s="170"/>
      <c r="J94" s="170"/>
      <c r="K94" s="104"/>
      <c r="L94" s="65"/>
    </row>
    <row r="95" ht="23.25" customHeight="1" spans="2:12">
      <c r="B95" s="104"/>
      <c r="C95" s="104"/>
      <c r="D95" s="104"/>
      <c r="E95" s="104"/>
      <c r="F95" s="104"/>
      <c r="G95" s="104"/>
      <c r="H95" s="104"/>
      <c r="I95" s="170"/>
      <c r="J95" s="170"/>
      <c r="K95" s="104"/>
      <c r="L95" s="65"/>
    </row>
    <row r="96" ht="23.25" customHeight="1" spans="2:12">
      <c r="B96" s="104"/>
      <c r="C96" s="104"/>
      <c r="D96" s="104"/>
      <c r="E96" s="104"/>
      <c r="F96" s="104"/>
      <c r="G96" s="104"/>
      <c r="H96" s="104"/>
      <c r="I96" s="170"/>
      <c r="J96" s="170"/>
      <c r="K96" s="104"/>
      <c r="L96" s="65"/>
    </row>
    <row r="97" ht="23.25" customHeight="1" spans="2:12">
      <c r="B97" s="104"/>
      <c r="C97" s="104"/>
      <c r="D97" s="104"/>
      <c r="E97" s="104"/>
      <c r="F97" s="104"/>
      <c r="G97" s="104"/>
      <c r="H97" s="104"/>
      <c r="I97" s="170"/>
      <c r="J97" s="170"/>
      <c r="K97" s="104"/>
      <c r="L97" s="65"/>
    </row>
    <row r="98" ht="23.25" customHeight="1" spans="2:12">
      <c r="B98" s="104"/>
      <c r="C98" s="104"/>
      <c r="D98" s="104"/>
      <c r="E98" s="104"/>
      <c r="F98" s="104"/>
      <c r="G98" s="104"/>
      <c r="H98" s="104"/>
      <c r="I98" s="170"/>
      <c r="J98" s="170"/>
      <c r="K98" s="104"/>
      <c r="L98" s="65"/>
    </row>
    <row r="99" ht="23.25" customHeight="1" spans="2:12">
      <c r="B99" s="104"/>
      <c r="C99" s="104"/>
      <c r="D99" s="104"/>
      <c r="E99" s="104"/>
      <c r="F99" s="104"/>
      <c r="G99" s="104"/>
      <c r="H99" s="104"/>
      <c r="I99" s="170"/>
      <c r="J99" s="170"/>
      <c r="K99" s="104"/>
      <c r="L99" s="65"/>
    </row>
    <row r="100" ht="23.25" customHeight="1" spans="2:12">
      <c r="B100" s="104"/>
      <c r="C100" s="104"/>
      <c r="D100" s="104"/>
      <c r="E100" s="104"/>
      <c r="F100" s="104"/>
      <c r="G100" s="104"/>
      <c r="H100" s="104"/>
      <c r="I100" s="170"/>
      <c r="J100" s="170"/>
      <c r="K100" s="104"/>
      <c r="L100" s="65"/>
    </row>
    <row r="101" ht="23.25" customHeight="1" spans="2:12">
      <c r="B101" s="104"/>
      <c r="C101" s="104"/>
      <c r="D101" s="104"/>
      <c r="E101" s="104"/>
      <c r="F101" s="104"/>
      <c r="G101" s="104"/>
      <c r="H101" s="104"/>
      <c r="I101" s="170"/>
      <c r="J101" s="170"/>
      <c r="K101" s="104"/>
      <c r="L101" s="65"/>
    </row>
    <row r="102" ht="23.25" customHeight="1" spans="2:12">
      <c r="B102" s="104"/>
      <c r="C102" s="104"/>
      <c r="D102" s="104"/>
      <c r="E102" s="104"/>
      <c r="F102" s="104"/>
      <c r="G102" s="104"/>
      <c r="H102" s="104"/>
      <c r="I102" s="104"/>
      <c r="J102" s="104"/>
      <c r="K102" s="104"/>
      <c r="L102" s="65"/>
    </row>
    <row r="103" ht="23.25" customHeight="1" spans="2:12">
      <c r="B103" s="104"/>
      <c r="C103" s="104"/>
      <c r="D103" s="104"/>
      <c r="E103" s="104"/>
      <c r="F103" s="104"/>
      <c r="G103" s="104"/>
      <c r="H103" s="104"/>
      <c r="I103" s="104"/>
      <c r="J103" s="104"/>
      <c r="K103" s="104"/>
      <c r="L103" s="65"/>
    </row>
    <row r="104" ht="23.25" customHeight="1" spans="2:12">
      <c r="B104" s="104"/>
      <c r="C104" s="104"/>
      <c r="D104" s="104"/>
      <c r="E104" s="104"/>
      <c r="F104" s="104"/>
      <c r="G104" s="104"/>
      <c r="H104" s="104"/>
      <c r="I104" s="104"/>
      <c r="J104" s="104"/>
      <c r="K104" s="104"/>
      <c r="L104" s="65"/>
    </row>
    <row r="105" ht="23.25" customHeight="1" spans="2:12">
      <c r="B105" s="104"/>
      <c r="C105" s="104"/>
      <c r="D105" s="104"/>
      <c r="E105" s="104"/>
      <c r="F105" s="104"/>
      <c r="G105" s="104"/>
      <c r="H105" s="104"/>
      <c r="I105" s="104"/>
      <c r="J105" s="104"/>
      <c r="K105" s="104"/>
      <c r="L105" s="65"/>
    </row>
    <row r="106" ht="23.25" customHeight="1" spans="2:12">
      <c r="B106" s="104"/>
      <c r="C106" s="104"/>
      <c r="D106" s="104"/>
      <c r="E106" s="104"/>
      <c r="F106" s="104"/>
      <c r="G106" s="104"/>
      <c r="H106" s="104"/>
      <c r="I106" s="104"/>
      <c r="J106" s="104"/>
      <c r="K106" s="104"/>
      <c r="L106" s="65"/>
    </row>
    <row r="107" ht="23.25" customHeight="1" spans="2:12">
      <c r="B107" s="104"/>
      <c r="C107" s="104"/>
      <c r="D107" s="104"/>
      <c r="E107" s="104"/>
      <c r="F107" s="104"/>
      <c r="G107" s="104"/>
      <c r="H107" s="104"/>
      <c r="I107" s="104"/>
      <c r="J107" s="104"/>
      <c r="K107" s="104"/>
      <c r="L107" s="65"/>
    </row>
    <row r="108" ht="23.25" customHeight="1" spans="2:12">
      <c r="B108" s="104"/>
      <c r="C108" s="104"/>
      <c r="D108" s="104"/>
      <c r="E108" s="104"/>
      <c r="F108" s="104"/>
      <c r="G108" s="104"/>
      <c r="H108" s="104"/>
      <c r="I108" s="104"/>
      <c r="J108" s="104"/>
      <c r="K108" s="104"/>
      <c r="L108" s="65"/>
    </row>
    <row r="109" ht="23.25" customHeight="1" spans="2:12">
      <c r="B109" s="104"/>
      <c r="C109" s="104"/>
      <c r="D109" s="104"/>
      <c r="E109" s="104"/>
      <c r="F109" s="104"/>
      <c r="G109" s="104"/>
      <c r="H109" s="104"/>
      <c r="I109" s="104"/>
      <c r="J109" s="104"/>
      <c r="K109" s="104"/>
      <c r="L109" s="65"/>
    </row>
    <row r="110" ht="23.25" customHeight="1" spans="2:12">
      <c r="B110" s="104"/>
      <c r="C110" s="104"/>
      <c r="D110" s="104"/>
      <c r="E110" s="104"/>
      <c r="F110" s="104"/>
      <c r="G110" s="104"/>
      <c r="H110" s="104"/>
      <c r="I110" s="104"/>
      <c r="J110" s="104"/>
      <c r="K110" s="104"/>
      <c r="L110" s="65"/>
    </row>
    <row r="111" ht="23.25" customHeight="1" spans="2:12">
      <c r="B111" s="104"/>
      <c r="C111" s="104"/>
      <c r="D111" s="104"/>
      <c r="E111" s="104"/>
      <c r="F111" s="104"/>
      <c r="G111" s="104"/>
      <c r="H111" s="104"/>
      <c r="I111" s="104"/>
      <c r="J111" s="104"/>
      <c r="K111" s="104"/>
      <c r="L111" s="65"/>
    </row>
    <row r="112" ht="23.25" customHeight="1" spans="2:12">
      <c r="B112" s="104"/>
      <c r="C112" s="104"/>
      <c r="D112" s="104"/>
      <c r="E112" s="104"/>
      <c r="F112" s="104"/>
      <c r="G112" s="104"/>
      <c r="H112" s="104"/>
      <c r="I112" s="104"/>
      <c r="J112" s="104"/>
      <c r="K112" s="104"/>
      <c r="L112" s="65"/>
    </row>
    <row r="113" ht="23.25" customHeight="1" spans="2:12">
      <c r="B113" s="104"/>
      <c r="C113" s="104"/>
      <c r="D113" s="104"/>
      <c r="E113" s="104"/>
      <c r="F113" s="104"/>
      <c r="G113" s="104"/>
      <c r="H113" s="104"/>
      <c r="I113" s="104"/>
      <c r="J113" s="104"/>
      <c r="K113" s="104"/>
      <c r="L113" s="65"/>
    </row>
    <row r="114" ht="23.25" customHeight="1" spans="2:12">
      <c r="B114" s="104"/>
      <c r="C114" s="104"/>
      <c r="D114" s="104"/>
      <c r="E114" s="104"/>
      <c r="F114" s="104"/>
      <c r="G114" s="104"/>
      <c r="H114" s="104"/>
      <c r="I114" s="104"/>
      <c r="J114" s="104"/>
      <c r="K114" s="104"/>
      <c r="L114" s="65"/>
    </row>
    <row r="115" ht="23.25" customHeight="1" spans="2:12">
      <c r="B115" s="104"/>
      <c r="C115" s="104"/>
      <c r="D115" s="104"/>
      <c r="E115" s="104"/>
      <c r="F115" s="104"/>
      <c r="G115" s="104"/>
      <c r="H115" s="104"/>
      <c r="I115" s="104"/>
      <c r="J115" s="104"/>
      <c r="K115" s="104"/>
      <c r="L115" s="65"/>
    </row>
    <row r="116" ht="23.25" customHeight="1" spans="2:12">
      <c r="B116" s="104"/>
      <c r="C116" s="104"/>
      <c r="D116" s="104"/>
      <c r="E116" s="104"/>
      <c r="F116" s="104"/>
      <c r="G116" s="104"/>
      <c r="H116" s="104"/>
      <c r="I116" s="104"/>
      <c r="J116" s="104"/>
      <c r="K116" s="104"/>
      <c r="L116" s="65"/>
    </row>
    <row r="117" ht="23.25" customHeight="1" spans="2:12">
      <c r="B117" s="104"/>
      <c r="C117" s="104"/>
      <c r="D117" s="104"/>
      <c r="E117" s="104"/>
      <c r="F117" s="104"/>
      <c r="G117" s="104"/>
      <c r="H117" s="104"/>
      <c r="I117" s="104"/>
      <c r="J117" s="104"/>
      <c r="K117" s="104"/>
      <c r="L117" s="65"/>
    </row>
    <row r="118" ht="23.25" customHeight="1" spans="2:12">
      <c r="B118" s="104"/>
      <c r="C118" s="104"/>
      <c r="D118" s="104"/>
      <c r="E118" s="104"/>
      <c r="F118" s="104"/>
      <c r="G118" s="104"/>
      <c r="H118" s="104"/>
      <c r="I118" s="104"/>
      <c r="J118" s="104"/>
      <c r="K118" s="104"/>
      <c r="L118" s="65"/>
    </row>
    <row r="119" ht="23.25" customHeight="1" spans="2:12">
      <c r="B119" s="65"/>
      <c r="C119" s="65"/>
      <c r="D119" s="65"/>
      <c r="E119" s="65"/>
      <c r="F119" s="65"/>
      <c r="G119" s="65"/>
      <c r="H119" s="65"/>
      <c r="I119" s="65"/>
      <c r="J119" s="65"/>
      <c r="K119" s="65"/>
      <c r="L119" s="65"/>
    </row>
    <row r="120" ht="23.25" customHeight="1" spans="2:12">
      <c r="B120" s="65"/>
      <c r="C120" s="65"/>
      <c r="D120" s="65"/>
      <c r="E120" s="65"/>
      <c r="F120" s="65"/>
      <c r="G120" s="65"/>
      <c r="H120" s="65"/>
      <c r="I120" s="65"/>
      <c r="J120" s="65"/>
      <c r="K120" s="65"/>
      <c r="L120" s="65"/>
    </row>
    <row r="121" ht="23.25" customHeight="1" spans="2:12">
      <c r="B121" s="65"/>
      <c r="C121" s="65"/>
      <c r="D121" s="65"/>
      <c r="E121" s="65"/>
      <c r="F121" s="65"/>
      <c r="G121" s="65"/>
      <c r="H121" s="65"/>
      <c r="I121" s="65"/>
      <c r="J121" s="65"/>
      <c r="K121" s="65"/>
      <c r="L121" s="65"/>
    </row>
    <row r="122" ht="23.25" customHeight="1" spans="2:12">
      <c r="B122" s="65"/>
      <c r="C122" s="65"/>
      <c r="D122" s="65"/>
      <c r="E122" s="65"/>
      <c r="F122" s="65"/>
      <c r="G122" s="65"/>
      <c r="H122" s="65"/>
      <c r="I122" s="65"/>
      <c r="J122" s="65"/>
      <c r="K122" s="65"/>
      <c r="L122" s="65"/>
    </row>
    <row r="123" ht="23.25" customHeight="1" spans="2:12">
      <c r="B123" s="65"/>
      <c r="C123" s="65"/>
      <c r="D123" s="65"/>
      <c r="E123" s="65"/>
      <c r="F123" s="65"/>
      <c r="G123" s="65"/>
      <c r="H123" s="65"/>
      <c r="I123" s="65"/>
      <c r="J123" s="65"/>
      <c r="K123" s="65"/>
      <c r="L123" s="65"/>
    </row>
    <row r="124" ht="23.25" customHeight="1" spans="2:12">
      <c r="B124" s="65"/>
      <c r="C124" s="65"/>
      <c r="D124" s="65"/>
      <c r="E124" s="65"/>
      <c r="F124" s="65"/>
      <c r="G124" s="65"/>
      <c r="H124" s="65"/>
      <c r="I124" s="65"/>
      <c r="J124" s="65"/>
      <c r="K124" s="65"/>
      <c r="L124" s="65"/>
    </row>
    <row r="125" ht="23.25" customHeight="1" spans="2:12">
      <c r="B125" s="65"/>
      <c r="C125" s="65"/>
      <c r="D125" s="65"/>
      <c r="E125" s="65"/>
      <c r="F125" s="65"/>
      <c r="G125" s="65"/>
      <c r="H125" s="65"/>
      <c r="I125" s="65"/>
      <c r="J125" s="65"/>
      <c r="K125" s="65"/>
      <c r="L125" s="65"/>
    </row>
    <row r="126" ht="23.25" customHeight="1" spans="2:12">
      <c r="B126" s="65"/>
      <c r="C126" s="65"/>
      <c r="D126" s="65"/>
      <c r="E126" s="65"/>
      <c r="F126" s="65"/>
      <c r="G126" s="65"/>
      <c r="H126" s="65"/>
      <c r="I126" s="65"/>
      <c r="J126" s="65"/>
      <c r="K126" s="65"/>
      <c r="L126" s="65"/>
    </row>
    <row r="127" ht="23.25" customHeight="1" spans="2:12">
      <c r="B127" s="65"/>
      <c r="C127" s="65"/>
      <c r="D127" s="65"/>
      <c r="E127" s="65"/>
      <c r="F127" s="65"/>
      <c r="G127" s="65"/>
      <c r="H127" s="65"/>
      <c r="I127" s="65"/>
      <c r="J127" s="65"/>
      <c r="K127" s="65"/>
      <c r="L127" s="65"/>
    </row>
    <row r="128" ht="23.25" customHeight="1" spans="2:12">
      <c r="B128" s="65"/>
      <c r="C128" s="65"/>
      <c r="D128" s="65"/>
      <c r="E128" s="65"/>
      <c r="F128" s="65"/>
      <c r="G128" s="65"/>
      <c r="H128" s="65"/>
      <c r="I128" s="65"/>
      <c r="J128" s="65"/>
      <c r="K128" s="65"/>
      <c r="L128" s="65"/>
    </row>
    <row r="129" ht="23.25" customHeight="1" spans="2:12">
      <c r="B129" s="65"/>
      <c r="C129" s="65"/>
      <c r="D129" s="65"/>
      <c r="E129" s="65"/>
      <c r="F129" s="65"/>
      <c r="G129" s="65"/>
      <c r="H129" s="65"/>
      <c r="I129" s="65"/>
      <c r="J129" s="65"/>
      <c r="K129" s="65"/>
      <c r="L129" s="65"/>
    </row>
    <row r="130" ht="23.25" customHeight="1" spans="2:12">
      <c r="B130" s="65"/>
      <c r="C130" s="65"/>
      <c r="D130" s="65"/>
      <c r="E130" s="65"/>
      <c r="F130" s="65"/>
      <c r="G130" s="65"/>
      <c r="H130" s="65"/>
      <c r="I130" s="65"/>
      <c r="J130" s="65"/>
      <c r="K130" s="65"/>
      <c r="L130" s="65"/>
    </row>
    <row r="131" ht="23.25" customHeight="1" spans="2:12">
      <c r="B131" s="65"/>
      <c r="C131" s="65"/>
      <c r="D131" s="65"/>
      <c r="E131" s="65"/>
      <c r="F131" s="65"/>
      <c r="G131" s="65"/>
      <c r="H131" s="65"/>
      <c r="I131" s="65"/>
      <c r="J131" s="65"/>
      <c r="K131" s="65"/>
      <c r="L131" s="65"/>
    </row>
    <row r="132" ht="23.25" customHeight="1" spans="2:12">
      <c r="B132" s="65"/>
      <c r="C132" s="65"/>
      <c r="D132" s="65"/>
      <c r="E132" s="65"/>
      <c r="F132" s="65"/>
      <c r="G132" s="65"/>
      <c r="H132" s="65"/>
      <c r="I132" s="65"/>
      <c r="J132" s="65"/>
      <c r="K132" s="65"/>
      <c r="L132" s="65"/>
    </row>
    <row r="133" ht="23.25" customHeight="1" spans="2:12">
      <c r="B133" s="65"/>
      <c r="C133" s="65"/>
      <c r="D133" s="65"/>
      <c r="E133" s="65"/>
      <c r="F133" s="65"/>
      <c r="G133" s="65"/>
      <c r="H133" s="65"/>
      <c r="I133" s="65"/>
      <c r="J133" s="65"/>
      <c r="K133" s="65"/>
      <c r="L133" s="65"/>
    </row>
    <row r="134" ht="23.25" customHeight="1" spans="2:12">
      <c r="B134" s="65"/>
      <c r="C134" s="65"/>
      <c r="D134" s="65"/>
      <c r="E134" s="65"/>
      <c r="F134" s="65"/>
      <c r="G134" s="65"/>
      <c r="H134" s="65"/>
      <c r="I134" s="65"/>
      <c r="J134" s="65"/>
      <c r="K134" s="65"/>
      <c r="L134" s="65"/>
    </row>
    <row r="135" ht="23.25" customHeight="1" spans="2:12">
      <c r="B135" s="65"/>
      <c r="C135" s="65"/>
      <c r="D135" s="65"/>
      <c r="E135" s="65"/>
      <c r="F135" s="65"/>
      <c r="G135" s="65"/>
      <c r="H135" s="65"/>
      <c r="I135" s="65"/>
      <c r="J135" s="65"/>
      <c r="K135" s="65"/>
      <c r="L135" s="65"/>
    </row>
    <row r="136" ht="23.25" customHeight="1" spans="2:12">
      <c r="B136" s="65"/>
      <c r="C136" s="65"/>
      <c r="D136" s="65"/>
      <c r="E136" s="65"/>
      <c r="F136" s="65"/>
      <c r="G136" s="65"/>
      <c r="H136" s="65"/>
      <c r="I136" s="65"/>
      <c r="J136" s="65"/>
      <c r="K136" s="65"/>
      <c r="L136" s="65"/>
    </row>
    <row r="137" ht="23.25" customHeight="1" spans="2:12"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</row>
    <row r="138" ht="23.25" customHeight="1" spans="2:12"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</row>
    <row r="139" ht="23.25" customHeight="1" spans="2:12"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</row>
    <row r="140" ht="23.25" customHeight="1" spans="2:12"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</row>
    <row r="141" ht="23.25" customHeight="1" spans="2:12"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</row>
    <row r="142" ht="23.25" customHeight="1" spans="2:12"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</row>
    <row r="143" ht="23.25" customHeight="1" spans="2:12"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</row>
    <row r="144" ht="23.25" customHeight="1" spans="2:12"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</row>
    <row r="145" ht="23.25" customHeight="1" spans="2:12"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</row>
    <row r="146" ht="23.25" customHeight="1" spans="2:12"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</row>
    <row r="147" ht="23.25" customHeight="1" spans="2:12"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</row>
    <row r="148" ht="23.25" customHeight="1" spans="2:12"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</row>
    <row r="149" ht="23.25" customHeight="1" spans="2:12"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</row>
    <row r="150" ht="23.25" customHeight="1" spans="2:12"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</row>
    <row r="151" ht="23.25" customHeight="1" spans="2:12"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</row>
    <row r="152" ht="23.25" customHeight="1" spans="2:12"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</row>
    <row r="153" ht="23.25" customHeight="1" spans="2:12"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</row>
    <row r="154" ht="23.25" customHeight="1" spans="2:12"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</row>
    <row r="155" ht="23.25" customHeight="1" spans="2:12"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</row>
    <row r="156" ht="23.25" customHeight="1" spans="2:12"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</row>
    <row r="157" ht="23.25" customHeight="1" spans="2:12"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</row>
    <row r="158" ht="23.25" customHeight="1" spans="2:12"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</row>
    <row r="159" ht="23.25" customHeight="1" spans="2:12"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</row>
    <row r="160" ht="23.25" customHeight="1" spans="2:12"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</row>
    <row r="161" ht="23.25" customHeight="1" spans="2:12"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</row>
    <row r="162" ht="23.25" customHeight="1" spans="2:12"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</row>
    <row r="163" ht="23.25" customHeight="1" spans="2:12"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</row>
    <row r="164" ht="23.25" customHeight="1" spans="2:12"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</row>
    <row r="165" ht="23.25" customHeight="1" spans="2:12"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</row>
    <row r="166" ht="23.25" customHeight="1" spans="2:12"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</row>
    <row r="167" ht="23.25" customHeight="1" spans="2:12"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</row>
    <row r="168" ht="23.25" customHeight="1" spans="2:12"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</row>
    <row r="169" ht="23.25" customHeight="1" spans="2:12"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</row>
    <row r="170" ht="23.25" customHeight="1" spans="2:12"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</row>
    <row r="171" ht="23.25" customHeight="1" spans="2:12"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</row>
    <row r="172" ht="23.25" customHeight="1" spans="2:12"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</row>
    <row r="173" ht="23.25" customHeight="1" spans="2:12"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</row>
    <row r="174" ht="23.25" customHeight="1" spans="2:12">
      <c r="B174" s="65"/>
      <c r="C174" s="65"/>
      <c r="D174" s="65"/>
      <c r="E174" s="65"/>
      <c r="F174" s="65"/>
      <c r="G174" s="65"/>
      <c r="H174" s="65"/>
      <c r="I174" s="65"/>
      <c r="J174" s="65"/>
      <c r="K174" s="65"/>
      <c r="L174" s="65"/>
    </row>
    <row r="175" ht="23.25" customHeight="1" spans="2:12">
      <c r="B175" s="65"/>
      <c r="C175" s="65"/>
      <c r="D175" s="65"/>
      <c r="E175" s="65"/>
      <c r="F175" s="65"/>
      <c r="G175" s="65"/>
      <c r="H175" s="65"/>
      <c r="I175" s="65"/>
      <c r="J175" s="65"/>
      <c r="K175" s="65"/>
      <c r="L175" s="65"/>
    </row>
    <row r="176" ht="23.25" customHeight="1" spans="2:12">
      <c r="B176" s="65"/>
      <c r="C176" s="65"/>
      <c r="D176" s="65"/>
      <c r="E176" s="65"/>
      <c r="F176" s="65"/>
      <c r="G176" s="65"/>
      <c r="H176" s="65"/>
      <c r="I176" s="65"/>
      <c r="J176" s="65"/>
      <c r="K176" s="65"/>
      <c r="L176" s="65"/>
    </row>
    <row r="177" ht="23.25" customHeight="1" spans="2:12">
      <c r="B177" s="65"/>
      <c r="C177" s="65"/>
      <c r="D177" s="65"/>
      <c r="E177" s="65"/>
      <c r="F177" s="65"/>
      <c r="G177" s="65"/>
      <c r="H177" s="65"/>
      <c r="I177" s="65"/>
      <c r="J177" s="65"/>
      <c r="K177" s="65"/>
      <c r="L177" s="65"/>
    </row>
    <row r="178" ht="23.25" customHeight="1" spans="2:12">
      <c r="B178" s="65"/>
      <c r="C178" s="65"/>
      <c r="D178" s="65"/>
      <c r="E178" s="65"/>
      <c r="F178" s="65"/>
      <c r="G178" s="65"/>
      <c r="H178" s="65"/>
      <c r="I178" s="65"/>
      <c r="J178" s="65"/>
      <c r="K178" s="65"/>
      <c r="L178" s="65"/>
    </row>
    <row r="179" ht="23.25" customHeight="1" spans="2:12">
      <c r="B179" s="65"/>
      <c r="C179" s="65"/>
      <c r="D179" s="65"/>
      <c r="E179" s="65"/>
      <c r="F179" s="65"/>
      <c r="G179" s="65"/>
      <c r="H179" s="65"/>
      <c r="I179" s="65"/>
      <c r="J179" s="65"/>
      <c r="K179" s="65"/>
      <c r="L179" s="65"/>
    </row>
    <row r="180" ht="23.25" customHeight="1" spans="2:12">
      <c r="B180" s="65"/>
      <c r="C180" s="65"/>
      <c r="D180" s="65"/>
      <c r="E180" s="65"/>
      <c r="F180" s="65"/>
      <c r="G180" s="65"/>
      <c r="H180" s="65"/>
      <c r="I180" s="65"/>
      <c r="J180" s="65"/>
      <c r="K180" s="65"/>
      <c r="L180" s="65"/>
    </row>
    <row r="181" ht="23.25" customHeight="1" spans="2:12">
      <c r="B181" s="65"/>
      <c r="C181" s="65"/>
      <c r="D181" s="65"/>
      <c r="E181" s="65"/>
      <c r="F181" s="65"/>
      <c r="G181" s="65"/>
      <c r="H181" s="65"/>
      <c r="I181" s="65"/>
      <c r="J181" s="65"/>
      <c r="K181" s="65"/>
      <c r="L181" s="65"/>
    </row>
    <row r="182" ht="23.25" customHeight="1" spans="2:12">
      <c r="B182" s="65"/>
      <c r="C182" s="65"/>
      <c r="D182" s="65"/>
      <c r="E182" s="65"/>
      <c r="F182" s="65"/>
      <c r="G182" s="65"/>
      <c r="H182" s="65"/>
      <c r="I182" s="65"/>
      <c r="J182" s="65"/>
      <c r="K182" s="65"/>
      <c r="L182" s="65"/>
    </row>
    <row r="183" ht="23.25" customHeight="1" spans="2:12">
      <c r="B183" s="65"/>
      <c r="C183" s="65"/>
      <c r="D183" s="65"/>
      <c r="E183" s="65"/>
      <c r="F183" s="65"/>
      <c r="G183" s="65"/>
      <c r="H183" s="65"/>
      <c r="I183" s="65"/>
      <c r="J183" s="65"/>
      <c r="K183" s="65"/>
      <c r="L183" s="65"/>
    </row>
    <row r="184" ht="23.25" customHeight="1" spans="2:12">
      <c r="B184" s="65"/>
      <c r="C184" s="65"/>
      <c r="D184" s="65"/>
      <c r="E184" s="65"/>
      <c r="F184" s="65"/>
      <c r="G184" s="65"/>
      <c r="H184" s="65"/>
      <c r="I184" s="65"/>
      <c r="J184" s="65"/>
      <c r="K184" s="65"/>
      <c r="L184" s="65"/>
    </row>
    <row r="185" ht="23.25" customHeight="1" spans="2:12">
      <c r="B185" s="65"/>
      <c r="C185" s="65"/>
      <c r="D185" s="65"/>
      <c r="E185" s="65"/>
      <c r="F185" s="65"/>
      <c r="G185" s="65"/>
      <c r="H185" s="65"/>
      <c r="I185" s="65"/>
      <c r="J185" s="65"/>
      <c r="K185" s="65"/>
      <c r="L185" s="65"/>
    </row>
    <row r="186" ht="23.25" customHeight="1" spans="2:12">
      <c r="B186" s="65"/>
      <c r="C186" s="65"/>
      <c r="D186" s="65"/>
      <c r="E186" s="65"/>
      <c r="F186" s="65"/>
      <c r="G186" s="65"/>
      <c r="H186" s="65"/>
      <c r="I186" s="65"/>
      <c r="J186" s="65"/>
      <c r="K186" s="65"/>
      <c r="L186" s="65"/>
    </row>
    <row r="187" ht="23.25" customHeight="1" spans="2:12">
      <c r="B187" s="65"/>
      <c r="C187" s="65"/>
      <c r="D187" s="65"/>
      <c r="E187" s="65"/>
      <c r="F187" s="65"/>
      <c r="G187" s="65"/>
      <c r="H187" s="65"/>
      <c r="I187" s="65"/>
      <c r="J187" s="65"/>
      <c r="K187" s="65"/>
      <c r="L187" s="65"/>
    </row>
    <row r="188" ht="23.25" customHeight="1" spans="2:12">
      <c r="B188" s="65"/>
      <c r="C188" s="65"/>
      <c r="D188" s="65"/>
      <c r="E188" s="65"/>
      <c r="F188" s="65"/>
      <c r="G188" s="65"/>
      <c r="H188" s="65"/>
      <c r="I188" s="65"/>
      <c r="J188" s="65"/>
      <c r="K188" s="65"/>
      <c r="L188" s="65"/>
    </row>
    <row r="189" ht="23.25" customHeight="1" spans="2:12">
      <c r="B189" s="65"/>
      <c r="C189" s="65"/>
      <c r="D189" s="65"/>
      <c r="E189" s="65"/>
      <c r="F189" s="65"/>
      <c r="G189" s="65"/>
      <c r="H189" s="65"/>
      <c r="I189" s="65"/>
      <c r="J189" s="65"/>
      <c r="K189" s="65"/>
      <c r="L189" s="65"/>
    </row>
    <row r="190" ht="23.25" customHeight="1" spans="2:12">
      <c r="B190" s="65"/>
      <c r="C190" s="65"/>
      <c r="D190" s="65"/>
      <c r="E190" s="65"/>
      <c r="F190" s="65"/>
      <c r="G190" s="65"/>
      <c r="H190" s="65"/>
      <c r="I190" s="65"/>
      <c r="J190" s="65"/>
      <c r="K190" s="65"/>
      <c r="L190" s="65"/>
    </row>
    <row r="191" ht="23.25" customHeight="1" spans="2:12">
      <c r="B191" s="65"/>
      <c r="C191" s="65"/>
      <c r="D191" s="65"/>
      <c r="E191" s="65"/>
      <c r="F191" s="65"/>
      <c r="G191" s="65"/>
      <c r="H191" s="65"/>
      <c r="I191" s="65"/>
      <c r="J191" s="65"/>
      <c r="K191" s="65"/>
      <c r="L191" s="65"/>
    </row>
    <row r="192" ht="23.25" customHeight="1" spans="2:12">
      <c r="B192" s="65"/>
      <c r="C192" s="65"/>
      <c r="D192" s="65"/>
      <c r="E192" s="65"/>
      <c r="F192" s="65"/>
      <c r="G192" s="65"/>
      <c r="H192" s="65"/>
      <c r="I192" s="65"/>
      <c r="J192" s="65"/>
      <c r="K192" s="65"/>
      <c r="L192" s="65"/>
    </row>
    <row r="193" ht="23.25" customHeight="1" spans="2:12">
      <c r="B193" s="65"/>
      <c r="C193" s="65"/>
      <c r="D193" s="65"/>
      <c r="E193" s="65"/>
      <c r="F193" s="65"/>
      <c r="G193" s="65"/>
      <c r="H193" s="65"/>
      <c r="I193" s="65"/>
      <c r="J193" s="65"/>
      <c r="K193" s="65"/>
      <c r="L193" s="65"/>
    </row>
    <row r="194" ht="23.25" customHeight="1" spans="2:12">
      <c r="B194" s="65"/>
      <c r="C194" s="65"/>
      <c r="D194" s="65"/>
      <c r="E194" s="65"/>
      <c r="F194" s="65"/>
      <c r="G194" s="65"/>
      <c r="H194" s="65"/>
      <c r="I194" s="65"/>
      <c r="J194" s="65"/>
      <c r="K194" s="65"/>
      <c r="L194" s="65"/>
    </row>
    <row r="195" ht="23.25" customHeight="1" spans="2:12">
      <c r="B195" s="65"/>
      <c r="C195" s="65"/>
      <c r="D195" s="65"/>
      <c r="E195" s="65"/>
      <c r="F195" s="65"/>
      <c r="G195" s="65"/>
      <c r="H195" s="65"/>
      <c r="I195" s="65"/>
      <c r="J195" s="65"/>
      <c r="K195" s="65"/>
      <c r="L195" s="65"/>
    </row>
    <row r="196" ht="23.25" customHeight="1" spans="2:12">
      <c r="B196" s="65"/>
      <c r="C196" s="65"/>
      <c r="D196" s="65"/>
      <c r="E196" s="65"/>
      <c r="F196" s="65"/>
      <c r="G196" s="65"/>
      <c r="H196" s="65"/>
      <c r="I196" s="65"/>
      <c r="J196" s="65"/>
      <c r="K196" s="65"/>
      <c r="L196" s="65"/>
    </row>
    <row r="197" ht="23.25" customHeight="1" spans="2:12">
      <c r="B197" s="65"/>
      <c r="C197" s="65"/>
      <c r="D197" s="65"/>
      <c r="E197" s="65"/>
      <c r="F197" s="65"/>
      <c r="G197" s="65"/>
      <c r="H197" s="65"/>
      <c r="I197" s="65"/>
      <c r="J197" s="65"/>
      <c r="K197" s="65"/>
      <c r="L197" s="65"/>
    </row>
    <row r="198" ht="23.25" customHeight="1" spans="2:12">
      <c r="B198" s="65"/>
      <c r="C198" s="65"/>
      <c r="D198" s="65"/>
      <c r="E198" s="65"/>
      <c r="F198" s="65"/>
      <c r="G198" s="65"/>
      <c r="H198" s="65"/>
      <c r="I198" s="65"/>
      <c r="J198" s="65"/>
      <c r="K198" s="65"/>
      <c r="L198" s="65"/>
    </row>
    <row r="199" ht="23.25" customHeight="1" spans="2:12">
      <c r="B199" s="65"/>
      <c r="C199" s="65"/>
      <c r="D199" s="65"/>
      <c r="E199" s="65"/>
      <c r="F199" s="65"/>
      <c r="G199" s="65"/>
      <c r="H199" s="65"/>
      <c r="I199" s="65"/>
      <c r="J199" s="65"/>
      <c r="K199" s="65"/>
      <c r="L199" s="65"/>
    </row>
    <row r="200" ht="23.25" customHeight="1" spans="2:12">
      <c r="B200" s="65"/>
      <c r="C200" s="65"/>
      <c r="D200" s="65"/>
      <c r="E200" s="65"/>
      <c r="F200" s="65"/>
      <c r="G200" s="65"/>
      <c r="H200" s="65"/>
      <c r="I200" s="65"/>
      <c r="J200" s="65"/>
      <c r="K200" s="65"/>
      <c r="L200" s="65"/>
    </row>
    <row r="201" ht="23.25" customHeight="1" spans="2:12">
      <c r="B201" s="65"/>
      <c r="C201" s="65"/>
      <c r="D201" s="65"/>
      <c r="E201" s="65"/>
      <c r="F201" s="65"/>
      <c r="G201" s="65"/>
      <c r="H201" s="65"/>
      <c r="I201" s="65"/>
      <c r="J201" s="65"/>
      <c r="K201" s="65"/>
      <c r="L201" s="65"/>
    </row>
    <row r="202" ht="23.25" customHeight="1" spans="2:12">
      <c r="B202" s="65"/>
      <c r="C202" s="65"/>
      <c r="D202" s="65"/>
      <c r="E202" s="65"/>
      <c r="F202" s="65"/>
      <c r="G202" s="65"/>
      <c r="H202" s="65"/>
      <c r="I202" s="65"/>
      <c r="J202" s="65"/>
      <c r="K202" s="65"/>
      <c r="L202" s="65"/>
    </row>
    <row r="203" ht="23.25" customHeight="1" spans="2:12">
      <c r="B203" s="65"/>
      <c r="C203" s="65"/>
      <c r="D203" s="65"/>
      <c r="E203" s="65"/>
      <c r="F203" s="65"/>
      <c r="G203" s="65"/>
      <c r="H203" s="65"/>
      <c r="I203" s="65"/>
      <c r="J203" s="65"/>
      <c r="K203" s="65"/>
      <c r="L203" s="65"/>
    </row>
    <row r="204" ht="23.25" customHeight="1" spans="2:12">
      <c r="B204" s="65"/>
      <c r="C204" s="65"/>
      <c r="D204" s="65"/>
      <c r="E204" s="65"/>
      <c r="F204" s="65"/>
      <c r="G204" s="65"/>
      <c r="H204" s="65"/>
      <c r="I204" s="65"/>
      <c r="J204" s="65"/>
      <c r="K204" s="65"/>
      <c r="L204" s="65"/>
    </row>
    <row r="205" ht="23.25" customHeight="1" spans="2:12">
      <c r="B205" s="65"/>
      <c r="C205" s="65"/>
      <c r="D205" s="65"/>
      <c r="E205" s="65"/>
      <c r="F205" s="65"/>
      <c r="G205" s="65"/>
      <c r="H205" s="65"/>
      <c r="I205" s="65"/>
      <c r="J205" s="65"/>
      <c r="K205" s="65"/>
      <c r="L205" s="65"/>
    </row>
    <row r="206" ht="23.25" customHeight="1" spans="2:12">
      <c r="B206" s="65"/>
      <c r="C206" s="65"/>
      <c r="D206" s="65"/>
      <c r="E206" s="65"/>
      <c r="F206" s="65"/>
      <c r="G206" s="65"/>
      <c r="H206" s="65"/>
      <c r="I206" s="65"/>
      <c r="J206" s="65"/>
      <c r="K206" s="65"/>
      <c r="L206" s="65"/>
    </row>
    <row r="207" ht="23.25" customHeight="1" spans="2:12">
      <c r="B207" s="65"/>
      <c r="C207" s="65"/>
      <c r="D207" s="65"/>
      <c r="E207" s="65"/>
      <c r="F207" s="65"/>
      <c r="G207" s="65"/>
      <c r="H207" s="65"/>
      <c r="I207" s="65"/>
      <c r="J207" s="65"/>
      <c r="K207" s="65"/>
      <c r="L207" s="65"/>
    </row>
    <row r="208" ht="23.25" customHeight="1" spans="2:12">
      <c r="B208" s="65"/>
      <c r="C208" s="65"/>
      <c r="D208" s="65"/>
      <c r="E208" s="65"/>
      <c r="F208" s="65"/>
      <c r="G208" s="65"/>
      <c r="H208" s="65"/>
      <c r="I208" s="65"/>
      <c r="J208" s="65"/>
      <c r="K208" s="65"/>
      <c r="L208" s="65"/>
    </row>
    <row r="209" ht="23.25" customHeight="1" spans="2:12">
      <c r="B209" s="65"/>
      <c r="C209" s="65"/>
      <c r="D209" s="65"/>
      <c r="E209" s="65"/>
      <c r="F209" s="65"/>
      <c r="G209" s="65"/>
      <c r="H209" s="65"/>
      <c r="I209" s="65"/>
      <c r="J209" s="65"/>
      <c r="K209" s="65"/>
      <c r="L209" s="65"/>
    </row>
    <row r="210" ht="23.25" customHeight="1" spans="2:12">
      <c r="B210" s="65"/>
      <c r="C210" s="65"/>
      <c r="D210" s="65"/>
      <c r="E210" s="65"/>
      <c r="F210" s="65"/>
      <c r="G210" s="65"/>
      <c r="H210" s="65"/>
      <c r="I210" s="65"/>
      <c r="J210" s="65"/>
      <c r="K210" s="65"/>
      <c r="L210" s="65"/>
    </row>
    <row r="211" ht="23.25" customHeight="1" spans="2:12">
      <c r="B211" s="65"/>
      <c r="C211" s="65"/>
      <c r="D211" s="65"/>
      <c r="E211" s="65"/>
      <c r="F211" s="65"/>
      <c r="G211" s="65"/>
      <c r="H211" s="65"/>
      <c r="I211" s="65"/>
      <c r="J211" s="65"/>
      <c r="K211" s="65"/>
      <c r="L211" s="65"/>
    </row>
    <row r="212" ht="23.25" customHeight="1" spans="2:12">
      <c r="B212" s="65"/>
      <c r="C212" s="65"/>
      <c r="D212" s="65"/>
      <c r="E212" s="65"/>
      <c r="F212" s="65"/>
      <c r="G212" s="65"/>
      <c r="H212" s="65"/>
      <c r="I212" s="65"/>
      <c r="J212" s="65"/>
      <c r="K212" s="65"/>
      <c r="L212" s="65"/>
    </row>
    <row r="213" ht="23.25" customHeight="1" spans="2:12">
      <c r="B213" s="65"/>
      <c r="C213" s="65"/>
      <c r="D213" s="65"/>
      <c r="E213" s="65"/>
      <c r="F213" s="65"/>
      <c r="G213" s="65"/>
      <c r="H213" s="65"/>
      <c r="I213" s="65"/>
      <c r="J213" s="65"/>
      <c r="K213" s="65"/>
      <c r="L213" s="65"/>
    </row>
    <row r="214" ht="23.25" customHeight="1" spans="2:12">
      <c r="B214" s="65"/>
      <c r="C214" s="65"/>
      <c r="D214" s="65"/>
      <c r="E214" s="65"/>
      <c r="F214" s="65"/>
      <c r="G214" s="65"/>
      <c r="H214" s="65"/>
      <c r="I214" s="65"/>
      <c r="J214" s="65"/>
      <c r="K214" s="65"/>
      <c r="L214" s="65"/>
    </row>
    <row r="215" ht="23.25" customHeight="1" spans="2:12">
      <c r="B215" s="65"/>
      <c r="C215" s="65"/>
      <c r="D215" s="65"/>
      <c r="E215" s="65"/>
      <c r="F215" s="65"/>
      <c r="G215" s="65"/>
      <c r="H215" s="65"/>
      <c r="I215" s="65"/>
      <c r="J215" s="65"/>
      <c r="K215" s="65"/>
      <c r="L215" s="65"/>
    </row>
    <row r="216" ht="23.25" customHeight="1" spans="2:12">
      <c r="B216" s="65"/>
      <c r="C216" s="65"/>
      <c r="D216" s="65"/>
      <c r="E216" s="65"/>
      <c r="F216" s="65"/>
      <c r="G216" s="65"/>
      <c r="H216" s="65"/>
      <c r="I216" s="65"/>
      <c r="J216" s="65"/>
      <c r="K216" s="65"/>
      <c r="L216" s="65"/>
    </row>
    <row r="217" ht="23.25" customHeight="1" spans="2:12">
      <c r="B217" s="65"/>
      <c r="C217" s="65"/>
      <c r="D217" s="65"/>
      <c r="E217" s="65"/>
      <c r="F217" s="65"/>
      <c r="G217" s="65"/>
      <c r="H217" s="65"/>
      <c r="I217" s="65"/>
      <c r="J217" s="65"/>
      <c r="K217" s="65"/>
      <c r="L217" s="65"/>
    </row>
    <row r="218" ht="23.25" customHeight="1" spans="2:12">
      <c r="B218" s="65"/>
      <c r="C218" s="65"/>
      <c r="D218" s="65"/>
      <c r="E218" s="65"/>
      <c r="F218" s="65"/>
      <c r="G218" s="65"/>
      <c r="H218" s="65"/>
      <c r="I218" s="65"/>
      <c r="J218" s="65"/>
      <c r="K218" s="65"/>
      <c r="L218" s="65"/>
    </row>
    <row r="219" ht="23.25" customHeight="1"/>
    <row r="220" ht="23.25" customHeight="1"/>
    <row r="221" ht="23.25" customHeight="1"/>
    <row r="222" ht="23.25" customHeight="1"/>
    <row r="223" ht="23.25" customHeight="1"/>
    <row r="224" ht="23.25" customHeight="1"/>
    <row r="225" ht="23.25" customHeight="1"/>
    <row r="226" ht="23.25" customHeight="1"/>
    <row r="227" ht="23.25" customHeight="1"/>
    <row r="228" ht="23.25" customHeight="1"/>
  </sheetData>
  <mergeCells count="1">
    <mergeCell ref="B54:J54"/>
  </mergeCells>
  <pageMargins left="0.708661417322835" right="0.708661417322835" top="0.748031496062992" bottom="0.748031496062992" header="0.31496062992126" footer="0.31496062992126"/>
  <pageSetup paperSize="9" scale="50" orientation="landscape"/>
  <headerFooter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M262"/>
  <sheetViews>
    <sheetView showGridLines="0" zoomScale="85" zoomScaleNormal="85" workbookViewId="0">
      <selection activeCell="J37" sqref="J37"/>
    </sheetView>
  </sheetViews>
  <sheetFormatPr defaultColWidth="0" defaultRowHeight="15"/>
  <cols>
    <col min="1" max="1" width="2.71428571428571" customWidth="1"/>
    <col min="2" max="2" width="55.7904761904762" customWidth="1"/>
    <col min="3" max="9" width="15.7142857142857" customWidth="1"/>
    <col min="10" max="10" width="13.7142857142857" hidden="1" customWidth="1"/>
    <col min="11" max="11" width="17.7142857142857" customWidth="1"/>
    <col min="12" max="12" width="9.14285714285714" customWidth="1"/>
    <col min="13" max="13" width="8.57142857142857" customWidth="1"/>
    <col min="14" max="17" width="0" hidden="1" customWidth="1"/>
    <col min="18" max="16384" width="9.14285714285714" hidden="1"/>
  </cols>
  <sheetData>
    <row r="1" spans="1:1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97"/>
    </row>
    <row r="3" spans="1:1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97"/>
    </row>
    <row r="4" customHeight="1" spans="1:1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97"/>
    </row>
    <row r="5" spans="1:1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19"/>
    </row>
    <row r="11" ht="23.25" customHeight="1"/>
    <row r="12" ht="23.25" customHeight="1" spans="2:12">
      <c r="B12" s="533" t="s">
        <v>434</v>
      </c>
      <c r="C12" s="149"/>
      <c r="D12" s="149"/>
      <c r="E12" s="149"/>
      <c r="F12" s="632"/>
      <c r="G12" s="632"/>
      <c r="H12" s="633"/>
      <c r="I12" s="633"/>
      <c r="J12" s="150"/>
      <c r="K12" s="45"/>
      <c r="L12" s="30"/>
    </row>
    <row r="13" ht="50.1" customHeight="1" spans="2:12">
      <c r="B13" s="634" t="s">
        <v>435</v>
      </c>
      <c r="C13" s="635">
        <v>2010</v>
      </c>
      <c r="D13" s="636">
        <v>2020</v>
      </c>
      <c r="E13" s="635" t="s">
        <v>436</v>
      </c>
      <c r="F13" s="632"/>
      <c r="G13" s="632"/>
      <c r="H13" s="633"/>
      <c r="I13" s="633"/>
      <c r="J13" s="45"/>
      <c r="K13" s="45"/>
      <c r="L13" s="30"/>
    </row>
    <row r="14" ht="23.25" customHeight="1" spans="2:12">
      <c r="B14" s="78" t="s">
        <v>437</v>
      </c>
      <c r="C14" s="568">
        <f>D116</f>
        <v>18</v>
      </c>
      <c r="D14" s="637">
        <f>D34</f>
        <v>44</v>
      </c>
      <c r="E14" s="638">
        <f>IF(ISERROR(D14/C14-1),"-",(D14/C14-1))</f>
        <v>1.44444444444444</v>
      </c>
      <c r="F14" s="632"/>
      <c r="G14" s="632"/>
      <c r="H14" s="633"/>
      <c r="I14" s="633"/>
      <c r="J14" s="49"/>
      <c r="K14" s="376"/>
      <c r="L14" s="30"/>
    </row>
    <row r="15" ht="23.25" customHeight="1" spans="2:12">
      <c r="B15" s="639" t="s">
        <v>438</v>
      </c>
      <c r="C15" s="568">
        <f>E116</f>
        <v>15</v>
      </c>
      <c r="D15" s="637">
        <f>E34</f>
        <v>46</v>
      </c>
      <c r="E15" s="638">
        <f>IF(ISERROR(D15/C15-1),"-",(D15/C15-1))</f>
        <v>2.06666666666667</v>
      </c>
      <c r="F15" s="632"/>
      <c r="G15" s="632"/>
      <c r="H15" s="633"/>
      <c r="I15" s="633"/>
      <c r="J15" s="159"/>
      <c r="K15" s="376"/>
      <c r="L15" s="30"/>
    </row>
    <row r="16" ht="23.25" customHeight="1" spans="2:12">
      <c r="B16" s="639" t="s">
        <v>439</v>
      </c>
      <c r="C16" s="568">
        <f>F116</f>
        <v>15</v>
      </c>
      <c r="D16" s="637">
        <f>F34</f>
        <v>94</v>
      </c>
      <c r="E16" s="638">
        <f>IF(ISERROR(D16/C16-1),"-",(D16/C16-1))</f>
        <v>5.26666666666667</v>
      </c>
      <c r="F16" s="632"/>
      <c r="G16" s="632"/>
      <c r="H16" s="633"/>
      <c r="I16" s="633"/>
      <c r="J16" s="159"/>
      <c r="K16" s="376"/>
      <c r="L16" s="30"/>
    </row>
    <row r="17" ht="23.25" customHeight="1" spans="2:12">
      <c r="B17" s="639" t="s">
        <v>440</v>
      </c>
      <c r="C17" s="568">
        <v>0</v>
      </c>
      <c r="D17" s="640">
        <f>H34</f>
        <v>34</v>
      </c>
      <c r="E17" s="638" t="str">
        <f>IF(ISERROR(D17/C17-1),"-",(D17/C17-1))</f>
        <v>-</v>
      </c>
      <c r="F17" s="632"/>
      <c r="G17" s="632"/>
      <c r="H17" s="633"/>
      <c r="I17" s="633"/>
      <c r="J17" s="159"/>
      <c r="K17" s="376"/>
      <c r="L17" s="30"/>
    </row>
    <row r="18" ht="23.25" customHeight="1" spans="2:12">
      <c r="B18" s="641" t="s">
        <v>441</v>
      </c>
      <c r="C18" s="642">
        <v>4</v>
      </c>
      <c r="D18" s="643">
        <v>8</v>
      </c>
      <c r="E18" s="644">
        <f>IF(ISERROR(D18/C18-1),"-",(D18/C18-1))</f>
        <v>1</v>
      </c>
      <c r="F18" s="632"/>
      <c r="G18" s="632"/>
      <c r="H18" s="633"/>
      <c r="I18" s="633"/>
      <c r="J18" s="159"/>
      <c r="K18" s="376"/>
      <c r="L18" s="30"/>
    </row>
    <row r="19" ht="23.25" customHeight="1" spans="2:12">
      <c r="B19" s="35" t="s">
        <v>131</v>
      </c>
      <c r="C19" s="67"/>
      <c r="D19" s="67"/>
      <c r="E19" s="67"/>
      <c r="F19" s="632"/>
      <c r="G19" s="632"/>
      <c r="H19" s="633"/>
      <c r="I19" s="633"/>
      <c r="J19" s="159"/>
      <c r="K19" s="376"/>
      <c r="L19" s="30"/>
    </row>
    <row r="20" ht="23.25" customHeight="1" spans="2:12">
      <c r="B20" s="129"/>
      <c r="C20" s="632"/>
      <c r="D20" s="632"/>
      <c r="E20" s="632"/>
      <c r="F20" s="632"/>
      <c r="G20" s="632"/>
      <c r="H20" s="633"/>
      <c r="I20" s="633"/>
      <c r="J20" s="159"/>
      <c r="K20" s="376"/>
      <c r="L20" s="30"/>
    </row>
    <row r="21" ht="23.25" customHeight="1" spans="2:12">
      <c r="B21" s="129"/>
      <c r="C21" s="632"/>
      <c r="D21" s="632"/>
      <c r="E21" s="632"/>
      <c r="F21" s="632"/>
      <c r="G21" s="632"/>
      <c r="H21" s="633"/>
      <c r="I21" s="633"/>
      <c r="J21" s="159"/>
      <c r="K21" s="150"/>
      <c r="L21" s="30"/>
    </row>
    <row r="22" ht="23.25" customHeight="1" spans="1:12">
      <c r="A22" s="65"/>
      <c r="B22" s="533" t="s">
        <v>442</v>
      </c>
      <c r="C22" s="534"/>
      <c r="D22" s="535"/>
      <c r="E22" s="534"/>
      <c r="F22" s="534"/>
      <c r="G22" s="546"/>
      <c r="H22" s="560"/>
      <c r="I22" s="560"/>
      <c r="J22" s="159"/>
      <c r="K22" s="30"/>
      <c r="L22" s="30"/>
    </row>
    <row r="23" ht="23.25" customHeight="1" spans="1:12">
      <c r="A23" s="65"/>
      <c r="B23" s="645" t="s">
        <v>443</v>
      </c>
      <c r="C23" s="646" t="s">
        <v>372</v>
      </c>
      <c r="D23" s="646" t="s">
        <v>375</v>
      </c>
      <c r="E23" s="646" t="s">
        <v>376</v>
      </c>
      <c r="F23" s="646" t="s">
        <v>444</v>
      </c>
      <c r="G23" s="647" t="s">
        <v>445</v>
      </c>
      <c r="H23" s="646" t="s">
        <v>377</v>
      </c>
      <c r="I23" s="560"/>
      <c r="J23" s="159"/>
      <c r="K23" s="30"/>
      <c r="L23" s="30"/>
    </row>
    <row r="24" ht="23.25" customHeight="1" spans="1:12">
      <c r="A24" s="65"/>
      <c r="B24" s="648">
        <v>2020</v>
      </c>
      <c r="C24" s="649"/>
      <c r="D24" s="649"/>
      <c r="E24" s="649"/>
      <c r="F24" s="649"/>
      <c r="G24" s="649"/>
      <c r="H24" s="650"/>
      <c r="I24" s="560"/>
      <c r="J24" s="159"/>
      <c r="K24" s="30"/>
      <c r="L24" s="30"/>
    </row>
    <row r="25" ht="23.25" customHeight="1" spans="1:12">
      <c r="A25" s="65"/>
      <c r="B25" s="651" t="s">
        <v>446</v>
      </c>
      <c r="C25" s="652">
        <v>5760</v>
      </c>
      <c r="D25" s="637">
        <v>6</v>
      </c>
      <c r="E25" s="652">
        <v>8</v>
      </c>
      <c r="F25" s="653">
        <v>13</v>
      </c>
      <c r="G25" s="653">
        <v>2</v>
      </c>
      <c r="H25" s="652">
        <v>5</v>
      </c>
      <c r="I25" s="560"/>
      <c r="J25" s="159"/>
      <c r="K25" s="30"/>
      <c r="L25" s="30"/>
    </row>
    <row r="26" ht="23.25" customHeight="1" spans="1:12">
      <c r="A26" s="65"/>
      <c r="B26" s="651" t="s">
        <v>447</v>
      </c>
      <c r="C26" s="652">
        <v>5760</v>
      </c>
      <c r="D26" s="637">
        <v>0</v>
      </c>
      <c r="E26" s="652">
        <v>0</v>
      </c>
      <c r="F26" s="653">
        <v>0</v>
      </c>
      <c r="G26" s="653">
        <v>0</v>
      </c>
      <c r="H26" s="652">
        <v>1</v>
      </c>
      <c r="I26" s="560"/>
      <c r="J26" s="159"/>
      <c r="K26" s="30"/>
      <c r="L26" s="30"/>
    </row>
    <row r="27" ht="23.25" customHeight="1" spans="1:12">
      <c r="A27" s="65"/>
      <c r="B27" s="651" t="s">
        <v>448</v>
      </c>
      <c r="C27" s="652">
        <v>5760</v>
      </c>
      <c r="D27" s="637">
        <v>0</v>
      </c>
      <c r="E27" s="652">
        <v>0</v>
      </c>
      <c r="F27" s="653">
        <v>1</v>
      </c>
      <c r="G27" s="653">
        <v>0</v>
      </c>
      <c r="H27" s="652">
        <v>4</v>
      </c>
      <c r="I27" s="560"/>
      <c r="J27" s="159"/>
      <c r="K27" s="30"/>
      <c r="L27" s="30"/>
    </row>
    <row r="28" ht="23.25" customHeight="1" spans="1:12">
      <c r="A28" s="65"/>
      <c r="B28" s="651" t="s">
        <v>449</v>
      </c>
      <c r="C28" s="652">
        <v>8640</v>
      </c>
      <c r="D28" s="637">
        <v>6</v>
      </c>
      <c r="E28" s="652">
        <v>6</v>
      </c>
      <c r="F28" s="653">
        <v>12</v>
      </c>
      <c r="G28" s="653">
        <v>0</v>
      </c>
      <c r="H28" s="652">
        <v>0</v>
      </c>
      <c r="I28" s="560"/>
      <c r="J28" s="159"/>
      <c r="K28" s="30"/>
      <c r="L28" s="30"/>
    </row>
    <row r="29" ht="23.25" customHeight="1" spans="1:12">
      <c r="A29" s="65"/>
      <c r="B29" s="651" t="s">
        <v>450</v>
      </c>
      <c r="C29" s="652">
        <v>5760</v>
      </c>
      <c r="D29" s="637">
        <v>2</v>
      </c>
      <c r="E29" s="652">
        <v>2</v>
      </c>
      <c r="F29" s="653">
        <v>4</v>
      </c>
      <c r="G29" s="653">
        <v>2</v>
      </c>
      <c r="H29" s="652">
        <v>0</v>
      </c>
      <c r="I29" s="560"/>
      <c r="J29" s="159"/>
      <c r="K29" s="30"/>
      <c r="L29" s="30"/>
    </row>
    <row r="30" ht="23.25" customHeight="1" spans="1:12">
      <c r="A30" s="65"/>
      <c r="B30" s="651" t="s">
        <v>451</v>
      </c>
      <c r="C30" s="652">
        <v>8640</v>
      </c>
      <c r="D30" s="637">
        <v>4</v>
      </c>
      <c r="E30" s="652">
        <v>4</v>
      </c>
      <c r="F30" s="653">
        <v>11</v>
      </c>
      <c r="G30" s="653">
        <v>0</v>
      </c>
      <c r="H30" s="654">
        <v>2</v>
      </c>
      <c r="I30" s="560"/>
      <c r="J30" s="159"/>
      <c r="K30" s="30"/>
      <c r="L30" s="30"/>
    </row>
    <row r="31" ht="23.25" customHeight="1" spans="1:12">
      <c r="A31" s="65"/>
      <c r="B31" s="651" t="s">
        <v>452</v>
      </c>
      <c r="C31" s="652">
        <v>5760</v>
      </c>
      <c r="D31" s="637">
        <v>12</v>
      </c>
      <c r="E31" s="652">
        <v>12</v>
      </c>
      <c r="F31" s="653">
        <v>24</v>
      </c>
      <c r="G31" s="653">
        <v>4</v>
      </c>
      <c r="H31" s="652">
        <v>8</v>
      </c>
      <c r="I31" s="560"/>
      <c r="J31" s="159"/>
      <c r="K31" s="30"/>
      <c r="L31" s="30"/>
    </row>
    <row r="32" ht="23.25" customHeight="1" spans="1:12">
      <c r="A32" s="65"/>
      <c r="B32" s="353" t="s">
        <v>453</v>
      </c>
      <c r="C32" s="652">
        <v>5760</v>
      </c>
      <c r="D32" s="652">
        <v>8</v>
      </c>
      <c r="E32" s="652">
        <v>8</v>
      </c>
      <c r="F32" s="652">
        <v>17</v>
      </c>
      <c r="G32" s="652">
        <v>3</v>
      </c>
      <c r="H32" s="652">
        <v>8</v>
      </c>
      <c r="I32" s="560"/>
      <c r="J32" s="159"/>
      <c r="K32" s="30"/>
      <c r="L32" s="30"/>
    </row>
    <row r="33" ht="23.25" customHeight="1" spans="1:12">
      <c r="A33" s="65"/>
      <c r="B33" s="353" t="s">
        <v>454</v>
      </c>
      <c r="C33" s="655">
        <v>5760</v>
      </c>
      <c r="D33" s="655">
        <v>6</v>
      </c>
      <c r="E33" s="655">
        <v>6</v>
      </c>
      <c r="F33" s="655">
        <v>12</v>
      </c>
      <c r="G33" s="655">
        <v>4</v>
      </c>
      <c r="H33" s="655">
        <v>6</v>
      </c>
      <c r="I33" s="560"/>
      <c r="J33" s="159"/>
      <c r="K33" s="30"/>
      <c r="L33" s="30"/>
    </row>
    <row r="34" ht="23.25" customHeight="1" spans="1:12">
      <c r="A34" s="65"/>
      <c r="B34" s="656" t="s">
        <v>455</v>
      </c>
      <c r="C34" s="657"/>
      <c r="D34" s="658">
        <f t="shared" ref="D34:H34" si="0">SUM(D25:D33)</f>
        <v>44</v>
      </c>
      <c r="E34" s="658">
        <f t="shared" si="0"/>
        <v>46</v>
      </c>
      <c r="F34" s="658">
        <f t="shared" si="0"/>
        <v>94</v>
      </c>
      <c r="G34" s="658">
        <f t="shared" si="0"/>
        <v>15</v>
      </c>
      <c r="H34" s="659">
        <f t="shared" si="0"/>
        <v>34</v>
      </c>
      <c r="I34" s="560"/>
      <c r="J34" s="159"/>
      <c r="K34" s="30"/>
      <c r="L34" s="30"/>
    </row>
    <row r="35" ht="23.25" customHeight="1" spans="1:12">
      <c r="A35" s="65"/>
      <c r="B35" s="561" t="s">
        <v>443</v>
      </c>
      <c r="C35" s="660" t="s">
        <v>372</v>
      </c>
      <c r="D35" s="660" t="s">
        <v>375</v>
      </c>
      <c r="E35" s="660" t="s">
        <v>376</v>
      </c>
      <c r="F35" s="660" t="s">
        <v>444</v>
      </c>
      <c r="G35" s="661" t="s">
        <v>456</v>
      </c>
      <c r="H35" s="660" t="s">
        <v>377</v>
      </c>
      <c r="I35" s="560"/>
      <c r="J35" s="159"/>
      <c r="K35" s="30"/>
      <c r="L35" s="30"/>
    </row>
    <row r="36" ht="23.25" customHeight="1" spans="1:12">
      <c r="A36" s="65"/>
      <c r="B36" s="648">
        <v>2019</v>
      </c>
      <c r="C36" s="649"/>
      <c r="D36" s="649"/>
      <c r="E36" s="649"/>
      <c r="F36" s="649"/>
      <c r="G36" s="649"/>
      <c r="H36" s="650"/>
      <c r="I36" s="560"/>
      <c r="J36" s="159"/>
      <c r="K36" s="30"/>
      <c r="L36" s="30"/>
    </row>
    <row r="37" ht="23.25" customHeight="1" spans="1:12">
      <c r="A37" s="65"/>
      <c r="B37" s="651" t="s">
        <v>446</v>
      </c>
      <c r="C37" s="652">
        <v>5760</v>
      </c>
      <c r="D37" s="637">
        <v>6</v>
      </c>
      <c r="E37" s="652">
        <v>6</v>
      </c>
      <c r="F37" s="653">
        <v>11</v>
      </c>
      <c r="G37" s="653">
        <v>1</v>
      </c>
      <c r="H37" s="652">
        <v>5</v>
      </c>
      <c r="I37" s="560"/>
      <c r="J37" s="159"/>
      <c r="K37" s="30"/>
      <c r="L37" s="30"/>
    </row>
    <row r="38" ht="23.25" customHeight="1" spans="1:12">
      <c r="A38" s="65"/>
      <c r="B38" s="651" t="s">
        <v>447</v>
      </c>
      <c r="C38" s="652">
        <v>5760</v>
      </c>
      <c r="D38" s="637">
        <v>0</v>
      </c>
      <c r="E38" s="652">
        <v>0</v>
      </c>
      <c r="F38" s="653">
        <v>1</v>
      </c>
      <c r="G38" s="653">
        <v>0</v>
      </c>
      <c r="H38" s="652">
        <v>2</v>
      </c>
      <c r="I38" s="560"/>
      <c r="J38" s="159"/>
      <c r="K38" s="30"/>
      <c r="L38" s="30"/>
    </row>
    <row r="39" ht="23.25" customHeight="1" spans="1:12">
      <c r="A39" s="65"/>
      <c r="B39" s="651" t="s">
        <v>457</v>
      </c>
      <c r="C39" s="652">
        <v>5760</v>
      </c>
      <c r="D39" s="637">
        <v>0</v>
      </c>
      <c r="E39" s="652">
        <v>0</v>
      </c>
      <c r="F39" s="653">
        <v>4</v>
      </c>
      <c r="G39" s="653">
        <v>2</v>
      </c>
      <c r="H39" s="652">
        <v>5</v>
      </c>
      <c r="I39" s="560"/>
      <c r="J39" s="159"/>
      <c r="K39" s="30"/>
      <c r="L39" s="30"/>
    </row>
    <row r="40" ht="23.25" customHeight="1" spans="1:12">
      <c r="A40" s="65"/>
      <c r="B40" s="651" t="s">
        <v>458</v>
      </c>
      <c r="C40" s="652">
        <v>8640</v>
      </c>
      <c r="D40" s="637">
        <v>6</v>
      </c>
      <c r="E40" s="652">
        <v>6</v>
      </c>
      <c r="F40" s="653">
        <v>6</v>
      </c>
      <c r="G40" s="653">
        <v>0</v>
      </c>
      <c r="H40" s="652">
        <v>0</v>
      </c>
      <c r="I40" s="560"/>
      <c r="J40" s="159"/>
      <c r="K40" s="30"/>
      <c r="L40" s="30"/>
    </row>
    <row r="41" ht="23.25" customHeight="1" spans="1:12">
      <c r="A41" s="65"/>
      <c r="B41" s="651" t="s">
        <v>459</v>
      </c>
      <c r="C41" s="652">
        <v>5760</v>
      </c>
      <c r="D41" s="637">
        <v>2</v>
      </c>
      <c r="E41" s="652">
        <v>3</v>
      </c>
      <c r="F41" s="653">
        <v>3</v>
      </c>
      <c r="G41" s="653">
        <v>1</v>
      </c>
      <c r="H41" s="652">
        <v>0</v>
      </c>
      <c r="I41" s="560"/>
      <c r="J41" s="159"/>
      <c r="K41" s="30"/>
      <c r="L41" s="30"/>
    </row>
    <row r="42" ht="23.25" customHeight="1" spans="1:12">
      <c r="A42" s="65"/>
      <c r="B42" s="651" t="s">
        <v>451</v>
      </c>
      <c r="C42" s="652">
        <v>8640</v>
      </c>
      <c r="D42" s="637">
        <v>4</v>
      </c>
      <c r="E42" s="652">
        <v>4</v>
      </c>
      <c r="F42" s="653">
        <v>9</v>
      </c>
      <c r="G42" s="653">
        <v>0</v>
      </c>
      <c r="H42" s="654">
        <v>4</v>
      </c>
      <c r="I42" s="560"/>
      <c r="J42" s="159"/>
      <c r="K42" s="30"/>
      <c r="L42" s="30"/>
    </row>
    <row r="43" ht="23.25" customHeight="1" spans="1:12">
      <c r="A43" s="65"/>
      <c r="B43" s="651" t="s">
        <v>452</v>
      </c>
      <c r="C43" s="652">
        <v>5760</v>
      </c>
      <c r="D43" s="637">
        <v>12</v>
      </c>
      <c r="E43" s="652">
        <v>12</v>
      </c>
      <c r="F43" s="653">
        <v>23</v>
      </c>
      <c r="G43" s="653">
        <v>2</v>
      </c>
      <c r="H43" s="652">
        <v>10</v>
      </c>
      <c r="I43" s="560"/>
      <c r="J43" s="159"/>
      <c r="K43" s="30"/>
      <c r="L43" s="30"/>
    </row>
    <row r="44" ht="23.25" customHeight="1" spans="1:12">
      <c r="A44" s="65"/>
      <c r="B44" s="353" t="s">
        <v>453</v>
      </c>
      <c r="C44" s="652">
        <v>5760</v>
      </c>
      <c r="D44" s="652">
        <v>8</v>
      </c>
      <c r="E44" s="652">
        <v>8</v>
      </c>
      <c r="F44" s="652">
        <v>16</v>
      </c>
      <c r="G44" s="652">
        <v>0</v>
      </c>
      <c r="H44" s="652">
        <v>0</v>
      </c>
      <c r="I44" s="560"/>
      <c r="J44" s="159"/>
      <c r="K44" s="30"/>
      <c r="L44" s="30"/>
    </row>
    <row r="45" ht="23.25" customHeight="1" spans="1:12">
      <c r="A45" s="65"/>
      <c r="B45" s="353" t="s">
        <v>454</v>
      </c>
      <c r="C45" s="655">
        <v>5760</v>
      </c>
      <c r="D45" s="655">
        <v>6</v>
      </c>
      <c r="E45" s="655">
        <v>6</v>
      </c>
      <c r="F45" s="655">
        <v>12</v>
      </c>
      <c r="G45" s="655">
        <v>0</v>
      </c>
      <c r="H45" s="655">
        <v>0</v>
      </c>
      <c r="I45" s="560"/>
      <c r="J45" s="159"/>
      <c r="K45" s="30"/>
      <c r="L45" s="30"/>
    </row>
    <row r="46" ht="23.25" customHeight="1" spans="1:12">
      <c r="A46" s="65"/>
      <c r="B46" s="656" t="s">
        <v>460</v>
      </c>
      <c r="C46" s="657"/>
      <c r="D46" s="658">
        <f>SUM(D37:D45)</f>
        <v>44</v>
      </c>
      <c r="E46" s="658">
        <f>SUM(E37:E45)</f>
        <v>45</v>
      </c>
      <c r="F46" s="658">
        <f>SUM(F37:F45)</f>
        <v>85</v>
      </c>
      <c r="G46" s="658">
        <f>SUM(G37:G45)</f>
        <v>6</v>
      </c>
      <c r="H46" s="659">
        <f>SUM(H37:H45)</f>
        <v>26</v>
      </c>
      <c r="I46" s="560"/>
      <c r="J46" s="159"/>
      <c r="K46" s="30"/>
      <c r="L46" s="30"/>
    </row>
    <row r="47" ht="23.25" customHeight="1" spans="1:12">
      <c r="A47" s="65"/>
      <c r="B47" s="561" t="s">
        <v>443</v>
      </c>
      <c r="C47" s="660" t="s">
        <v>372</v>
      </c>
      <c r="D47" s="660" t="s">
        <v>375</v>
      </c>
      <c r="E47" s="660" t="s">
        <v>376</v>
      </c>
      <c r="F47" s="660" t="s">
        <v>444</v>
      </c>
      <c r="G47" s="661" t="s">
        <v>456</v>
      </c>
      <c r="H47" s="660" t="s">
        <v>377</v>
      </c>
      <c r="I47" s="560"/>
      <c r="J47" s="159"/>
      <c r="K47" s="30"/>
      <c r="L47" s="30"/>
    </row>
    <row r="48" ht="23.25" customHeight="1" spans="1:12">
      <c r="A48" s="65"/>
      <c r="B48" s="648">
        <v>2018</v>
      </c>
      <c r="C48" s="649"/>
      <c r="D48" s="649"/>
      <c r="E48" s="649"/>
      <c r="F48" s="649"/>
      <c r="G48" s="649"/>
      <c r="H48" s="650"/>
      <c r="I48" s="560"/>
      <c r="J48" s="159"/>
      <c r="K48" s="30"/>
      <c r="L48" s="30"/>
    </row>
    <row r="49" ht="23.25" customHeight="1" spans="1:12">
      <c r="A49" s="65"/>
      <c r="B49" s="651" t="s">
        <v>461</v>
      </c>
      <c r="C49" s="652">
        <v>5760</v>
      </c>
      <c r="D49" s="637">
        <v>5</v>
      </c>
      <c r="E49" s="652">
        <v>6</v>
      </c>
      <c r="F49" s="653">
        <v>11</v>
      </c>
      <c r="G49" s="653">
        <v>1</v>
      </c>
      <c r="H49" s="652">
        <v>6</v>
      </c>
      <c r="I49" s="560"/>
      <c r="J49" s="159"/>
      <c r="K49" s="30"/>
      <c r="L49" s="30"/>
    </row>
    <row r="50" ht="23.25" customHeight="1" spans="1:12">
      <c r="A50" s="65"/>
      <c r="B50" s="651" t="s">
        <v>462</v>
      </c>
      <c r="C50" s="652">
        <v>5760</v>
      </c>
      <c r="D50" s="637">
        <v>1</v>
      </c>
      <c r="E50" s="652">
        <v>2</v>
      </c>
      <c r="F50" s="653">
        <v>4</v>
      </c>
      <c r="G50" s="653">
        <v>1</v>
      </c>
      <c r="H50" s="652">
        <v>2</v>
      </c>
      <c r="I50" s="560"/>
      <c r="J50" s="159"/>
      <c r="K50" s="30"/>
      <c r="L50" s="30"/>
    </row>
    <row r="51" ht="23.25" customHeight="1" spans="1:12">
      <c r="A51" s="65"/>
      <c r="B51" s="651" t="s">
        <v>463</v>
      </c>
      <c r="C51" s="652">
        <v>5760</v>
      </c>
      <c r="D51" s="637">
        <v>6</v>
      </c>
      <c r="E51" s="652">
        <v>6</v>
      </c>
      <c r="F51" s="653">
        <v>11</v>
      </c>
      <c r="G51" s="653">
        <v>0</v>
      </c>
      <c r="H51" s="652">
        <v>6</v>
      </c>
      <c r="I51" s="560"/>
      <c r="J51" s="159"/>
      <c r="K51" s="30"/>
      <c r="L51" s="30"/>
    </row>
    <row r="52" ht="23.25" customHeight="1" spans="1:12">
      <c r="A52" s="65"/>
      <c r="B52" s="651" t="s">
        <v>451</v>
      </c>
      <c r="C52" s="652">
        <v>8640</v>
      </c>
      <c r="D52" s="637">
        <v>4</v>
      </c>
      <c r="E52" s="652">
        <v>4</v>
      </c>
      <c r="F52" s="653">
        <v>12</v>
      </c>
      <c r="G52" s="653">
        <v>3</v>
      </c>
      <c r="H52" s="654">
        <v>2</v>
      </c>
      <c r="I52" s="560"/>
      <c r="J52" s="159"/>
      <c r="K52" s="30"/>
      <c r="L52" s="30"/>
    </row>
    <row r="53" ht="23.25" customHeight="1" spans="1:12">
      <c r="A53" s="65"/>
      <c r="B53" s="651" t="s">
        <v>452</v>
      </c>
      <c r="C53" s="652">
        <v>5760</v>
      </c>
      <c r="D53" s="637">
        <v>12</v>
      </c>
      <c r="E53" s="652">
        <v>12</v>
      </c>
      <c r="F53" s="653">
        <v>23</v>
      </c>
      <c r="G53" s="653">
        <v>2</v>
      </c>
      <c r="H53" s="652">
        <v>11</v>
      </c>
      <c r="I53" s="560"/>
      <c r="J53" s="159"/>
      <c r="K53" s="30"/>
      <c r="L53" s="30"/>
    </row>
    <row r="54" ht="23.25" customHeight="1" spans="1:12">
      <c r="A54" s="65"/>
      <c r="B54" s="353" t="s">
        <v>464</v>
      </c>
      <c r="C54" s="652">
        <v>5760</v>
      </c>
      <c r="D54" s="652">
        <v>0</v>
      </c>
      <c r="E54" s="652">
        <v>0</v>
      </c>
      <c r="F54" s="652">
        <v>0</v>
      </c>
      <c r="G54" s="652">
        <v>0</v>
      </c>
      <c r="H54" s="652">
        <v>1</v>
      </c>
      <c r="I54" s="560"/>
      <c r="J54" s="159"/>
      <c r="K54" s="30"/>
      <c r="L54" s="30"/>
    </row>
    <row r="55" ht="23.25" customHeight="1" spans="1:12">
      <c r="A55" s="65"/>
      <c r="B55" s="353" t="s">
        <v>453</v>
      </c>
      <c r="C55" s="652">
        <v>5760</v>
      </c>
      <c r="D55" s="652">
        <v>8</v>
      </c>
      <c r="E55" s="652">
        <v>8</v>
      </c>
      <c r="F55" s="652">
        <v>8</v>
      </c>
      <c r="G55" s="652">
        <v>0</v>
      </c>
      <c r="H55" s="652">
        <v>0</v>
      </c>
      <c r="I55" s="560"/>
      <c r="J55" s="159"/>
      <c r="K55" s="30"/>
      <c r="L55" s="30"/>
    </row>
    <row r="56" ht="23.25" customHeight="1" spans="1:12">
      <c r="A56" s="65"/>
      <c r="B56" s="353" t="s">
        <v>454</v>
      </c>
      <c r="C56" s="655">
        <v>5760</v>
      </c>
      <c r="D56" s="655">
        <v>6</v>
      </c>
      <c r="E56" s="655">
        <v>6</v>
      </c>
      <c r="F56" s="655">
        <v>6</v>
      </c>
      <c r="G56" s="655">
        <v>0</v>
      </c>
      <c r="H56" s="655">
        <v>0</v>
      </c>
      <c r="I56" s="560"/>
      <c r="J56" s="159"/>
      <c r="K56" s="30"/>
      <c r="L56" s="30"/>
    </row>
    <row r="57" ht="23.25" customHeight="1" spans="1:12">
      <c r="A57" s="65"/>
      <c r="B57" s="656" t="s">
        <v>465</v>
      </c>
      <c r="C57" s="657"/>
      <c r="D57" s="658">
        <f>SUM(D49:D56)</f>
        <v>42</v>
      </c>
      <c r="E57" s="658">
        <f>SUM(E49:E56)</f>
        <v>44</v>
      </c>
      <c r="F57" s="658">
        <f>SUM(F49:F56)</f>
        <v>75</v>
      </c>
      <c r="G57" s="658">
        <f>SUM(G49:G56)</f>
        <v>7</v>
      </c>
      <c r="H57" s="659">
        <f>SUM(H49:H56)</f>
        <v>28</v>
      </c>
      <c r="I57" s="560"/>
      <c r="J57" s="159"/>
      <c r="K57" s="30"/>
      <c r="L57" s="30"/>
    </row>
    <row r="58" ht="23.25" customHeight="1" spans="1:12">
      <c r="A58" s="65"/>
      <c r="B58" s="662">
        <v>2017</v>
      </c>
      <c r="C58" s="663"/>
      <c r="D58" s="663"/>
      <c r="E58" s="663"/>
      <c r="F58" s="663"/>
      <c r="G58" s="663"/>
      <c r="H58" s="664"/>
      <c r="I58" s="559"/>
      <c r="J58" s="82"/>
      <c r="K58" s="45"/>
      <c r="L58" s="30"/>
    </row>
    <row r="59" ht="23.25" customHeight="1" spans="1:12">
      <c r="A59" s="65"/>
      <c r="B59" s="78" t="s">
        <v>446</v>
      </c>
      <c r="C59" s="568">
        <v>5760</v>
      </c>
      <c r="D59" s="665">
        <v>6</v>
      </c>
      <c r="E59" s="568">
        <v>6</v>
      </c>
      <c r="F59" s="235">
        <v>12</v>
      </c>
      <c r="G59" s="235">
        <v>1</v>
      </c>
      <c r="H59" s="568">
        <v>3</v>
      </c>
      <c r="I59" s="559"/>
      <c r="J59" s="159"/>
      <c r="K59" s="376"/>
      <c r="L59" s="30"/>
    </row>
    <row r="60" ht="23.25" customHeight="1" spans="1:12">
      <c r="A60" s="65"/>
      <c r="B60" s="78" t="s">
        <v>447</v>
      </c>
      <c r="C60" s="568">
        <v>5760</v>
      </c>
      <c r="D60" s="665">
        <v>2</v>
      </c>
      <c r="E60" s="568">
        <v>2</v>
      </c>
      <c r="F60" s="235">
        <v>4</v>
      </c>
      <c r="G60" s="235">
        <v>0</v>
      </c>
      <c r="H60" s="568">
        <v>2</v>
      </c>
      <c r="I60" s="559"/>
      <c r="J60" s="159"/>
      <c r="K60" s="376"/>
      <c r="L60" s="30"/>
    </row>
    <row r="61" ht="23.25" customHeight="1" spans="1:12">
      <c r="A61" s="65"/>
      <c r="B61" s="78" t="s">
        <v>463</v>
      </c>
      <c r="C61" s="568">
        <v>5760</v>
      </c>
      <c r="D61" s="665">
        <v>6</v>
      </c>
      <c r="E61" s="568">
        <v>6</v>
      </c>
      <c r="F61" s="235">
        <v>12</v>
      </c>
      <c r="G61" s="235">
        <v>1</v>
      </c>
      <c r="H61" s="568">
        <v>4</v>
      </c>
      <c r="I61" s="559"/>
      <c r="J61" s="159"/>
      <c r="K61" s="376"/>
      <c r="L61" s="30"/>
    </row>
    <row r="62" ht="23.25" customHeight="1" spans="1:12">
      <c r="A62" s="65"/>
      <c r="B62" s="78" t="s">
        <v>451</v>
      </c>
      <c r="C62" s="568">
        <v>8640</v>
      </c>
      <c r="D62" s="665">
        <v>4</v>
      </c>
      <c r="E62" s="568">
        <v>4</v>
      </c>
      <c r="F62" s="235">
        <v>10</v>
      </c>
      <c r="G62" s="235">
        <v>0</v>
      </c>
      <c r="H62" s="569">
        <v>3</v>
      </c>
      <c r="I62" s="559"/>
      <c r="J62" s="159"/>
      <c r="K62" s="376"/>
      <c r="L62" s="30"/>
    </row>
    <row r="63" ht="23.25" customHeight="1" spans="1:12">
      <c r="A63" s="65"/>
      <c r="B63" s="78" t="s">
        <v>452</v>
      </c>
      <c r="C63" s="568">
        <v>5760</v>
      </c>
      <c r="D63" s="665">
        <v>12</v>
      </c>
      <c r="E63" s="568">
        <v>12</v>
      </c>
      <c r="F63" s="235">
        <v>24</v>
      </c>
      <c r="G63" s="235">
        <v>2</v>
      </c>
      <c r="H63" s="568">
        <v>8</v>
      </c>
      <c r="I63" s="559"/>
      <c r="J63" s="159"/>
      <c r="K63" s="376"/>
      <c r="L63" s="30"/>
    </row>
    <row r="64" ht="23.25" customHeight="1" spans="1:12">
      <c r="A64" s="65"/>
      <c r="B64" s="220" t="s">
        <v>464</v>
      </c>
      <c r="C64" s="568">
        <v>5760</v>
      </c>
      <c r="D64" s="568">
        <v>2</v>
      </c>
      <c r="E64" s="568">
        <v>0</v>
      </c>
      <c r="F64" s="568">
        <v>1</v>
      </c>
      <c r="G64" s="568">
        <v>0</v>
      </c>
      <c r="H64" s="642">
        <v>0</v>
      </c>
      <c r="I64" s="559"/>
      <c r="J64" s="159"/>
      <c r="K64" s="376"/>
      <c r="L64" s="30"/>
    </row>
    <row r="65" ht="23.25" customHeight="1" spans="1:12">
      <c r="A65" s="65"/>
      <c r="B65" s="666" t="s">
        <v>466</v>
      </c>
      <c r="C65" s="667"/>
      <c r="D65" s="668">
        <f>SUM(D59:D64)</f>
        <v>32</v>
      </c>
      <c r="E65" s="668">
        <f>SUM(E59:E64)</f>
        <v>30</v>
      </c>
      <c r="F65" s="668">
        <f>SUM(F59:F64)</f>
        <v>63</v>
      </c>
      <c r="G65" s="668">
        <f>SUM(G59:G64)</f>
        <v>4</v>
      </c>
      <c r="H65" s="669">
        <f>SUM(H59:H64)</f>
        <v>20</v>
      </c>
      <c r="I65" s="559"/>
      <c r="J65" s="159"/>
      <c r="K65" s="376"/>
      <c r="L65" s="30"/>
    </row>
    <row r="66" ht="23.25" customHeight="1" spans="1:12">
      <c r="A66" s="65"/>
      <c r="B66" s="662">
        <v>2016</v>
      </c>
      <c r="C66" s="663"/>
      <c r="D66" s="663"/>
      <c r="E66" s="663"/>
      <c r="F66" s="663"/>
      <c r="G66" s="663"/>
      <c r="H66" s="664"/>
      <c r="I66" s="559"/>
      <c r="J66" s="159"/>
      <c r="K66" s="150"/>
      <c r="L66" s="30"/>
    </row>
    <row r="67" ht="23.25" customHeight="1" spans="1:12">
      <c r="A67" s="65"/>
      <c r="B67" s="78" t="s">
        <v>446</v>
      </c>
      <c r="C67" s="568">
        <v>6000</v>
      </c>
      <c r="D67" s="665">
        <v>6</v>
      </c>
      <c r="E67" s="568">
        <v>6</v>
      </c>
      <c r="F67" s="235">
        <v>9</v>
      </c>
      <c r="G67" s="235">
        <v>0</v>
      </c>
      <c r="H67" s="568">
        <v>6</v>
      </c>
      <c r="I67" s="559"/>
      <c r="J67" s="159"/>
      <c r="K67" s="150"/>
      <c r="L67" s="30"/>
    </row>
    <row r="68" ht="23.25" customHeight="1" spans="1:12">
      <c r="A68" s="65"/>
      <c r="B68" s="78" t="s">
        <v>447</v>
      </c>
      <c r="C68" s="568">
        <v>6000</v>
      </c>
      <c r="D68" s="665">
        <v>2</v>
      </c>
      <c r="E68" s="568">
        <v>2</v>
      </c>
      <c r="F68" s="235">
        <v>4</v>
      </c>
      <c r="G68" s="235">
        <v>0</v>
      </c>
      <c r="H68" s="568">
        <v>4</v>
      </c>
      <c r="I68" s="559"/>
      <c r="J68" s="159"/>
      <c r="K68" s="39"/>
      <c r="L68" s="30"/>
    </row>
    <row r="69" ht="23.25" customHeight="1" spans="1:12">
      <c r="A69" s="65"/>
      <c r="B69" s="78" t="s">
        <v>463</v>
      </c>
      <c r="C69" s="568">
        <v>6000</v>
      </c>
      <c r="D69" s="665">
        <v>6</v>
      </c>
      <c r="E69" s="568">
        <v>6</v>
      </c>
      <c r="F69" s="235">
        <v>10</v>
      </c>
      <c r="G69" s="235">
        <v>0</v>
      </c>
      <c r="H69" s="568">
        <v>7</v>
      </c>
      <c r="I69" s="559"/>
      <c r="J69" s="159"/>
      <c r="K69" s="45"/>
      <c r="L69" s="30"/>
    </row>
    <row r="70" ht="23.25" customHeight="1" spans="1:12">
      <c r="A70" s="65"/>
      <c r="B70" s="78" t="s">
        <v>451</v>
      </c>
      <c r="C70" s="568">
        <v>8640</v>
      </c>
      <c r="D70" s="665">
        <v>4</v>
      </c>
      <c r="E70" s="568">
        <v>4</v>
      </c>
      <c r="F70" s="235">
        <v>9</v>
      </c>
      <c r="G70" s="235">
        <v>0</v>
      </c>
      <c r="H70" s="569">
        <v>7</v>
      </c>
      <c r="I70" s="559"/>
      <c r="J70" s="159"/>
      <c r="K70" s="45"/>
      <c r="L70" s="30"/>
    </row>
    <row r="71" ht="23.25" customHeight="1" spans="1:12">
      <c r="A71" s="65"/>
      <c r="B71" s="78" t="s">
        <v>452</v>
      </c>
      <c r="C71" s="568">
        <v>5760</v>
      </c>
      <c r="D71" s="665">
        <v>12</v>
      </c>
      <c r="E71" s="568">
        <v>12</v>
      </c>
      <c r="F71" s="235">
        <v>20</v>
      </c>
      <c r="G71" s="235">
        <v>2</v>
      </c>
      <c r="H71" s="568">
        <v>13</v>
      </c>
      <c r="I71" s="559"/>
      <c r="J71" s="159"/>
      <c r="K71" s="376"/>
      <c r="L71" s="30"/>
    </row>
    <row r="72" ht="23.25" customHeight="1" spans="1:12">
      <c r="A72" s="65"/>
      <c r="B72" s="220" t="s">
        <v>464</v>
      </c>
      <c r="C72" s="568">
        <v>5760</v>
      </c>
      <c r="D72" s="568">
        <v>2</v>
      </c>
      <c r="E72" s="568">
        <v>1</v>
      </c>
      <c r="F72" s="568">
        <v>1</v>
      </c>
      <c r="G72" s="568">
        <v>0</v>
      </c>
      <c r="H72" s="642">
        <v>0</v>
      </c>
      <c r="I72" s="559"/>
      <c r="J72" s="159"/>
      <c r="K72" s="376"/>
      <c r="L72" s="30"/>
    </row>
    <row r="73" ht="23.25" customHeight="1" spans="1:12">
      <c r="A73" s="65"/>
      <c r="B73" s="666" t="s">
        <v>467</v>
      </c>
      <c r="C73" s="670"/>
      <c r="D73" s="668">
        <f>SUM(D67:D72)</f>
        <v>32</v>
      </c>
      <c r="E73" s="668">
        <f>SUM(E67:E72)</f>
        <v>31</v>
      </c>
      <c r="F73" s="668">
        <f>SUM(F67:F72)</f>
        <v>53</v>
      </c>
      <c r="G73" s="668">
        <f>SUM(G67:G72)</f>
        <v>2</v>
      </c>
      <c r="H73" s="669">
        <f>SUM(H67:H72)</f>
        <v>37</v>
      </c>
      <c r="I73" s="559"/>
      <c r="J73" s="159"/>
      <c r="K73" s="376"/>
      <c r="L73" s="30"/>
    </row>
    <row r="74" ht="23.25" customHeight="1" spans="1:12">
      <c r="A74" s="65"/>
      <c r="B74" s="662">
        <v>2015</v>
      </c>
      <c r="C74" s="671"/>
      <c r="D74" s="663"/>
      <c r="E74" s="663"/>
      <c r="F74" s="663"/>
      <c r="G74" s="663"/>
      <c r="H74" s="664"/>
      <c r="I74" s="559"/>
      <c r="J74" s="159"/>
      <c r="K74" s="376"/>
      <c r="L74" s="30"/>
    </row>
    <row r="75" ht="23.25" customHeight="1" spans="1:12">
      <c r="A75" s="65"/>
      <c r="B75" s="78" t="s">
        <v>446</v>
      </c>
      <c r="C75" s="568">
        <v>6000</v>
      </c>
      <c r="D75" s="665">
        <v>4</v>
      </c>
      <c r="E75" s="568">
        <v>4</v>
      </c>
      <c r="F75" s="235">
        <v>9</v>
      </c>
      <c r="G75" s="235">
        <v>1</v>
      </c>
      <c r="H75" s="568">
        <v>5</v>
      </c>
      <c r="I75" s="559"/>
      <c r="J75" s="159"/>
      <c r="K75" s="376"/>
      <c r="L75" s="30"/>
    </row>
    <row r="76" ht="23.25" customHeight="1" spans="1:12">
      <c r="A76" s="65"/>
      <c r="B76" s="78" t="s">
        <v>447</v>
      </c>
      <c r="C76" s="568">
        <v>6000</v>
      </c>
      <c r="D76" s="665">
        <v>2</v>
      </c>
      <c r="E76" s="568">
        <v>2</v>
      </c>
      <c r="F76" s="235">
        <v>4</v>
      </c>
      <c r="G76" s="235">
        <v>0</v>
      </c>
      <c r="H76" s="568">
        <v>2</v>
      </c>
      <c r="I76" s="559"/>
      <c r="J76" s="159"/>
      <c r="K76" s="376"/>
      <c r="L76" s="30"/>
    </row>
    <row r="77" ht="23.25" customHeight="1" spans="1:12">
      <c r="A77" s="65"/>
      <c r="B77" s="78" t="s">
        <v>463</v>
      </c>
      <c r="C77" s="568">
        <v>6000</v>
      </c>
      <c r="D77" s="665">
        <v>4</v>
      </c>
      <c r="E77" s="568">
        <v>4</v>
      </c>
      <c r="F77" s="235">
        <v>7</v>
      </c>
      <c r="G77" s="235">
        <v>2</v>
      </c>
      <c r="H77" s="568">
        <v>2</v>
      </c>
      <c r="I77" s="559"/>
      <c r="J77" s="87"/>
      <c r="K77" s="39"/>
      <c r="L77" s="30"/>
    </row>
    <row r="78" ht="23.25" customHeight="1" spans="1:12">
      <c r="A78" s="65"/>
      <c r="B78" s="78" t="s">
        <v>451</v>
      </c>
      <c r="C78" s="568">
        <v>8640</v>
      </c>
      <c r="D78" s="665">
        <v>0</v>
      </c>
      <c r="E78" s="568">
        <v>2</v>
      </c>
      <c r="F78" s="235">
        <v>9</v>
      </c>
      <c r="G78" s="235">
        <v>1</v>
      </c>
      <c r="H78" s="569">
        <v>4</v>
      </c>
      <c r="I78" s="559"/>
      <c r="J78" s="87"/>
      <c r="K78" s="45"/>
      <c r="L78" s="30"/>
    </row>
    <row r="79" ht="23.25" customHeight="1" spans="1:12">
      <c r="A79" s="65"/>
      <c r="B79" s="78" t="s">
        <v>452</v>
      </c>
      <c r="C79" s="568">
        <v>5760</v>
      </c>
      <c r="D79" s="665">
        <v>12</v>
      </c>
      <c r="E79" s="568">
        <v>12</v>
      </c>
      <c r="F79" s="235">
        <v>21</v>
      </c>
      <c r="G79" s="235">
        <v>3</v>
      </c>
      <c r="H79" s="568">
        <v>10</v>
      </c>
      <c r="I79" s="559"/>
      <c r="J79" s="150"/>
      <c r="K79" s="45"/>
      <c r="L79" s="30"/>
    </row>
    <row r="80" ht="23.25" customHeight="1" spans="1:12">
      <c r="A80" s="65"/>
      <c r="B80" s="220" t="s">
        <v>464</v>
      </c>
      <c r="C80" s="568" t="s">
        <v>127</v>
      </c>
      <c r="D80" s="568">
        <v>2</v>
      </c>
      <c r="E80" s="568">
        <v>0</v>
      </c>
      <c r="F80" s="568">
        <v>0</v>
      </c>
      <c r="G80" s="568">
        <v>0</v>
      </c>
      <c r="H80" s="642">
        <v>0</v>
      </c>
      <c r="I80" s="559"/>
      <c r="J80" s="150"/>
      <c r="K80" s="376"/>
      <c r="L80" s="30"/>
    </row>
    <row r="81" ht="23.25" customHeight="1" spans="1:12">
      <c r="A81" s="65"/>
      <c r="B81" s="666" t="s">
        <v>468</v>
      </c>
      <c r="C81" s="667"/>
      <c r="D81" s="668">
        <f>SUM(D75:D80)</f>
        <v>24</v>
      </c>
      <c r="E81" s="668">
        <f>SUM(E75:E80)</f>
        <v>24</v>
      </c>
      <c r="F81" s="668">
        <f>SUM(F75:F80)</f>
        <v>50</v>
      </c>
      <c r="G81" s="668">
        <f>SUM(G75:G80)</f>
        <v>7</v>
      </c>
      <c r="H81" s="669">
        <f>SUM(H75:H80)</f>
        <v>23</v>
      </c>
      <c r="I81" s="559"/>
      <c r="J81" s="159"/>
      <c r="K81" s="376"/>
      <c r="L81" s="30"/>
    </row>
    <row r="82" ht="23.25" customHeight="1" spans="1:12">
      <c r="A82" s="65"/>
      <c r="B82" s="662">
        <v>2014</v>
      </c>
      <c r="C82" s="663"/>
      <c r="D82" s="663"/>
      <c r="E82" s="663"/>
      <c r="F82" s="663"/>
      <c r="G82" s="663"/>
      <c r="H82" s="664"/>
      <c r="I82" s="559"/>
      <c r="J82" s="164"/>
      <c r="K82" s="376"/>
      <c r="L82" s="30"/>
    </row>
    <row r="83" ht="23.25" customHeight="1" spans="1:12">
      <c r="A83" s="65"/>
      <c r="B83" s="78" t="s">
        <v>446</v>
      </c>
      <c r="C83" s="568">
        <v>6000</v>
      </c>
      <c r="D83" s="665">
        <v>4</v>
      </c>
      <c r="E83" s="568">
        <v>4</v>
      </c>
      <c r="F83" s="235">
        <v>8</v>
      </c>
      <c r="G83" s="235">
        <v>0</v>
      </c>
      <c r="H83" s="568">
        <v>3</v>
      </c>
      <c r="I83" s="559"/>
      <c r="J83" s="164"/>
      <c r="K83" s="376"/>
      <c r="L83" s="30"/>
    </row>
    <row r="84" ht="23.25" customHeight="1" spans="1:12">
      <c r="A84" s="65"/>
      <c r="B84" s="78" t="s">
        <v>447</v>
      </c>
      <c r="C84" s="568">
        <v>6000</v>
      </c>
      <c r="D84" s="665">
        <v>2</v>
      </c>
      <c r="E84" s="568">
        <v>2</v>
      </c>
      <c r="F84" s="235">
        <v>6</v>
      </c>
      <c r="G84" s="235">
        <v>0</v>
      </c>
      <c r="H84" s="568">
        <v>2</v>
      </c>
      <c r="I84" s="559"/>
      <c r="J84" s="164"/>
      <c r="K84" s="376"/>
      <c r="L84" s="30"/>
    </row>
    <row r="85" ht="23.25" customHeight="1" spans="1:12">
      <c r="A85" s="65"/>
      <c r="B85" s="78" t="s">
        <v>463</v>
      </c>
      <c r="C85" s="568">
        <v>6000</v>
      </c>
      <c r="D85" s="665">
        <v>4</v>
      </c>
      <c r="E85" s="568">
        <v>4</v>
      </c>
      <c r="F85" s="235">
        <v>9</v>
      </c>
      <c r="G85" s="235">
        <v>0</v>
      </c>
      <c r="H85" s="568">
        <v>3</v>
      </c>
      <c r="I85" s="559"/>
      <c r="J85" s="164"/>
      <c r="K85" s="376"/>
      <c r="L85" s="30"/>
    </row>
    <row r="86" ht="23.25" customHeight="1" spans="1:12">
      <c r="A86" s="65"/>
      <c r="B86" s="78" t="s">
        <v>451</v>
      </c>
      <c r="C86" s="568">
        <v>8640</v>
      </c>
      <c r="D86" s="665">
        <v>4</v>
      </c>
      <c r="E86" s="568">
        <v>4</v>
      </c>
      <c r="F86" s="235">
        <v>13</v>
      </c>
      <c r="G86" s="235">
        <v>0</v>
      </c>
      <c r="H86" s="569">
        <v>1</v>
      </c>
      <c r="I86" s="559"/>
      <c r="J86" s="680"/>
      <c r="K86" s="376"/>
      <c r="L86" s="30"/>
    </row>
    <row r="87" ht="23.25" customHeight="1" spans="2:12">
      <c r="B87" s="78" t="s">
        <v>452</v>
      </c>
      <c r="C87" s="568">
        <v>5760</v>
      </c>
      <c r="D87" s="665">
        <v>12</v>
      </c>
      <c r="E87" s="568">
        <v>12</v>
      </c>
      <c r="F87" s="235">
        <v>31</v>
      </c>
      <c r="G87" s="235">
        <v>0</v>
      </c>
      <c r="H87" s="568">
        <v>10</v>
      </c>
      <c r="I87" s="559"/>
      <c r="J87" s="681"/>
      <c r="K87" s="484"/>
      <c r="L87" s="30"/>
    </row>
    <row r="88" ht="23.25" customHeight="1" spans="2:12">
      <c r="B88" s="220" t="s">
        <v>464</v>
      </c>
      <c r="C88" s="568" t="s">
        <v>127</v>
      </c>
      <c r="D88" s="568" t="s">
        <v>127</v>
      </c>
      <c r="E88" s="568" t="s">
        <v>127</v>
      </c>
      <c r="F88" s="568" t="s">
        <v>127</v>
      </c>
      <c r="G88" s="568" t="s">
        <v>127</v>
      </c>
      <c r="H88" s="642" t="s">
        <v>127</v>
      </c>
      <c r="I88" s="559"/>
      <c r="J88" s="150"/>
      <c r="K88" s="150"/>
      <c r="L88" s="30"/>
    </row>
    <row r="89" ht="23.25" customHeight="1" spans="2:12">
      <c r="B89" s="666" t="s">
        <v>469</v>
      </c>
      <c r="C89" s="667"/>
      <c r="D89" s="668">
        <f>SUM(D83:D87)</f>
        <v>26</v>
      </c>
      <c r="E89" s="672">
        <f>SUM(E83:E87)</f>
        <v>26</v>
      </c>
      <c r="F89" s="672">
        <f>SUM(F83:F87)</f>
        <v>67</v>
      </c>
      <c r="G89" s="672">
        <f>SUM(G83:G87)</f>
        <v>0</v>
      </c>
      <c r="H89" s="673">
        <f>SUM(H83:H87)</f>
        <v>19</v>
      </c>
      <c r="I89" s="559"/>
      <c r="J89" s="150"/>
      <c r="K89" s="150"/>
      <c r="L89" s="30"/>
    </row>
    <row r="90" ht="23.25" customHeight="1" spans="2:12">
      <c r="B90" s="662">
        <v>2013</v>
      </c>
      <c r="C90" s="663"/>
      <c r="D90" s="663"/>
      <c r="E90" s="663"/>
      <c r="F90" s="663"/>
      <c r="G90" s="663"/>
      <c r="H90" s="664"/>
      <c r="I90" s="559"/>
      <c r="J90" s="150"/>
      <c r="K90" s="150"/>
      <c r="L90" s="30"/>
    </row>
    <row r="91" ht="23.25" customHeight="1" spans="2:12">
      <c r="B91" s="78" t="s">
        <v>446</v>
      </c>
      <c r="C91" s="568">
        <v>6000</v>
      </c>
      <c r="D91" s="665">
        <v>4</v>
      </c>
      <c r="E91" s="568">
        <v>4</v>
      </c>
      <c r="F91" s="235">
        <v>4</v>
      </c>
      <c r="G91" s="235">
        <v>0</v>
      </c>
      <c r="H91" s="568">
        <v>2</v>
      </c>
      <c r="I91" s="559"/>
      <c r="J91" s="412"/>
      <c r="K91" s="45"/>
      <c r="L91" s="30"/>
    </row>
    <row r="92" ht="23.25" customHeight="1" spans="2:12">
      <c r="B92" s="78" t="s">
        <v>447</v>
      </c>
      <c r="C92" s="568">
        <v>6000</v>
      </c>
      <c r="D92" s="665">
        <v>2</v>
      </c>
      <c r="E92" s="568">
        <v>2</v>
      </c>
      <c r="F92" s="235">
        <v>2</v>
      </c>
      <c r="G92" s="235">
        <v>0</v>
      </c>
      <c r="H92" s="568">
        <v>2</v>
      </c>
      <c r="I92" s="559"/>
      <c r="J92" s="419"/>
      <c r="K92" s="45"/>
      <c r="L92" s="30"/>
    </row>
    <row r="93" ht="23.25" customHeight="1" spans="2:12">
      <c r="B93" s="78" t="s">
        <v>463</v>
      </c>
      <c r="C93" s="568">
        <v>6000</v>
      </c>
      <c r="D93" s="665">
        <v>4</v>
      </c>
      <c r="E93" s="568">
        <v>4</v>
      </c>
      <c r="F93" s="235">
        <v>4</v>
      </c>
      <c r="G93" s="235">
        <v>1</v>
      </c>
      <c r="H93" s="568">
        <v>0</v>
      </c>
      <c r="I93" s="559"/>
      <c r="J93" s="164"/>
      <c r="K93" s="376"/>
      <c r="L93" s="30"/>
    </row>
    <row r="94" ht="23.25" customHeight="1" spans="2:12">
      <c r="B94" s="78" t="s">
        <v>451</v>
      </c>
      <c r="C94" s="568">
        <v>8640</v>
      </c>
      <c r="D94" s="665">
        <v>4</v>
      </c>
      <c r="E94" s="568">
        <v>4</v>
      </c>
      <c r="F94" s="235">
        <v>4</v>
      </c>
      <c r="G94" s="235">
        <v>0</v>
      </c>
      <c r="H94" s="569">
        <v>0</v>
      </c>
      <c r="I94" s="559"/>
      <c r="J94" s="164"/>
      <c r="K94" s="376"/>
      <c r="L94" s="30"/>
    </row>
    <row r="95" ht="23.25" customHeight="1" spans="2:12">
      <c r="B95" s="78" t="s">
        <v>452</v>
      </c>
      <c r="C95" s="568">
        <v>5760</v>
      </c>
      <c r="D95" s="665">
        <v>10</v>
      </c>
      <c r="E95" s="568">
        <v>10</v>
      </c>
      <c r="F95" s="235">
        <v>10</v>
      </c>
      <c r="G95" s="235">
        <v>0</v>
      </c>
      <c r="H95" s="642">
        <v>8</v>
      </c>
      <c r="I95" s="559"/>
      <c r="J95" s="159"/>
      <c r="K95" s="376"/>
      <c r="L95" s="30"/>
    </row>
    <row r="96" ht="23.25" customHeight="1" spans="2:12">
      <c r="B96" s="666" t="s">
        <v>470</v>
      </c>
      <c r="C96" s="667"/>
      <c r="D96" s="668">
        <f>SUM(D91:D95)</f>
        <v>24</v>
      </c>
      <c r="E96" s="672">
        <f>SUM(E91:E95)</f>
        <v>24</v>
      </c>
      <c r="F96" s="672">
        <f>SUM(F91:F95)</f>
        <v>24</v>
      </c>
      <c r="G96" s="672">
        <f>SUM(G91:G95)</f>
        <v>1</v>
      </c>
      <c r="H96" s="673">
        <f>SUM(H91:H95)</f>
        <v>12</v>
      </c>
      <c r="I96" s="559"/>
      <c r="J96" s="164"/>
      <c r="K96" s="376"/>
      <c r="L96" s="30"/>
    </row>
    <row r="97" ht="23.25" customHeight="1" spans="2:12">
      <c r="B97" s="662">
        <v>2012</v>
      </c>
      <c r="C97" s="663"/>
      <c r="D97" s="663"/>
      <c r="E97" s="663"/>
      <c r="F97" s="663"/>
      <c r="G97" s="663"/>
      <c r="H97" s="664"/>
      <c r="I97" s="559"/>
      <c r="J97" s="164"/>
      <c r="K97" s="376"/>
      <c r="L97" s="30"/>
    </row>
    <row r="98" ht="23.25" customHeight="1" spans="2:12">
      <c r="B98" s="78" t="s">
        <v>446</v>
      </c>
      <c r="C98" s="568">
        <v>6000</v>
      </c>
      <c r="D98" s="665">
        <v>4</v>
      </c>
      <c r="E98" s="568">
        <v>3</v>
      </c>
      <c r="F98" s="235">
        <v>7</v>
      </c>
      <c r="G98" s="235">
        <v>1</v>
      </c>
      <c r="H98" s="568">
        <v>5</v>
      </c>
      <c r="I98" s="559"/>
      <c r="J98" s="159"/>
      <c r="K98" s="376"/>
      <c r="L98" s="30"/>
    </row>
    <row r="99" ht="23.25" customHeight="1" spans="2:12">
      <c r="B99" s="78" t="s">
        <v>447</v>
      </c>
      <c r="C99" s="568">
        <v>6000</v>
      </c>
      <c r="D99" s="665">
        <v>1</v>
      </c>
      <c r="E99" s="568">
        <v>2</v>
      </c>
      <c r="F99" s="235">
        <v>4</v>
      </c>
      <c r="G99" s="235" t="s">
        <v>127</v>
      </c>
      <c r="H99" s="568">
        <v>1</v>
      </c>
      <c r="I99" s="559"/>
      <c r="J99" s="159"/>
      <c r="K99" s="376"/>
      <c r="L99" s="30"/>
    </row>
    <row r="100" ht="23.25" customHeight="1" spans="2:12">
      <c r="B100" s="78" t="s">
        <v>463</v>
      </c>
      <c r="C100" s="568">
        <v>6000</v>
      </c>
      <c r="D100" s="665">
        <v>4</v>
      </c>
      <c r="E100" s="568">
        <v>4</v>
      </c>
      <c r="F100" s="235">
        <v>4</v>
      </c>
      <c r="G100" s="235" t="s">
        <v>127</v>
      </c>
      <c r="H100" s="568">
        <v>2</v>
      </c>
      <c r="I100" s="559"/>
      <c r="J100" s="681"/>
      <c r="K100" s="484"/>
      <c r="L100" s="30"/>
    </row>
    <row r="101" ht="23.25" customHeight="1" spans="2:12">
      <c r="B101" s="78" t="s">
        <v>451</v>
      </c>
      <c r="C101" s="568">
        <v>8640</v>
      </c>
      <c r="D101" s="665">
        <v>3</v>
      </c>
      <c r="E101" s="568">
        <v>4</v>
      </c>
      <c r="F101" s="235">
        <v>5</v>
      </c>
      <c r="G101" s="235" t="s">
        <v>127</v>
      </c>
      <c r="H101" s="569" t="s">
        <v>127</v>
      </c>
      <c r="I101" s="559"/>
      <c r="J101" s="150"/>
      <c r="K101" s="150"/>
      <c r="L101" s="30"/>
    </row>
    <row r="102" ht="23.25" customHeight="1" spans="2:12">
      <c r="B102" s="78" t="s">
        <v>452</v>
      </c>
      <c r="C102" s="568">
        <v>5760</v>
      </c>
      <c r="D102" s="665">
        <v>10</v>
      </c>
      <c r="E102" s="568">
        <v>10</v>
      </c>
      <c r="F102" s="235">
        <v>20</v>
      </c>
      <c r="G102" s="235" t="s">
        <v>127</v>
      </c>
      <c r="H102" s="642">
        <v>5</v>
      </c>
      <c r="I102" s="559"/>
      <c r="J102" s="150"/>
      <c r="K102" s="150"/>
      <c r="L102" s="30"/>
    </row>
    <row r="103" ht="23.25" customHeight="1" spans="2:12">
      <c r="B103" s="666" t="s">
        <v>471</v>
      </c>
      <c r="C103" s="667"/>
      <c r="D103" s="668">
        <f>SUM(D98:D102)</f>
        <v>22</v>
      </c>
      <c r="E103" s="672">
        <f>SUM(E98:E102)</f>
        <v>23</v>
      </c>
      <c r="F103" s="672">
        <f>SUM(F98:F102)</f>
        <v>40</v>
      </c>
      <c r="G103" s="672">
        <f>SUM(G98:G102)</f>
        <v>1</v>
      </c>
      <c r="H103" s="673">
        <f>SUM(H98:H102)</f>
        <v>13</v>
      </c>
      <c r="I103" s="559"/>
      <c r="J103" s="150"/>
      <c r="K103" s="150"/>
      <c r="L103" s="30"/>
    </row>
    <row r="104" ht="23.25" customHeight="1" spans="2:12">
      <c r="B104" s="662">
        <v>2011</v>
      </c>
      <c r="C104" s="663"/>
      <c r="D104" s="663"/>
      <c r="E104" s="663"/>
      <c r="F104" s="663"/>
      <c r="G104" s="663"/>
      <c r="H104" s="664"/>
      <c r="I104" s="559"/>
      <c r="J104" s="412"/>
      <c r="K104" s="45"/>
      <c r="L104" s="30"/>
    </row>
    <row r="105" ht="23.25" customHeight="1" spans="2:12">
      <c r="B105" s="220" t="s">
        <v>446</v>
      </c>
      <c r="C105" s="568">
        <v>6000</v>
      </c>
      <c r="D105" s="665">
        <v>4</v>
      </c>
      <c r="E105" s="665">
        <v>4</v>
      </c>
      <c r="F105" s="665">
        <v>8</v>
      </c>
      <c r="G105" s="665" t="s">
        <v>127</v>
      </c>
      <c r="H105" s="674" t="s">
        <v>127</v>
      </c>
      <c r="I105" s="559"/>
      <c r="J105" s="419"/>
      <c r="K105" s="45"/>
      <c r="L105" s="30"/>
    </row>
    <row r="106" ht="23.25" customHeight="1" spans="2:12">
      <c r="B106" s="220" t="s">
        <v>447</v>
      </c>
      <c r="C106" s="568">
        <v>6000</v>
      </c>
      <c r="D106" s="665">
        <v>2</v>
      </c>
      <c r="E106" s="665">
        <v>2</v>
      </c>
      <c r="F106" s="665">
        <v>4</v>
      </c>
      <c r="G106" s="665" t="s">
        <v>127</v>
      </c>
      <c r="H106" s="674">
        <v>1</v>
      </c>
      <c r="I106" s="559"/>
      <c r="J106" s="164"/>
      <c r="K106" s="376"/>
      <c r="L106" s="30"/>
    </row>
    <row r="107" ht="23.25" customHeight="1" spans="2:12">
      <c r="B107" s="220" t="s">
        <v>463</v>
      </c>
      <c r="C107" s="568">
        <v>6000</v>
      </c>
      <c r="D107" s="665">
        <v>4</v>
      </c>
      <c r="E107" s="665">
        <v>2</v>
      </c>
      <c r="F107" s="665">
        <v>3</v>
      </c>
      <c r="G107" s="665">
        <v>2</v>
      </c>
      <c r="H107" s="674" t="s">
        <v>127</v>
      </c>
      <c r="I107" s="559"/>
      <c r="J107" s="164"/>
      <c r="K107" s="376"/>
      <c r="L107" s="30"/>
    </row>
    <row r="108" ht="23.25" customHeight="1" spans="2:12">
      <c r="B108" s="220" t="s">
        <v>451</v>
      </c>
      <c r="C108" s="568">
        <v>8640</v>
      </c>
      <c r="D108" s="665">
        <v>4</v>
      </c>
      <c r="E108" s="665">
        <v>1</v>
      </c>
      <c r="F108" s="665">
        <v>1</v>
      </c>
      <c r="G108" s="665" t="s">
        <v>127</v>
      </c>
      <c r="H108" s="674" t="s">
        <v>127</v>
      </c>
      <c r="I108" s="559"/>
      <c r="J108" s="164"/>
      <c r="K108" s="376"/>
      <c r="L108" s="30"/>
    </row>
    <row r="109" ht="23.25" customHeight="1" spans="2:12">
      <c r="B109" s="220" t="s">
        <v>452</v>
      </c>
      <c r="C109" s="568">
        <v>5760</v>
      </c>
      <c r="D109" s="665">
        <v>10</v>
      </c>
      <c r="E109" s="665">
        <v>10</v>
      </c>
      <c r="F109" s="665">
        <v>15</v>
      </c>
      <c r="G109" s="665" t="s">
        <v>127</v>
      </c>
      <c r="H109" s="674" t="s">
        <v>127</v>
      </c>
      <c r="I109" s="559"/>
      <c r="J109" s="164"/>
      <c r="K109" s="376"/>
      <c r="L109" s="30"/>
    </row>
    <row r="110" ht="23.25" customHeight="1" spans="2:12">
      <c r="B110" s="666" t="s">
        <v>472</v>
      </c>
      <c r="C110" s="667"/>
      <c r="D110" s="668">
        <f>SUM(D105:D109)</f>
        <v>24</v>
      </c>
      <c r="E110" s="672">
        <f>SUM(E105:E109)</f>
        <v>19</v>
      </c>
      <c r="F110" s="672">
        <f>SUM(F105:F109)</f>
        <v>31</v>
      </c>
      <c r="G110" s="672">
        <f>SUM(G105:G109)</f>
        <v>2</v>
      </c>
      <c r="H110" s="673">
        <f>SUM(H105:H109)</f>
        <v>1</v>
      </c>
      <c r="I110" s="559"/>
      <c r="J110" s="164"/>
      <c r="K110" s="376"/>
      <c r="L110" s="30"/>
    </row>
    <row r="111" ht="23.25" customHeight="1" spans="2:12">
      <c r="B111" s="662">
        <v>2010</v>
      </c>
      <c r="C111" s="663"/>
      <c r="D111" s="663"/>
      <c r="E111" s="663"/>
      <c r="F111" s="663"/>
      <c r="G111" s="663"/>
      <c r="H111" s="664"/>
      <c r="I111" s="559"/>
      <c r="J111" s="164"/>
      <c r="K111" s="376"/>
      <c r="L111" s="30"/>
    </row>
    <row r="112" ht="23.25" customHeight="1" spans="2:12">
      <c r="B112" s="78" t="s">
        <v>446</v>
      </c>
      <c r="C112" s="568">
        <v>6000</v>
      </c>
      <c r="D112" s="567">
        <v>4</v>
      </c>
      <c r="E112" s="568">
        <v>4</v>
      </c>
      <c r="F112" s="568">
        <v>4</v>
      </c>
      <c r="G112" s="235" t="s">
        <v>127</v>
      </c>
      <c r="H112" s="675" t="s">
        <v>127</v>
      </c>
      <c r="I112" s="559"/>
      <c r="J112" s="681"/>
      <c r="K112" s="484"/>
      <c r="L112" s="30"/>
    </row>
    <row r="113" ht="23.25" customHeight="1" spans="2:12">
      <c r="B113" s="639" t="s">
        <v>447</v>
      </c>
      <c r="C113" s="568">
        <v>6000</v>
      </c>
      <c r="D113" s="567">
        <v>2</v>
      </c>
      <c r="E113" s="568">
        <v>2</v>
      </c>
      <c r="F113" s="568">
        <v>2</v>
      </c>
      <c r="G113" s="235" t="s">
        <v>127</v>
      </c>
      <c r="H113" s="569" t="s">
        <v>127</v>
      </c>
      <c r="I113" s="559"/>
      <c r="J113" s="150"/>
      <c r="K113" s="150"/>
      <c r="L113" s="30"/>
    </row>
    <row r="114" ht="23.25" customHeight="1" spans="2:12">
      <c r="B114" s="639" t="s">
        <v>463</v>
      </c>
      <c r="C114" s="568">
        <v>6000</v>
      </c>
      <c r="D114" s="567">
        <v>4</v>
      </c>
      <c r="E114" s="568">
        <v>1</v>
      </c>
      <c r="F114" s="568">
        <v>1</v>
      </c>
      <c r="G114" s="235" t="s">
        <v>127</v>
      </c>
      <c r="H114" s="569" t="s">
        <v>127</v>
      </c>
      <c r="I114" s="559"/>
      <c r="J114" s="150"/>
      <c r="K114" s="150"/>
      <c r="L114" s="30"/>
    </row>
    <row r="115" ht="23.25" customHeight="1" spans="2:12">
      <c r="B115" s="639" t="s">
        <v>452</v>
      </c>
      <c r="C115" s="568">
        <v>5760</v>
      </c>
      <c r="D115" s="567">
        <v>8</v>
      </c>
      <c r="E115" s="568">
        <v>8</v>
      </c>
      <c r="F115" s="568">
        <v>8</v>
      </c>
      <c r="G115" s="235">
        <v>3</v>
      </c>
      <c r="H115" s="569" t="s">
        <v>127</v>
      </c>
      <c r="I115" s="343"/>
      <c r="J115" s="296"/>
      <c r="K115" s="396"/>
      <c r="L115" s="30"/>
    </row>
    <row r="116" ht="23.25" customHeight="1" spans="2:12">
      <c r="B116" s="666" t="s">
        <v>473</v>
      </c>
      <c r="C116" s="667"/>
      <c r="D116" s="668">
        <f>SUM(D112:D115)</f>
        <v>18</v>
      </c>
      <c r="E116" s="672">
        <f>SUM(E112:E115)</f>
        <v>15</v>
      </c>
      <c r="F116" s="672">
        <f>SUM(F112:F115)</f>
        <v>15</v>
      </c>
      <c r="G116" s="672">
        <f>SUM(G112:G115)</f>
        <v>3</v>
      </c>
      <c r="H116" s="673" t="s">
        <v>127</v>
      </c>
      <c r="I116" s="237"/>
      <c r="J116" s="419"/>
      <c r="K116" s="45"/>
      <c r="L116" s="30"/>
    </row>
    <row r="117" ht="23.25" customHeight="1" spans="2:12">
      <c r="B117" s="35" t="s">
        <v>131</v>
      </c>
      <c r="C117" s="67"/>
      <c r="D117" s="67"/>
      <c r="E117" s="39"/>
      <c r="F117" s="39"/>
      <c r="G117" s="39"/>
      <c r="H117" s="560"/>
      <c r="I117" s="560"/>
      <c r="J117" s="159"/>
      <c r="K117" s="376"/>
      <c r="L117" s="30"/>
    </row>
    <row r="118" ht="23.25" customHeight="1" spans="2:12">
      <c r="B118" s="67" t="s">
        <v>117</v>
      </c>
      <c r="C118" s="67"/>
      <c r="D118" s="67"/>
      <c r="E118" s="39"/>
      <c r="F118" s="39"/>
      <c r="G118" s="39"/>
      <c r="H118" s="560"/>
      <c r="I118" s="560"/>
      <c r="J118" s="159"/>
      <c r="K118" s="376"/>
      <c r="L118" s="30"/>
    </row>
    <row r="119" ht="23.25" customHeight="1" spans="2:12">
      <c r="B119" s="67" t="s">
        <v>474</v>
      </c>
      <c r="C119" s="67"/>
      <c r="D119" s="67"/>
      <c r="E119" s="39"/>
      <c r="F119" s="39"/>
      <c r="G119" s="39"/>
      <c r="H119" s="560"/>
      <c r="I119" s="560"/>
      <c r="J119" s="681"/>
      <c r="K119" s="376"/>
      <c r="L119" s="30"/>
    </row>
    <row r="120" ht="23.25" customHeight="1" spans="2:12">
      <c r="B120" s="67" t="s">
        <v>475</v>
      </c>
      <c r="C120" s="67"/>
      <c r="D120" s="67"/>
      <c r="E120" s="39"/>
      <c r="F120" s="39"/>
      <c r="G120" s="39"/>
      <c r="H120" s="560"/>
      <c r="I120" s="560"/>
      <c r="J120" s="296"/>
      <c r="K120" s="39"/>
      <c r="L120" s="30"/>
    </row>
    <row r="121" ht="28.5" customHeight="1" spans="2:12">
      <c r="B121" s="676" t="s">
        <v>476</v>
      </c>
      <c r="C121" s="207"/>
      <c r="D121" s="207"/>
      <c r="E121" s="207"/>
      <c r="F121" s="207"/>
      <c r="G121" s="207"/>
      <c r="H121" s="207"/>
      <c r="I121" s="207"/>
      <c r="J121" s="207"/>
      <c r="K121" s="207"/>
      <c r="L121" s="207"/>
    </row>
    <row r="122" ht="23.25" customHeight="1" spans="2:12">
      <c r="B122" s="677" t="s">
        <v>477</v>
      </c>
      <c r="C122" s="531"/>
      <c r="D122" s="531"/>
      <c r="E122" s="531"/>
      <c r="F122" s="531"/>
      <c r="G122" s="531"/>
      <c r="H122" s="531"/>
      <c r="I122" s="531"/>
      <c r="J122" s="296"/>
      <c r="K122" s="39"/>
      <c r="L122" s="30"/>
    </row>
    <row r="123" ht="23.25" customHeight="1" spans="2:12">
      <c r="B123" s="677" t="s">
        <v>478</v>
      </c>
      <c r="C123" s="227"/>
      <c r="D123" s="227"/>
      <c r="E123" s="227"/>
      <c r="F123" s="678"/>
      <c r="G123" s="678"/>
      <c r="H123" s="678"/>
      <c r="I123" s="67"/>
      <c r="J123" s="296"/>
      <c r="K123" s="39"/>
      <c r="L123" s="30"/>
    </row>
    <row r="124" ht="23.25" customHeight="1" spans="2:12">
      <c r="B124" s="677" t="s">
        <v>479</v>
      </c>
      <c r="C124" s="227"/>
      <c r="D124" s="227"/>
      <c r="E124" s="227"/>
      <c r="F124" s="481"/>
      <c r="G124" s="481"/>
      <c r="H124" s="679"/>
      <c r="I124" s="67"/>
      <c r="J124" s="296"/>
      <c r="K124" s="39"/>
      <c r="L124" s="30"/>
    </row>
    <row r="125" ht="23.25" customHeight="1" spans="2:12">
      <c r="B125" s="227"/>
      <c r="C125" s="227"/>
      <c r="D125" s="227"/>
      <c r="E125" s="227"/>
      <c r="F125" s="481"/>
      <c r="G125" s="481"/>
      <c r="H125" s="679"/>
      <c r="I125" s="67"/>
      <c r="J125" s="296"/>
      <c r="K125" s="39"/>
      <c r="L125" s="30"/>
    </row>
    <row r="126" ht="23.25" customHeight="1" spans="2:12">
      <c r="B126" s="227"/>
      <c r="C126" s="227"/>
      <c r="D126" s="227"/>
      <c r="E126" s="227"/>
      <c r="F126" s="481"/>
      <c r="G126" s="481"/>
      <c r="H126" s="679"/>
      <c r="I126" s="67"/>
      <c r="J126" s="296"/>
      <c r="K126" s="39"/>
      <c r="L126" s="30"/>
    </row>
    <row r="127" ht="23.25" customHeight="1" spans="2:12">
      <c r="B127" s="227"/>
      <c r="C127" s="227"/>
      <c r="D127" s="227"/>
      <c r="E127" s="227"/>
      <c r="F127" s="481"/>
      <c r="G127" s="481"/>
      <c r="H127" s="679"/>
      <c r="I127" s="67"/>
      <c r="J127" s="296"/>
      <c r="K127" s="39"/>
      <c r="L127" s="30"/>
    </row>
    <row r="128" ht="23.25" customHeight="1" spans="2:12">
      <c r="B128" s="227"/>
      <c r="C128" s="227"/>
      <c r="D128" s="227"/>
      <c r="E128" s="227"/>
      <c r="F128" s="67"/>
      <c r="G128" s="67"/>
      <c r="H128" s="67"/>
      <c r="I128" s="67"/>
      <c r="J128" s="296"/>
      <c r="K128" s="39"/>
      <c r="L128" s="30"/>
    </row>
    <row r="129" ht="23.25" customHeight="1" spans="2:12">
      <c r="B129" s="457"/>
      <c r="C129" s="457"/>
      <c r="D129" s="457"/>
      <c r="E129" s="457"/>
      <c r="F129" s="18"/>
      <c r="G129" s="91"/>
      <c r="H129" s="91"/>
      <c r="I129" s="91"/>
      <c r="J129" s="170"/>
      <c r="K129" s="104"/>
      <c r="L129" s="65"/>
    </row>
    <row r="130" ht="23.25" customHeight="1" spans="2:12">
      <c r="B130" s="18"/>
      <c r="C130" s="18"/>
      <c r="D130" s="18"/>
      <c r="E130" s="18"/>
      <c r="F130" s="18"/>
      <c r="G130" s="91"/>
      <c r="H130" s="91"/>
      <c r="I130" s="91"/>
      <c r="J130" s="170"/>
      <c r="K130" s="104"/>
      <c r="L130" s="65"/>
    </row>
    <row r="131" ht="23.25" customHeight="1" spans="2:12">
      <c r="B131" s="104"/>
      <c r="C131" s="104"/>
      <c r="D131" s="104"/>
      <c r="E131" s="104"/>
      <c r="F131" s="104"/>
      <c r="G131" s="104"/>
      <c r="H131" s="104"/>
      <c r="I131" s="170"/>
      <c r="J131" s="170"/>
      <c r="K131" s="104"/>
      <c r="L131" s="65"/>
    </row>
    <row r="132" ht="23.25" customHeight="1" spans="2:12">
      <c r="B132" s="104"/>
      <c r="C132" s="104"/>
      <c r="D132" s="104"/>
      <c r="E132" s="104"/>
      <c r="F132" s="104"/>
      <c r="G132" s="104"/>
      <c r="H132" s="104"/>
      <c r="I132" s="170"/>
      <c r="J132" s="170"/>
      <c r="K132" s="104"/>
      <c r="L132" s="65"/>
    </row>
    <row r="133" ht="23.25" customHeight="1" spans="2:12">
      <c r="B133" s="104"/>
      <c r="C133" s="104"/>
      <c r="D133" s="104"/>
      <c r="E133" s="104"/>
      <c r="F133" s="104"/>
      <c r="G133" s="104"/>
      <c r="H133" s="104"/>
      <c r="I133" s="170"/>
      <c r="J133" s="170"/>
      <c r="K133" s="104"/>
      <c r="L133" s="65"/>
    </row>
    <row r="134" ht="23.25" customHeight="1" spans="2:12">
      <c r="B134" s="104"/>
      <c r="C134" s="104"/>
      <c r="D134" s="104"/>
      <c r="E134" s="104"/>
      <c r="F134" s="104"/>
      <c r="G134" s="104"/>
      <c r="H134" s="104"/>
      <c r="I134" s="170"/>
      <c r="J134" s="170"/>
      <c r="K134" s="104"/>
      <c r="L134" s="65"/>
    </row>
    <row r="135" ht="23.25" customHeight="1" spans="2:12">
      <c r="B135" s="104"/>
      <c r="C135" s="104"/>
      <c r="D135" s="104"/>
      <c r="E135" s="104"/>
      <c r="F135" s="104"/>
      <c r="G135" s="104"/>
      <c r="H135" s="104"/>
      <c r="I135" s="170"/>
      <c r="J135" s="170"/>
      <c r="K135" s="104"/>
      <c r="L135" s="65"/>
    </row>
    <row r="136" ht="23.25" customHeight="1" spans="2:12">
      <c r="B136" s="104"/>
      <c r="C136" s="104"/>
      <c r="D136" s="104"/>
      <c r="E136" s="104"/>
      <c r="F136" s="104"/>
      <c r="G136" s="104"/>
      <c r="H136" s="104"/>
      <c r="I136" s="104"/>
      <c r="J136" s="104"/>
      <c r="K136" s="104"/>
      <c r="L136" s="65"/>
    </row>
    <row r="137" ht="23.25" customHeight="1" spans="2:12">
      <c r="B137" s="104"/>
      <c r="C137" s="104"/>
      <c r="D137" s="104"/>
      <c r="E137" s="104"/>
      <c r="F137" s="104"/>
      <c r="G137" s="104"/>
      <c r="H137" s="104"/>
      <c r="I137" s="104"/>
      <c r="J137" s="104"/>
      <c r="K137" s="104"/>
      <c r="L137" s="65"/>
    </row>
    <row r="138" ht="23.25" customHeight="1" spans="2:12">
      <c r="B138" s="104"/>
      <c r="C138" s="104"/>
      <c r="D138" s="104"/>
      <c r="E138" s="104"/>
      <c r="F138" s="104"/>
      <c r="G138" s="104"/>
      <c r="H138" s="104"/>
      <c r="I138" s="104"/>
      <c r="J138" s="104"/>
      <c r="K138" s="104"/>
      <c r="L138" s="65"/>
    </row>
    <row r="139" ht="23.25" customHeight="1" spans="2:12">
      <c r="B139" s="104"/>
      <c r="C139" s="104"/>
      <c r="D139" s="104"/>
      <c r="E139" s="104"/>
      <c r="F139" s="104"/>
      <c r="G139" s="104"/>
      <c r="H139" s="104"/>
      <c r="I139" s="104"/>
      <c r="J139" s="104"/>
      <c r="K139" s="104"/>
      <c r="L139" s="65"/>
    </row>
    <row r="140" ht="23.25" customHeight="1" spans="2:12">
      <c r="B140" s="104"/>
      <c r="C140" s="104"/>
      <c r="D140" s="104"/>
      <c r="E140" s="104"/>
      <c r="F140" s="104"/>
      <c r="G140" s="104"/>
      <c r="H140" s="104"/>
      <c r="I140" s="104"/>
      <c r="J140" s="104"/>
      <c r="K140" s="104"/>
      <c r="L140" s="65"/>
    </row>
    <row r="141" ht="23.25" customHeight="1" spans="2:12">
      <c r="B141" s="104"/>
      <c r="C141" s="104"/>
      <c r="D141" s="104"/>
      <c r="E141" s="104"/>
      <c r="F141" s="104"/>
      <c r="G141" s="104"/>
      <c r="H141" s="104"/>
      <c r="I141" s="104"/>
      <c r="J141" s="104"/>
      <c r="K141" s="104"/>
      <c r="L141" s="65"/>
    </row>
    <row r="142" ht="23.25" customHeight="1" spans="2:12">
      <c r="B142" s="104"/>
      <c r="C142" s="104"/>
      <c r="D142" s="104"/>
      <c r="E142" s="104"/>
      <c r="F142" s="104"/>
      <c r="G142" s="104"/>
      <c r="H142" s="104"/>
      <c r="I142" s="104"/>
      <c r="J142" s="104"/>
      <c r="K142" s="104"/>
      <c r="L142" s="65"/>
    </row>
    <row r="143" ht="23.25" customHeight="1" spans="2:12">
      <c r="B143" s="104"/>
      <c r="C143" s="104"/>
      <c r="D143" s="104"/>
      <c r="E143" s="104"/>
      <c r="F143" s="104"/>
      <c r="G143" s="104"/>
      <c r="H143" s="104"/>
      <c r="I143" s="104"/>
      <c r="J143" s="104"/>
      <c r="K143" s="104"/>
      <c r="L143" s="65"/>
    </row>
    <row r="144" ht="23.25" customHeight="1" spans="2:12">
      <c r="B144" s="104"/>
      <c r="C144" s="104"/>
      <c r="D144" s="104"/>
      <c r="E144" s="104"/>
      <c r="F144" s="104"/>
      <c r="G144" s="104"/>
      <c r="H144" s="104"/>
      <c r="I144" s="104"/>
      <c r="J144" s="104"/>
      <c r="K144" s="104"/>
      <c r="L144" s="65"/>
    </row>
    <row r="145" ht="23.25" customHeight="1" spans="2:12">
      <c r="B145" s="104"/>
      <c r="C145" s="104"/>
      <c r="D145" s="104"/>
      <c r="E145" s="104"/>
      <c r="F145" s="104"/>
      <c r="G145" s="104"/>
      <c r="H145" s="104"/>
      <c r="I145" s="104"/>
      <c r="J145" s="104"/>
      <c r="K145" s="104"/>
      <c r="L145" s="65"/>
    </row>
    <row r="146" ht="23.25" customHeight="1" spans="2:12">
      <c r="B146" s="104"/>
      <c r="C146" s="104"/>
      <c r="D146" s="104"/>
      <c r="E146" s="104"/>
      <c r="F146" s="104"/>
      <c r="G146" s="104"/>
      <c r="H146" s="104"/>
      <c r="I146" s="104"/>
      <c r="J146" s="104"/>
      <c r="K146" s="104"/>
      <c r="L146" s="65"/>
    </row>
    <row r="147" ht="23.25" customHeight="1" spans="2:12">
      <c r="B147" s="104"/>
      <c r="C147" s="104"/>
      <c r="D147" s="104"/>
      <c r="E147" s="104"/>
      <c r="F147" s="104"/>
      <c r="G147" s="104"/>
      <c r="H147" s="104"/>
      <c r="I147" s="104"/>
      <c r="J147" s="104"/>
      <c r="K147" s="104"/>
      <c r="L147" s="65"/>
    </row>
    <row r="148" ht="23.25" customHeight="1" spans="2:12">
      <c r="B148" s="104"/>
      <c r="C148" s="104"/>
      <c r="D148" s="104"/>
      <c r="E148" s="104"/>
      <c r="F148" s="104"/>
      <c r="G148" s="104"/>
      <c r="H148" s="104"/>
      <c r="I148" s="104"/>
      <c r="J148" s="104"/>
      <c r="K148" s="104"/>
      <c r="L148" s="65"/>
    </row>
    <row r="149" ht="23.25" customHeight="1" spans="2:12">
      <c r="B149" s="104"/>
      <c r="C149" s="104"/>
      <c r="D149" s="104"/>
      <c r="E149" s="104"/>
      <c r="F149" s="104"/>
      <c r="G149" s="104"/>
      <c r="H149" s="104"/>
      <c r="I149" s="104"/>
      <c r="J149" s="104"/>
      <c r="K149" s="104"/>
      <c r="L149" s="65"/>
    </row>
    <row r="150" ht="23.25" customHeight="1" spans="2:12">
      <c r="B150" s="104"/>
      <c r="C150" s="104"/>
      <c r="D150" s="104"/>
      <c r="E150" s="104"/>
      <c r="F150" s="104"/>
      <c r="G150" s="104"/>
      <c r="H150" s="104"/>
      <c r="I150" s="104"/>
      <c r="J150" s="104"/>
      <c r="K150" s="104"/>
      <c r="L150" s="65"/>
    </row>
    <row r="151" ht="23.25" customHeight="1" spans="2:12">
      <c r="B151" s="104"/>
      <c r="C151" s="104"/>
      <c r="D151" s="104"/>
      <c r="E151" s="104"/>
      <c r="F151" s="104"/>
      <c r="G151" s="104"/>
      <c r="H151" s="104"/>
      <c r="I151" s="104"/>
      <c r="J151" s="104"/>
      <c r="K151" s="104"/>
      <c r="L151" s="65"/>
    </row>
    <row r="152" ht="23.25" customHeight="1" spans="2:12">
      <c r="B152" s="104"/>
      <c r="C152" s="104"/>
      <c r="D152" s="104"/>
      <c r="E152" s="104"/>
      <c r="F152" s="104"/>
      <c r="G152" s="104"/>
      <c r="H152" s="104"/>
      <c r="I152" s="104"/>
      <c r="J152" s="104"/>
      <c r="K152" s="104"/>
      <c r="L152" s="65"/>
    </row>
    <row r="153" ht="23.25" customHeight="1" spans="2:12"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</row>
    <row r="154" ht="23.25" customHeight="1" spans="2:12"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</row>
    <row r="155" ht="23.25" customHeight="1" spans="2:12"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</row>
    <row r="156" ht="23.25" customHeight="1" spans="2:12"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</row>
    <row r="157" ht="23.25" customHeight="1" spans="2:12"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</row>
    <row r="158" ht="23.25" customHeight="1" spans="2:12"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</row>
    <row r="159" ht="23.25" customHeight="1" spans="2:12"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</row>
    <row r="160" ht="23.25" customHeight="1" spans="2:12"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</row>
    <row r="161" ht="23.25" customHeight="1" spans="2:12"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</row>
    <row r="162" ht="23.25" customHeight="1" spans="2:12"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</row>
    <row r="163" ht="23.25" customHeight="1" spans="2:12"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</row>
    <row r="164" ht="23.25" customHeight="1" spans="2:12"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</row>
    <row r="165" ht="23.25" customHeight="1" spans="2:12"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</row>
    <row r="166" ht="23.25" customHeight="1" spans="2:12"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</row>
    <row r="167" ht="23.25" customHeight="1" spans="2:12"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</row>
    <row r="168" ht="23.25" customHeight="1" spans="2:12"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</row>
    <row r="169" ht="23.25" customHeight="1" spans="2:12"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</row>
    <row r="170" ht="23.25" customHeight="1" spans="2:12"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</row>
    <row r="171" ht="23.25" customHeight="1" spans="2:12"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</row>
    <row r="172" ht="23.25" customHeight="1" spans="2:12"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</row>
    <row r="173" ht="23.25" customHeight="1" spans="2:12"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</row>
    <row r="174" ht="23.25" customHeight="1" spans="2:12">
      <c r="B174" s="65"/>
      <c r="C174" s="65"/>
      <c r="D174" s="65"/>
      <c r="E174" s="65"/>
      <c r="F174" s="65"/>
      <c r="G174" s="65"/>
      <c r="H174" s="65"/>
      <c r="I174" s="65"/>
      <c r="J174" s="65"/>
      <c r="K174" s="65"/>
      <c r="L174" s="65"/>
    </row>
    <row r="175" ht="23.25" customHeight="1" spans="2:12">
      <c r="B175" s="65"/>
      <c r="C175" s="65"/>
      <c r="D175" s="65"/>
      <c r="E175" s="65"/>
      <c r="F175" s="65"/>
      <c r="G175" s="65"/>
      <c r="H175" s="65"/>
      <c r="I175" s="65"/>
      <c r="J175" s="65"/>
      <c r="K175" s="65"/>
      <c r="L175" s="65"/>
    </row>
    <row r="176" ht="23.25" customHeight="1" spans="2:12">
      <c r="B176" s="65"/>
      <c r="C176" s="65"/>
      <c r="D176" s="65"/>
      <c r="E176" s="65"/>
      <c r="F176" s="65"/>
      <c r="G176" s="65"/>
      <c r="H176" s="65"/>
      <c r="I176" s="65"/>
      <c r="J176" s="65"/>
      <c r="K176" s="65"/>
      <c r="L176" s="65"/>
    </row>
    <row r="177" ht="23.25" customHeight="1" spans="2:12">
      <c r="B177" s="65"/>
      <c r="C177" s="65"/>
      <c r="D177" s="65"/>
      <c r="E177" s="65"/>
      <c r="F177" s="65"/>
      <c r="G177" s="65"/>
      <c r="H177" s="65"/>
      <c r="I177" s="65"/>
      <c r="J177" s="65"/>
      <c r="K177" s="65"/>
      <c r="L177" s="65"/>
    </row>
    <row r="178" ht="23.25" customHeight="1" spans="2:12">
      <c r="B178" s="65"/>
      <c r="C178" s="65"/>
      <c r="D178" s="65"/>
      <c r="E178" s="65"/>
      <c r="F178" s="65"/>
      <c r="G178" s="65"/>
      <c r="H178" s="65"/>
      <c r="I178" s="65"/>
      <c r="J178" s="65"/>
      <c r="K178" s="65"/>
      <c r="L178" s="65"/>
    </row>
    <row r="179" ht="23.25" customHeight="1" spans="2:12">
      <c r="B179" s="65"/>
      <c r="C179" s="65"/>
      <c r="D179" s="65"/>
      <c r="E179" s="65"/>
      <c r="F179" s="65"/>
      <c r="G179" s="65"/>
      <c r="H179" s="65"/>
      <c r="I179" s="65"/>
      <c r="J179" s="65"/>
      <c r="K179" s="65"/>
      <c r="L179" s="65"/>
    </row>
    <row r="180" ht="23.25" customHeight="1" spans="2:12">
      <c r="B180" s="65"/>
      <c r="C180" s="65"/>
      <c r="D180" s="65"/>
      <c r="E180" s="65"/>
      <c r="F180" s="65"/>
      <c r="G180" s="65"/>
      <c r="H180" s="65"/>
      <c r="I180" s="65"/>
      <c r="J180" s="65"/>
      <c r="K180" s="65"/>
      <c r="L180" s="65"/>
    </row>
    <row r="181" ht="23.25" customHeight="1" spans="2:12">
      <c r="B181" s="65"/>
      <c r="C181" s="65"/>
      <c r="D181" s="65"/>
      <c r="E181" s="65"/>
      <c r="F181" s="65"/>
      <c r="G181" s="65"/>
      <c r="H181" s="65"/>
      <c r="I181" s="65"/>
      <c r="J181" s="65"/>
      <c r="K181" s="65"/>
      <c r="L181" s="65"/>
    </row>
    <row r="182" ht="23.25" customHeight="1" spans="2:12">
      <c r="B182" s="65"/>
      <c r="C182" s="65"/>
      <c r="D182" s="65"/>
      <c r="E182" s="65"/>
      <c r="F182" s="65"/>
      <c r="G182" s="65"/>
      <c r="H182" s="65"/>
      <c r="I182" s="65"/>
      <c r="J182" s="65"/>
      <c r="K182" s="65"/>
      <c r="L182" s="65"/>
    </row>
    <row r="183" ht="23.25" customHeight="1" spans="2:12">
      <c r="B183" s="65"/>
      <c r="C183" s="65"/>
      <c r="D183" s="65"/>
      <c r="E183" s="65"/>
      <c r="F183" s="65"/>
      <c r="G183" s="65"/>
      <c r="H183" s="65"/>
      <c r="I183" s="65"/>
      <c r="J183" s="65"/>
      <c r="K183" s="65"/>
      <c r="L183" s="65"/>
    </row>
    <row r="184" ht="23.25" customHeight="1" spans="2:12">
      <c r="B184" s="65"/>
      <c r="C184" s="65"/>
      <c r="D184" s="65"/>
      <c r="E184" s="65"/>
      <c r="F184" s="65"/>
      <c r="G184" s="65"/>
      <c r="H184" s="65"/>
      <c r="I184" s="65"/>
      <c r="J184" s="65"/>
      <c r="K184" s="65"/>
      <c r="L184" s="65"/>
    </row>
    <row r="185" ht="23.25" customHeight="1" spans="2:12">
      <c r="B185" s="65"/>
      <c r="C185" s="65"/>
      <c r="D185" s="65"/>
      <c r="E185" s="65"/>
      <c r="F185" s="65"/>
      <c r="G185" s="65"/>
      <c r="H185" s="65"/>
      <c r="I185" s="65"/>
      <c r="J185" s="65"/>
      <c r="K185" s="65"/>
      <c r="L185" s="65"/>
    </row>
    <row r="186" ht="23.25" customHeight="1" spans="2:12">
      <c r="B186" s="65"/>
      <c r="C186" s="65"/>
      <c r="D186" s="65"/>
      <c r="E186" s="65"/>
      <c r="F186" s="65"/>
      <c r="G186" s="65"/>
      <c r="H186" s="65"/>
      <c r="I186" s="65"/>
      <c r="J186" s="65"/>
      <c r="K186" s="65"/>
      <c r="L186" s="65"/>
    </row>
    <row r="187" ht="23.25" customHeight="1" spans="2:12">
      <c r="B187" s="65"/>
      <c r="C187" s="65"/>
      <c r="D187" s="65"/>
      <c r="E187" s="65"/>
      <c r="F187" s="65"/>
      <c r="G187" s="65"/>
      <c r="H187" s="65"/>
      <c r="I187" s="65"/>
      <c r="J187" s="65"/>
      <c r="K187" s="65"/>
      <c r="L187" s="65"/>
    </row>
    <row r="188" ht="23.25" customHeight="1" spans="2:12">
      <c r="B188" s="65"/>
      <c r="C188" s="65"/>
      <c r="D188" s="65"/>
      <c r="E188" s="65"/>
      <c r="F188" s="65"/>
      <c r="G188" s="65"/>
      <c r="H188" s="65"/>
      <c r="I188" s="65"/>
      <c r="J188" s="65"/>
      <c r="K188" s="65"/>
      <c r="L188" s="65"/>
    </row>
    <row r="189" ht="23.25" customHeight="1" spans="2:12">
      <c r="B189" s="65"/>
      <c r="C189" s="65"/>
      <c r="D189" s="65"/>
      <c r="E189" s="65"/>
      <c r="F189" s="65"/>
      <c r="G189" s="65"/>
      <c r="H189" s="65"/>
      <c r="I189" s="65"/>
      <c r="J189" s="65"/>
      <c r="K189" s="65"/>
      <c r="L189" s="65"/>
    </row>
    <row r="190" ht="23.25" customHeight="1" spans="2:12">
      <c r="B190" s="65"/>
      <c r="C190" s="65"/>
      <c r="D190" s="65"/>
      <c r="E190" s="65"/>
      <c r="F190" s="65"/>
      <c r="G190" s="65"/>
      <c r="H190" s="65"/>
      <c r="I190" s="65"/>
      <c r="J190" s="65"/>
      <c r="K190" s="65"/>
      <c r="L190" s="65"/>
    </row>
    <row r="191" ht="23.25" customHeight="1" spans="2:12">
      <c r="B191" s="65"/>
      <c r="C191" s="65"/>
      <c r="D191" s="65"/>
      <c r="E191" s="65"/>
      <c r="F191" s="65"/>
      <c r="G191" s="65"/>
      <c r="H191" s="65"/>
      <c r="I191" s="65"/>
      <c r="J191" s="65"/>
      <c r="K191" s="65"/>
      <c r="L191" s="65"/>
    </row>
    <row r="192" ht="23.25" customHeight="1" spans="2:12">
      <c r="B192" s="65"/>
      <c r="C192" s="65"/>
      <c r="D192" s="65"/>
      <c r="E192" s="65"/>
      <c r="F192" s="65"/>
      <c r="G192" s="65"/>
      <c r="H192" s="65"/>
      <c r="I192" s="65"/>
      <c r="J192" s="65"/>
      <c r="K192" s="65"/>
      <c r="L192" s="65"/>
    </row>
    <row r="193" ht="23.25" customHeight="1" spans="2:12">
      <c r="B193" s="65"/>
      <c r="C193" s="65"/>
      <c r="D193" s="65"/>
      <c r="E193" s="65"/>
      <c r="F193" s="65"/>
      <c r="G193" s="65"/>
      <c r="H193" s="65"/>
      <c r="I193" s="65"/>
      <c r="J193" s="65"/>
      <c r="K193" s="65"/>
      <c r="L193" s="65"/>
    </row>
    <row r="194" ht="23.25" customHeight="1" spans="2:12">
      <c r="B194" s="65"/>
      <c r="C194" s="65"/>
      <c r="D194" s="65"/>
      <c r="E194" s="65"/>
      <c r="F194" s="65"/>
      <c r="G194" s="65"/>
      <c r="H194" s="65"/>
      <c r="I194" s="65"/>
      <c r="J194" s="65"/>
      <c r="K194" s="65"/>
      <c r="L194" s="65"/>
    </row>
    <row r="195" ht="23.25" customHeight="1" spans="2:12">
      <c r="B195" s="65"/>
      <c r="C195" s="65"/>
      <c r="D195" s="65"/>
      <c r="E195" s="65"/>
      <c r="F195" s="65"/>
      <c r="G195" s="65"/>
      <c r="H195" s="65"/>
      <c r="I195" s="65"/>
      <c r="J195" s="65"/>
      <c r="K195" s="65"/>
      <c r="L195" s="65"/>
    </row>
    <row r="196" ht="23.25" customHeight="1" spans="2:12">
      <c r="B196" s="65"/>
      <c r="C196" s="65"/>
      <c r="D196" s="65"/>
      <c r="E196" s="65"/>
      <c r="F196" s="65"/>
      <c r="G196" s="65"/>
      <c r="H196" s="65"/>
      <c r="I196" s="65"/>
      <c r="J196" s="65"/>
      <c r="K196" s="65"/>
      <c r="L196" s="65"/>
    </row>
    <row r="197" ht="23.25" customHeight="1" spans="2:12">
      <c r="B197" s="65"/>
      <c r="C197" s="65"/>
      <c r="D197" s="65"/>
      <c r="E197" s="65"/>
      <c r="F197" s="65"/>
      <c r="G197" s="65"/>
      <c r="H197" s="65"/>
      <c r="I197" s="65"/>
      <c r="J197" s="65"/>
      <c r="K197" s="65"/>
      <c r="L197" s="65"/>
    </row>
    <row r="198" ht="23.25" customHeight="1" spans="2:12">
      <c r="B198" s="65"/>
      <c r="C198" s="65"/>
      <c r="D198" s="65"/>
      <c r="E198" s="65"/>
      <c r="F198" s="65"/>
      <c r="G198" s="65"/>
      <c r="H198" s="65"/>
      <c r="I198" s="65"/>
      <c r="J198" s="65"/>
      <c r="K198" s="65"/>
      <c r="L198" s="65"/>
    </row>
    <row r="199" ht="23.25" customHeight="1" spans="2:12">
      <c r="B199" s="65"/>
      <c r="C199" s="65"/>
      <c r="D199" s="65"/>
      <c r="E199" s="65"/>
      <c r="F199" s="65"/>
      <c r="G199" s="65"/>
      <c r="H199" s="65"/>
      <c r="I199" s="65"/>
      <c r="J199" s="65"/>
      <c r="K199" s="65"/>
      <c r="L199" s="65"/>
    </row>
    <row r="200" ht="23.25" customHeight="1" spans="2:12">
      <c r="B200" s="65"/>
      <c r="C200" s="65"/>
      <c r="D200" s="65"/>
      <c r="E200" s="65"/>
      <c r="F200" s="65"/>
      <c r="G200" s="65"/>
      <c r="H200" s="65"/>
      <c r="I200" s="65"/>
      <c r="J200" s="65"/>
      <c r="K200" s="65"/>
      <c r="L200" s="65"/>
    </row>
    <row r="201" ht="23.25" customHeight="1" spans="2:12">
      <c r="B201" s="65"/>
      <c r="C201" s="65"/>
      <c r="D201" s="65"/>
      <c r="E201" s="65"/>
      <c r="F201" s="65"/>
      <c r="G201" s="65"/>
      <c r="H201" s="65"/>
      <c r="I201" s="65"/>
      <c r="J201" s="65"/>
      <c r="K201" s="65"/>
      <c r="L201" s="65"/>
    </row>
    <row r="202" ht="23.25" customHeight="1" spans="2:12">
      <c r="B202" s="65"/>
      <c r="C202" s="65"/>
      <c r="D202" s="65"/>
      <c r="E202" s="65"/>
      <c r="F202" s="65"/>
      <c r="G202" s="65"/>
      <c r="H202" s="65"/>
      <c r="I202" s="65"/>
      <c r="J202" s="65"/>
      <c r="K202" s="65"/>
      <c r="L202" s="65"/>
    </row>
    <row r="203" ht="23.25" customHeight="1" spans="2:12">
      <c r="B203" s="65"/>
      <c r="C203" s="65"/>
      <c r="D203" s="65"/>
      <c r="E203" s="65"/>
      <c r="F203" s="65"/>
      <c r="G203" s="65"/>
      <c r="H203" s="65"/>
      <c r="I203" s="65"/>
      <c r="J203" s="65"/>
      <c r="K203" s="65"/>
      <c r="L203" s="65"/>
    </row>
    <row r="204" ht="23.25" customHeight="1" spans="2:12">
      <c r="B204" s="65"/>
      <c r="C204" s="65"/>
      <c r="D204" s="65"/>
      <c r="E204" s="65"/>
      <c r="F204" s="65"/>
      <c r="G204" s="65"/>
      <c r="H204" s="65"/>
      <c r="I204" s="65"/>
      <c r="J204" s="65"/>
      <c r="K204" s="65"/>
      <c r="L204" s="65"/>
    </row>
    <row r="205" ht="23.25" customHeight="1" spans="2:12">
      <c r="B205" s="65"/>
      <c r="C205" s="65"/>
      <c r="D205" s="65"/>
      <c r="E205" s="65"/>
      <c r="F205" s="65"/>
      <c r="G205" s="65"/>
      <c r="H205" s="65"/>
      <c r="I205" s="65"/>
      <c r="J205" s="65"/>
      <c r="K205" s="65"/>
      <c r="L205" s="65"/>
    </row>
    <row r="206" ht="23.25" customHeight="1" spans="2:12">
      <c r="B206" s="65"/>
      <c r="C206" s="65"/>
      <c r="D206" s="65"/>
      <c r="E206" s="65"/>
      <c r="F206" s="65"/>
      <c r="G206" s="65"/>
      <c r="H206" s="65"/>
      <c r="I206" s="65"/>
      <c r="J206" s="65"/>
      <c r="K206" s="65"/>
      <c r="L206" s="65"/>
    </row>
    <row r="207" ht="23.25" customHeight="1" spans="2:12">
      <c r="B207" s="65"/>
      <c r="C207" s="65"/>
      <c r="D207" s="65"/>
      <c r="E207" s="65"/>
      <c r="F207" s="65"/>
      <c r="G207" s="65"/>
      <c r="H207" s="65"/>
      <c r="I207" s="65"/>
      <c r="J207" s="65"/>
      <c r="K207" s="65"/>
      <c r="L207" s="65"/>
    </row>
    <row r="208" ht="23.25" customHeight="1" spans="2:12">
      <c r="B208" s="65"/>
      <c r="C208" s="65"/>
      <c r="D208" s="65"/>
      <c r="E208" s="65"/>
      <c r="F208" s="65"/>
      <c r="G208" s="65"/>
      <c r="H208" s="65"/>
      <c r="I208" s="65"/>
      <c r="J208" s="65"/>
      <c r="K208" s="65"/>
      <c r="L208" s="65"/>
    </row>
    <row r="209" ht="23.25" customHeight="1" spans="2:12">
      <c r="B209" s="65"/>
      <c r="C209" s="65"/>
      <c r="D209" s="65"/>
      <c r="E209" s="65"/>
      <c r="F209" s="65"/>
      <c r="G209" s="65"/>
      <c r="H209" s="65"/>
      <c r="I209" s="65"/>
      <c r="J209" s="65"/>
      <c r="K209" s="65"/>
      <c r="L209" s="65"/>
    </row>
    <row r="210" ht="23.25" customHeight="1" spans="2:12">
      <c r="B210" s="65"/>
      <c r="C210" s="65"/>
      <c r="D210" s="65"/>
      <c r="E210" s="65"/>
      <c r="F210" s="65"/>
      <c r="G210" s="65"/>
      <c r="H210" s="65"/>
      <c r="I210" s="65"/>
      <c r="J210" s="65"/>
      <c r="K210" s="65"/>
      <c r="L210" s="65"/>
    </row>
    <row r="211" ht="23.25" customHeight="1" spans="2:12">
      <c r="B211" s="65"/>
      <c r="C211" s="65"/>
      <c r="D211" s="65"/>
      <c r="E211" s="65"/>
      <c r="F211" s="65"/>
      <c r="G211" s="65"/>
      <c r="H211" s="65"/>
      <c r="I211" s="65"/>
      <c r="J211" s="65"/>
      <c r="K211" s="65"/>
      <c r="L211" s="65"/>
    </row>
    <row r="212" ht="23.25" customHeight="1" spans="2:12">
      <c r="B212" s="65"/>
      <c r="C212" s="65"/>
      <c r="D212" s="65"/>
      <c r="E212" s="65"/>
      <c r="F212" s="65"/>
      <c r="G212" s="65"/>
      <c r="H212" s="65"/>
      <c r="I212" s="65"/>
      <c r="J212" s="65"/>
      <c r="K212" s="65"/>
      <c r="L212" s="65"/>
    </row>
    <row r="213" ht="23.25" customHeight="1" spans="2:12">
      <c r="B213" s="65"/>
      <c r="C213" s="65"/>
      <c r="D213" s="65"/>
      <c r="E213" s="65"/>
      <c r="F213" s="65"/>
      <c r="G213" s="65"/>
      <c r="H213" s="65"/>
      <c r="I213" s="65"/>
      <c r="J213" s="65"/>
      <c r="K213" s="65"/>
      <c r="L213" s="65"/>
    </row>
    <row r="214" ht="23.25" customHeight="1" spans="2:12">
      <c r="B214" s="65"/>
      <c r="C214" s="65"/>
      <c r="D214" s="65"/>
      <c r="E214" s="65"/>
      <c r="F214" s="65"/>
      <c r="G214" s="65"/>
      <c r="H214" s="65"/>
      <c r="I214" s="65"/>
      <c r="J214" s="65"/>
      <c r="K214" s="65"/>
      <c r="L214" s="65"/>
    </row>
    <row r="215" ht="23.25" customHeight="1" spans="2:12">
      <c r="B215" s="65"/>
      <c r="C215" s="65"/>
      <c r="D215" s="65"/>
      <c r="E215" s="65"/>
      <c r="F215" s="65"/>
      <c r="G215" s="65"/>
      <c r="H215" s="65"/>
      <c r="I215" s="65"/>
      <c r="J215" s="65"/>
      <c r="K215" s="65"/>
      <c r="L215" s="65"/>
    </row>
    <row r="216" ht="23.25" customHeight="1" spans="2:12">
      <c r="B216" s="65"/>
      <c r="C216" s="65"/>
      <c r="D216" s="65"/>
      <c r="E216" s="65"/>
      <c r="F216" s="65"/>
      <c r="G216" s="65"/>
      <c r="H216" s="65"/>
      <c r="I216" s="65"/>
      <c r="J216" s="65"/>
      <c r="K216" s="65"/>
      <c r="L216" s="65"/>
    </row>
    <row r="217" ht="23.25" customHeight="1" spans="2:12">
      <c r="B217" s="65"/>
      <c r="C217" s="65"/>
      <c r="D217" s="65"/>
      <c r="E217" s="65"/>
      <c r="F217" s="65"/>
      <c r="G217" s="65"/>
      <c r="H217" s="65"/>
      <c r="I217" s="65"/>
      <c r="J217" s="65"/>
      <c r="K217" s="65"/>
      <c r="L217" s="65"/>
    </row>
    <row r="218" ht="23.25" customHeight="1" spans="2:12">
      <c r="B218" s="65"/>
      <c r="C218" s="65"/>
      <c r="D218" s="65"/>
      <c r="E218" s="65"/>
      <c r="F218" s="65"/>
      <c r="G218" s="65"/>
      <c r="H218" s="65"/>
      <c r="I218" s="65"/>
      <c r="J218" s="65"/>
      <c r="K218" s="65"/>
      <c r="L218" s="65"/>
    </row>
    <row r="219" ht="23.25" customHeight="1" spans="2:12">
      <c r="B219" s="65"/>
      <c r="C219" s="65"/>
      <c r="D219" s="65"/>
      <c r="E219" s="65"/>
      <c r="F219" s="65"/>
      <c r="G219" s="65"/>
      <c r="H219" s="65"/>
      <c r="I219" s="65"/>
      <c r="J219" s="65"/>
      <c r="K219" s="65"/>
      <c r="L219" s="65"/>
    </row>
    <row r="220" ht="23.25" customHeight="1" spans="2:12">
      <c r="B220" s="65"/>
      <c r="C220" s="65"/>
      <c r="D220" s="65"/>
      <c r="E220" s="65"/>
      <c r="F220" s="65"/>
      <c r="G220" s="65"/>
      <c r="H220" s="65"/>
      <c r="I220" s="65"/>
      <c r="J220" s="65"/>
      <c r="K220" s="65"/>
      <c r="L220" s="65"/>
    </row>
    <row r="221" ht="23.25" customHeight="1" spans="2:12">
      <c r="B221" s="65"/>
      <c r="C221" s="65"/>
      <c r="D221" s="65"/>
      <c r="E221" s="65"/>
      <c r="F221" s="65"/>
      <c r="G221" s="65"/>
      <c r="H221" s="65"/>
      <c r="I221" s="65"/>
      <c r="J221" s="65"/>
      <c r="K221" s="65"/>
      <c r="L221" s="65"/>
    </row>
    <row r="222" ht="23.25" customHeight="1" spans="2:12">
      <c r="B222" s="65"/>
      <c r="C222" s="65"/>
      <c r="D222" s="65"/>
      <c r="E222" s="65"/>
      <c r="F222" s="65"/>
      <c r="G222" s="65"/>
      <c r="H222" s="65"/>
      <c r="I222" s="65"/>
      <c r="J222" s="65"/>
      <c r="K222" s="65"/>
      <c r="L222" s="65"/>
    </row>
    <row r="223" ht="23.25" customHeight="1" spans="2:12">
      <c r="B223" s="65"/>
      <c r="C223" s="65"/>
      <c r="D223" s="65"/>
      <c r="E223" s="65"/>
      <c r="F223" s="65"/>
      <c r="G223" s="65"/>
      <c r="H223" s="65"/>
      <c r="I223" s="65"/>
      <c r="J223" s="65"/>
      <c r="K223" s="65"/>
      <c r="L223" s="65"/>
    </row>
    <row r="224" ht="23.25" customHeight="1" spans="2:12">
      <c r="B224" s="65"/>
      <c r="C224" s="65"/>
      <c r="D224" s="65"/>
      <c r="E224" s="65"/>
      <c r="F224" s="65"/>
      <c r="G224" s="65"/>
      <c r="H224" s="65"/>
      <c r="I224" s="65"/>
      <c r="J224" s="65"/>
      <c r="K224" s="65"/>
      <c r="L224" s="65"/>
    </row>
    <row r="225" ht="23.25" customHeight="1" spans="2:12">
      <c r="B225" s="65"/>
      <c r="C225" s="65"/>
      <c r="D225" s="65"/>
      <c r="E225" s="65"/>
      <c r="F225" s="65"/>
      <c r="G225" s="65"/>
      <c r="H225" s="65"/>
      <c r="I225" s="65"/>
      <c r="J225" s="65"/>
      <c r="K225" s="65"/>
      <c r="L225" s="65"/>
    </row>
    <row r="226" ht="23.25" customHeight="1" spans="2:12">
      <c r="B226" s="65"/>
      <c r="C226" s="65"/>
      <c r="D226" s="65"/>
      <c r="E226" s="65"/>
      <c r="F226" s="65"/>
      <c r="G226" s="65"/>
      <c r="H226" s="65"/>
      <c r="I226" s="65"/>
      <c r="J226" s="65"/>
      <c r="K226" s="65"/>
      <c r="L226" s="65"/>
    </row>
    <row r="227" ht="23.25" customHeight="1" spans="2:12">
      <c r="B227" s="65"/>
      <c r="C227" s="65"/>
      <c r="D227" s="65"/>
      <c r="E227" s="65"/>
      <c r="F227" s="65"/>
      <c r="G227" s="65"/>
      <c r="H227" s="65"/>
      <c r="I227" s="65"/>
      <c r="J227" s="65"/>
      <c r="K227" s="65"/>
      <c r="L227" s="65"/>
    </row>
    <row r="228" ht="23.25" customHeight="1" spans="2:12">
      <c r="B228" s="65"/>
      <c r="C228" s="65"/>
      <c r="D228" s="65"/>
      <c r="E228" s="65"/>
      <c r="F228" s="65"/>
      <c r="G228" s="65"/>
      <c r="H228" s="65"/>
      <c r="I228" s="65"/>
      <c r="J228" s="65"/>
      <c r="K228" s="65"/>
      <c r="L228" s="65"/>
    </row>
    <row r="229" ht="23.25" customHeight="1" spans="2:12">
      <c r="B229" s="65"/>
      <c r="C229" s="65"/>
      <c r="D229" s="65"/>
      <c r="E229" s="65"/>
      <c r="F229" s="65"/>
      <c r="G229" s="65"/>
      <c r="H229" s="65"/>
      <c r="I229" s="65"/>
      <c r="J229" s="65"/>
      <c r="K229" s="65"/>
      <c r="L229" s="65"/>
    </row>
    <row r="230" ht="23.25" customHeight="1" spans="2:12">
      <c r="B230" s="65"/>
      <c r="C230" s="65"/>
      <c r="D230" s="65"/>
      <c r="E230" s="65"/>
      <c r="F230" s="65"/>
      <c r="G230" s="65"/>
      <c r="H230" s="65"/>
      <c r="I230" s="65"/>
      <c r="J230" s="65"/>
      <c r="K230" s="65"/>
      <c r="L230" s="65"/>
    </row>
    <row r="231" ht="23.25" customHeight="1" spans="2:12">
      <c r="B231" s="65"/>
      <c r="C231" s="65"/>
      <c r="D231" s="65"/>
      <c r="E231" s="65"/>
      <c r="F231" s="65"/>
      <c r="G231" s="65"/>
      <c r="H231" s="65"/>
      <c r="I231" s="65"/>
      <c r="J231" s="65"/>
      <c r="K231" s="65"/>
      <c r="L231" s="65"/>
    </row>
    <row r="232" ht="23.25" customHeight="1" spans="2:12">
      <c r="B232" s="65"/>
      <c r="C232" s="65"/>
      <c r="D232" s="65"/>
      <c r="E232" s="65"/>
      <c r="F232" s="65"/>
      <c r="G232" s="65"/>
      <c r="H232" s="65"/>
      <c r="I232" s="65"/>
      <c r="J232" s="65"/>
      <c r="K232" s="65"/>
      <c r="L232" s="65"/>
    </row>
    <row r="233" ht="23.25" customHeight="1" spans="2:12">
      <c r="B233" s="65"/>
      <c r="C233" s="65"/>
      <c r="D233" s="65"/>
      <c r="E233" s="65"/>
      <c r="F233" s="65"/>
      <c r="G233" s="65"/>
      <c r="H233" s="65"/>
      <c r="I233" s="65"/>
      <c r="J233" s="65"/>
      <c r="K233" s="65"/>
      <c r="L233" s="65"/>
    </row>
    <row r="234" ht="23.25" customHeight="1" spans="2:12">
      <c r="B234" s="65"/>
      <c r="C234" s="65"/>
      <c r="D234" s="65"/>
      <c r="E234" s="65"/>
      <c r="F234" s="65"/>
      <c r="G234" s="65"/>
      <c r="H234" s="65"/>
      <c r="I234" s="65"/>
      <c r="J234" s="65"/>
      <c r="K234" s="65"/>
      <c r="L234" s="65"/>
    </row>
    <row r="235" ht="23.25" customHeight="1" spans="2:12">
      <c r="B235" s="65"/>
      <c r="C235" s="65"/>
      <c r="D235" s="65"/>
      <c r="E235" s="65"/>
      <c r="F235" s="65"/>
      <c r="G235" s="65"/>
      <c r="H235" s="65"/>
      <c r="I235" s="65"/>
      <c r="J235" s="65"/>
      <c r="K235" s="65"/>
      <c r="L235" s="65"/>
    </row>
    <row r="236" ht="23.25" customHeight="1" spans="2:12">
      <c r="B236" s="65"/>
      <c r="C236" s="65"/>
      <c r="D236" s="65"/>
      <c r="E236" s="65"/>
      <c r="F236" s="65"/>
      <c r="G236" s="65"/>
      <c r="H236" s="65"/>
      <c r="I236" s="65"/>
      <c r="J236" s="65"/>
      <c r="K236" s="65"/>
      <c r="L236" s="65"/>
    </row>
    <row r="237" ht="23.25" customHeight="1" spans="2:12">
      <c r="B237" s="65"/>
      <c r="C237" s="65"/>
      <c r="D237" s="65"/>
      <c r="E237" s="65"/>
      <c r="F237" s="65"/>
      <c r="G237" s="65"/>
      <c r="H237" s="65"/>
      <c r="I237" s="65"/>
      <c r="J237" s="65"/>
      <c r="K237" s="65"/>
      <c r="L237" s="65"/>
    </row>
    <row r="238" ht="23.25" customHeight="1" spans="2:12">
      <c r="B238" s="65"/>
      <c r="C238" s="65"/>
      <c r="D238" s="65"/>
      <c r="E238" s="65"/>
      <c r="F238" s="65"/>
      <c r="G238" s="65"/>
      <c r="H238" s="65"/>
      <c r="I238" s="65"/>
      <c r="J238" s="65"/>
      <c r="K238" s="65"/>
      <c r="L238" s="65"/>
    </row>
    <row r="239" ht="23.25" customHeight="1" spans="2:12">
      <c r="B239" s="65"/>
      <c r="C239" s="65"/>
      <c r="D239" s="65"/>
      <c r="E239" s="65"/>
      <c r="F239" s="65"/>
      <c r="G239" s="65"/>
      <c r="H239" s="65"/>
      <c r="I239" s="65"/>
      <c r="J239" s="65"/>
      <c r="K239" s="65"/>
      <c r="L239" s="65"/>
    </row>
    <row r="240" ht="23.25" customHeight="1" spans="2:12">
      <c r="B240" s="65"/>
      <c r="C240" s="65"/>
      <c r="D240" s="65"/>
      <c r="E240" s="65"/>
      <c r="F240" s="65"/>
      <c r="G240" s="65"/>
      <c r="H240" s="65"/>
      <c r="I240" s="65"/>
      <c r="J240" s="65"/>
      <c r="K240" s="65"/>
      <c r="L240" s="65"/>
    </row>
    <row r="241" ht="23.25" customHeight="1" spans="2:12">
      <c r="B241" s="65"/>
      <c r="C241" s="65"/>
      <c r="D241" s="65"/>
      <c r="E241" s="65"/>
      <c r="F241" s="65"/>
      <c r="G241" s="65"/>
      <c r="H241" s="65"/>
      <c r="I241" s="65"/>
      <c r="J241" s="65"/>
      <c r="K241" s="65"/>
      <c r="L241" s="65"/>
    </row>
    <row r="242" ht="23.25" customHeight="1" spans="2:12">
      <c r="B242" s="65"/>
      <c r="C242" s="65"/>
      <c r="D242" s="65"/>
      <c r="E242" s="65"/>
      <c r="F242" s="65"/>
      <c r="G242" s="65"/>
      <c r="H242" s="65"/>
      <c r="I242" s="65"/>
      <c r="J242" s="65"/>
      <c r="K242" s="65"/>
      <c r="L242" s="65"/>
    </row>
    <row r="243" ht="23.25" customHeight="1" spans="2:12">
      <c r="B243" s="65"/>
      <c r="C243" s="65"/>
      <c r="D243" s="65"/>
      <c r="E243" s="65"/>
      <c r="F243" s="65"/>
      <c r="G243" s="65"/>
      <c r="H243" s="65"/>
      <c r="I243" s="65"/>
      <c r="J243" s="65"/>
      <c r="K243" s="65"/>
      <c r="L243" s="65"/>
    </row>
    <row r="244" ht="23.25" customHeight="1" spans="2:12">
      <c r="B244" s="65"/>
      <c r="C244" s="65"/>
      <c r="D244" s="65"/>
      <c r="E244" s="65"/>
      <c r="F244" s="65"/>
      <c r="G244" s="65"/>
      <c r="H244" s="65"/>
      <c r="I244" s="65"/>
      <c r="J244" s="65"/>
      <c r="K244" s="65"/>
      <c r="L244" s="65"/>
    </row>
    <row r="245" ht="23.25" customHeight="1" spans="2:12">
      <c r="B245" s="65"/>
      <c r="C245" s="65"/>
      <c r="D245" s="65"/>
      <c r="E245" s="65"/>
      <c r="F245" s="65"/>
      <c r="G245" s="65"/>
      <c r="H245" s="65"/>
      <c r="I245" s="65"/>
      <c r="J245" s="65"/>
      <c r="K245" s="65"/>
      <c r="L245" s="65"/>
    </row>
    <row r="246" ht="23.25" customHeight="1" spans="2:12">
      <c r="B246" s="65"/>
      <c r="C246" s="65"/>
      <c r="D246" s="65"/>
      <c r="E246" s="65"/>
      <c r="F246" s="65"/>
      <c r="G246" s="65"/>
      <c r="H246" s="65"/>
      <c r="I246" s="65"/>
      <c r="J246" s="65"/>
      <c r="K246" s="65"/>
      <c r="L246" s="65"/>
    </row>
    <row r="247" ht="23.25" customHeight="1" spans="2:12">
      <c r="B247" s="65"/>
      <c r="C247" s="65"/>
      <c r="D247" s="65"/>
      <c r="E247" s="65"/>
      <c r="F247" s="65"/>
      <c r="G247" s="65"/>
      <c r="H247" s="65"/>
      <c r="I247" s="65"/>
      <c r="J247" s="65"/>
      <c r="K247" s="65"/>
      <c r="L247" s="65"/>
    </row>
    <row r="248" ht="23.25" customHeight="1" spans="2:12">
      <c r="B248" s="65"/>
      <c r="C248" s="65"/>
      <c r="D248" s="65"/>
      <c r="E248" s="65"/>
      <c r="F248" s="65"/>
      <c r="G248" s="65"/>
      <c r="H248" s="65"/>
      <c r="I248" s="65"/>
      <c r="J248" s="65"/>
      <c r="K248" s="65"/>
      <c r="L248" s="65"/>
    </row>
    <row r="249" ht="23.25" customHeight="1" spans="2:12">
      <c r="B249" s="65"/>
      <c r="C249" s="65"/>
      <c r="D249" s="65"/>
      <c r="E249" s="65"/>
      <c r="F249" s="65"/>
      <c r="G249" s="65"/>
      <c r="H249" s="65"/>
      <c r="I249" s="65"/>
      <c r="J249" s="65"/>
      <c r="K249" s="65"/>
      <c r="L249" s="65"/>
    </row>
    <row r="250" ht="23.25" customHeight="1" spans="2:12">
      <c r="B250" s="65"/>
      <c r="C250" s="65"/>
      <c r="D250" s="65"/>
      <c r="E250" s="65"/>
      <c r="F250" s="65"/>
      <c r="G250" s="65"/>
      <c r="H250" s="65"/>
      <c r="I250" s="65"/>
      <c r="J250" s="65"/>
      <c r="K250" s="65"/>
      <c r="L250" s="65"/>
    </row>
    <row r="251" ht="23.25" customHeight="1" spans="2:12">
      <c r="B251" s="65"/>
      <c r="C251" s="65"/>
      <c r="D251" s="65"/>
      <c r="E251" s="65"/>
      <c r="F251" s="65"/>
      <c r="G251" s="65"/>
      <c r="H251" s="65"/>
      <c r="I251" s="65"/>
      <c r="J251" s="65"/>
      <c r="K251" s="65"/>
      <c r="L251" s="65"/>
    </row>
    <row r="252" ht="23.25" customHeight="1" spans="2:12">
      <c r="B252" s="65"/>
      <c r="C252" s="65"/>
      <c r="D252" s="65"/>
      <c r="E252" s="65"/>
      <c r="F252" s="65"/>
      <c r="G252" s="65"/>
      <c r="H252" s="65"/>
      <c r="I252" s="65"/>
      <c r="J252" s="65"/>
      <c r="K252" s="65"/>
      <c r="L252" s="65"/>
    </row>
    <row r="253" ht="23.25" customHeight="1"/>
    <row r="254" ht="23.25" customHeight="1"/>
    <row r="255" ht="23.25" customHeight="1"/>
    <row r="256" ht="23.25" customHeight="1"/>
    <row r="257" ht="23.25" customHeight="1"/>
    <row r="258" ht="23.25" customHeight="1"/>
    <row r="259" ht="23.25" customHeight="1"/>
    <row r="260" ht="23.25" customHeight="1"/>
    <row r="261" ht="23.25" customHeight="1"/>
    <row r="262" ht="23.25" customHeight="1"/>
  </sheetData>
  <mergeCells count="1">
    <mergeCell ref="B121:L121"/>
  </mergeCells>
  <pageMargins left="0.708661417322835" right="0.708661417322835" top="0.748031496062992" bottom="0.748031496062992" header="0.31496062992126" footer="0.31496062992126"/>
  <pageSetup paperSize="9" scale="50" orientation="landscape"/>
  <headerFooter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L184"/>
  <sheetViews>
    <sheetView showGridLines="0" zoomScale="85" zoomScaleNormal="85" workbookViewId="0">
      <selection activeCell="A12" sqref="A12:F12"/>
    </sheetView>
  </sheetViews>
  <sheetFormatPr defaultColWidth="0" defaultRowHeight="15"/>
  <cols>
    <col min="1" max="1" width="2.71428571428571" customWidth="1"/>
    <col min="2" max="11" width="20.7142857142857" customWidth="1"/>
    <col min="12" max="16384" width="9.14285714285714" hidden="1"/>
  </cols>
  <sheetData>
    <row r="1" spans="1:11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>
      <c r="A4" s="2"/>
      <c r="B4" s="2"/>
      <c r="C4" s="2"/>
      <c r="D4" s="2"/>
      <c r="E4" s="2"/>
      <c r="F4" s="2"/>
      <c r="G4" s="2"/>
      <c r="H4" s="2"/>
      <c r="I4" s="2"/>
      <c r="J4" s="2"/>
      <c r="K4" s="19"/>
    </row>
    <row r="5" spans="1:11">
      <c r="A5" s="2"/>
      <c r="B5" s="2"/>
      <c r="C5" s="2"/>
      <c r="D5" s="2"/>
      <c r="E5" s="2"/>
      <c r="F5" s="2"/>
      <c r="G5" s="2"/>
      <c r="H5" s="2"/>
      <c r="I5" s="2"/>
      <c r="J5" s="2"/>
      <c r="K5" s="19"/>
    </row>
    <row r="11" ht="23.25" customHeight="1"/>
    <row r="12" ht="50.1" customHeight="1" spans="1:11">
      <c r="A12" s="595" t="s">
        <v>480</v>
      </c>
      <c r="B12" s="596"/>
      <c r="C12" s="596"/>
      <c r="D12" s="596"/>
      <c r="E12" s="596"/>
      <c r="F12" s="597"/>
      <c r="G12" s="595" t="s">
        <v>481</v>
      </c>
      <c r="H12" s="596"/>
      <c r="I12" s="596"/>
      <c r="J12" s="596"/>
      <c r="K12" s="597"/>
    </row>
    <row r="13" ht="23.25" customHeight="1" spans="1:11">
      <c r="A13" s="598"/>
      <c r="B13" s="599"/>
      <c r="C13" s="599"/>
      <c r="D13" s="599"/>
      <c r="E13" s="600"/>
      <c r="F13" s="601"/>
      <c r="G13" s="598"/>
      <c r="H13" s="600"/>
      <c r="I13" s="600"/>
      <c r="J13" s="600"/>
      <c r="K13" s="601"/>
    </row>
    <row r="14" ht="23.25" customHeight="1" spans="1:11">
      <c r="A14" s="602"/>
      <c r="B14" s="603"/>
      <c r="C14" s="604"/>
      <c r="D14" s="604"/>
      <c r="E14" s="65"/>
      <c r="F14" s="605"/>
      <c r="G14" s="602"/>
      <c r="H14" s="65"/>
      <c r="I14" s="65"/>
      <c r="J14" s="65"/>
      <c r="K14" s="605"/>
    </row>
    <row r="15" ht="23.25" customHeight="1" spans="1:11">
      <c r="A15" s="602"/>
      <c r="B15" s="606"/>
      <c r="C15" s="607"/>
      <c r="D15" s="607"/>
      <c r="E15" s="65"/>
      <c r="F15" s="605"/>
      <c r="G15" s="602"/>
      <c r="H15" s="65"/>
      <c r="I15" s="65"/>
      <c r="J15" s="65"/>
      <c r="K15" s="605"/>
    </row>
    <row r="16" ht="23.25" customHeight="1" spans="1:11">
      <c r="A16" s="602"/>
      <c r="B16" s="608"/>
      <c r="C16" s="607"/>
      <c r="D16" s="607"/>
      <c r="E16" s="65"/>
      <c r="F16" s="605"/>
      <c r="G16" s="602"/>
      <c r="H16" s="65"/>
      <c r="I16" s="65"/>
      <c r="J16" s="65"/>
      <c r="K16" s="605"/>
    </row>
    <row r="17" ht="23.25" customHeight="1" spans="1:11">
      <c r="A17" s="602"/>
      <c r="B17" s="604"/>
      <c r="C17" s="607"/>
      <c r="D17" s="607"/>
      <c r="E17" s="65"/>
      <c r="F17" s="605"/>
      <c r="G17" s="602"/>
      <c r="H17" s="65"/>
      <c r="I17" s="65"/>
      <c r="J17" s="65"/>
      <c r="K17" s="605"/>
    </row>
    <row r="18" ht="23.25" customHeight="1" spans="1:11">
      <c r="A18" s="602"/>
      <c r="B18" s="604"/>
      <c r="C18" s="607"/>
      <c r="D18" s="607"/>
      <c r="E18" s="65"/>
      <c r="F18" s="605"/>
      <c r="G18" s="602"/>
      <c r="H18" s="65"/>
      <c r="I18" s="65"/>
      <c r="J18" s="65"/>
      <c r="K18" s="605"/>
    </row>
    <row r="19" ht="23.25" customHeight="1" spans="1:11">
      <c r="A19" s="602"/>
      <c r="B19" s="604"/>
      <c r="C19" s="604"/>
      <c r="D19" s="604"/>
      <c r="E19" s="65"/>
      <c r="F19" s="605"/>
      <c r="G19" s="602"/>
      <c r="H19" s="65"/>
      <c r="I19" s="65"/>
      <c r="J19" s="65"/>
      <c r="K19" s="605"/>
    </row>
    <row r="20" ht="23.25" customHeight="1" spans="1:11">
      <c r="A20" s="602"/>
      <c r="B20" s="346"/>
      <c r="C20" s="609"/>
      <c r="D20" s="609"/>
      <c r="E20" s="65"/>
      <c r="F20" s="605"/>
      <c r="G20" s="602"/>
      <c r="H20" s="65"/>
      <c r="I20" s="65"/>
      <c r="J20" s="65"/>
      <c r="K20" s="605"/>
    </row>
    <row r="21" ht="23.25" customHeight="1" spans="1:11">
      <c r="A21" s="602"/>
      <c r="B21" s="65"/>
      <c r="C21" s="65"/>
      <c r="D21" s="65"/>
      <c r="E21" s="65"/>
      <c r="F21" s="605"/>
      <c r="G21" s="602"/>
      <c r="H21" s="65"/>
      <c r="I21" s="65"/>
      <c r="J21" s="65"/>
      <c r="K21" s="605"/>
    </row>
    <row r="22" ht="23.25" customHeight="1" spans="1:11">
      <c r="A22" s="602"/>
      <c r="B22" s="65"/>
      <c r="C22" s="65"/>
      <c r="D22" s="65"/>
      <c r="E22" s="65"/>
      <c r="F22" s="605"/>
      <c r="G22" s="602"/>
      <c r="H22" s="65"/>
      <c r="I22" s="65"/>
      <c r="J22" s="65"/>
      <c r="K22" s="605"/>
    </row>
    <row r="23" ht="23.25" customHeight="1" spans="1:11">
      <c r="A23" s="602"/>
      <c r="B23" s="610"/>
      <c r="C23" s="611"/>
      <c r="D23" s="104"/>
      <c r="E23" s="612"/>
      <c r="F23" s="613"/>
      <c r="G23" s="614"/>
      <c r="H23" s="615"/>
      <c r="I23" s="65"/>
      <c r="J23" s="65"/>
      <c r="K23" s="605"/>
    </row>
    <row r="24" ht="23.25" customHeight="1" spans="1:11">
      <c r="A24" s="602"/>
      <c r="B24" s="616"/>
      <c r="C24" s="73"/>
      <c r="D24" s="73"/>
      <c r="E24" s="73"/>
      <c r="F24" s="617"/>
      <c r="G24" s="618"/>
      <c r="H24" s="73"/>
      <c r="I24" s="65"/>
      <c r="J24" s="65"/>
      <c r="K24" s="605"/>
    </row>
    <row r="25" ht="23.25" customHeight="1" spans="1:11">
      <c r="A25" s="602"/>
      <c r="B25" s="104"/>
      <c r="C25" s="619"/>
      <c r="D25" s="620"/>
      <c r="E25" s="620"/>
      <c r="F25" s="621"/>
      <c r="G25" s="622"/>
      <c r="H25" s="577"/>
      <c r="I25" s="65"/>
      <c r="J25" s="65"/>
      <c r="K25" s="605"/>
    </row>
    <row r="26" ht="23.25" customHeight="1" spans="1:11">
      <c r="A26" s="602"/>
      <c r="B26" s="104"/>
      <c r="C26" s="619"/>
      <c r="D26" s="620"/>
      <c r="E26" s="620"/>
      <c r="F26" s="621"/>
      <c r="G26" s="622"/>
      <c r="H26" s="577"/>
      <c r="I26" s="65"/>
      <c r="J26" s="65"/>
      <c r="K26" s="605"/>
    </row>
    <row r="27" ht="23.25" customHeight="1" spans="1:11">
      <c r="A27" s="623" t="s">
        <v>131</v>
      </c>
      <c r="B27" s="624"/>
      <c r="C27" s="625"/>
      <c r="D27" s="626"/>
      <c r="E27" s="626"/>
      <c r="F27" s="627"/>
      <c r="G27" s="623" t="s">
        <v>131</v>
      </c>
      <c r="H27" s="628"/>
      <c r="I27" s="629"/>
      <c r="J27" s="629"/>
      <c r="K27" s="630"/>
    </row>
    <row r="28" ht="50.1" customHeight="1" spans="1:11">
      <c r="A28" s="595" t="s">
        <v>482</v>
      </c>
      <c r="B28" s="596"/>
      <c r="C28" s="596"/>
      <c r="D28" s="596"/>
      <c r="E28" s="596"/>
      <c r="F28" s="597"/>
      <c r="G28" s="595" t="s">
        <v>483</v>
      </c>
      <c r="H28" s="596"/>
      <c r="I28" s="596"/>
      <c r="J28" s="596"/>
      <c r="K28" s="597"/>
    </row>
    <row r="29" ht="23.25" customHeight="1" spans="1:11">
      <c r="A29" s="598"/>
      <c r="B29" s="599"/>
      <c r="C29" s="599"/>
      <c r="D29" s="599"/>
      <c r="E29" s="600"/>
      <c r="F29" s="601"/>
      <c r="G29" s="598"/>
      <c r="H29" s="600"/>
      <c r="I29" s="600"/>
      <c r="J29" s="600"/>
      <c r="K29" s="601"/>
    </row>
    <row r="30" ht="23.25" customHeight="1" spans="1:11">
      <c r="A30" s="602"/>
      <c r="B30" s="603"/>
      <c r="C30" s="604"/>
      <c r="D30" s="604"/>
      <c r="E30" s="65"/>
      <c r="F30" s="605"/>
      <c r="G30" s="602"/>
      <c r="H30" s="65"/>
      <c r="I30" s="65"/>
      <c r="J30" s="65"/>
      <c r="K30" s="605"/>
    </row>
    <row r="31" ht="23.25" customHeight="1" spans="1:11">
      <c r="A31" s="602"/>
      <c r="B31" s="606"/>
      <c r="C31" s="607"/>
      <c r="D31" s="607"/>
      <c r="E31" s="65"/>
      <c r="F31" s="605"/>
      <c r="G31" s="602"/>
      <c r="H31" s="65"/>
      <c r="I31" s="65"/>
      <c r="J31" s="65"/>
      <c r="K31" s="605"/>
    </row>
    <row r="32" ht="23.25" customHeight="1" spans="1:11">
      <c r="A32" s="602"/>
      <c r="B32" s="608"/>
      <c r="C32" s="607"/>
      <c r="D32" s="607"/>
      <c r="E32" s="65"/>
      <c r="F32" s="605"/>
      <c r="G32" s="602"/>
      <c r="H32" s="65"/>
      <c r="I32" s="65"/>
      <c r="J32" s="65"/>
      <c r="K32" s="605"/>
    </row>
    <row r="33" ht="23.25" customHeight="1" spans="1:11">
      <c r="A33" s="602"/>
      <c r="B33" s="604"/>
      <c r="C33" s="607"/>
      <c r="D33" s="607"/>
      <c r="E33" s="65"/>
      <c r="F33" s="605"/>
      <c r="G33" s="602"/>
      <c r="H33" s="65"/>
      <c r="I33" s="65"/>
      <c r="J33" s="65"/>
      <c r="K33" s="605"/>
    </row>
    <row r="34" ht="23.25" customHeight="1" spans="1:11">
      <c r="A34" s="602"/>
      <c r="B34" s="604"/>
      <c r="C34" s="607"/>
      <c r="D34" s="607"/>
      <c r="E34" s="65"/>
      <c r="F34" s="605"/>
      <c r="G34" s="602"/>
      <c r="H34" s="65"/>
      <c r="I34" s="65"/>
      <c r="J34" s="65"/>
      <c r="K34" s="605"/>
    </row>
    <row r="35" ht="23.25" customHeight="1" spans="1:11">
      <c r="A35" s="602"/>
      <c r="B35" s="604"/>
      <c r="C35" s="604"/>
      <c r="D35" s="604"/>
      <c r="E35" s="65"/>
      <c r="F35" s="605"/>
      <c r="G35" s="602"/>
      <c r="H35" s="65"/>
      <c r="I35" s="65"/>
      <c r="J35" s="65"/>
      <c r="K35" s="605"/>
    </row>
    <row r="36" ht="23.25" customHeight="1" spans="1:11">
      <c r="A36" s="602"/>
      <c r="B36" s="346"/>
      <c r="C36" s="609"/>
      <c r="D36" s="609"/>
      <c r="E36" s="65"/>
      <c r="F36" s="605"/>
      <c r="G36" s="602"/>
      <c r="H36" s="65"/>
      <c r="I36" s="65"/>
      <c r="J36" s="65"/>
      <c r="K36" s="605"/>
    </row>
    <row r="37" ht="23.25" customHeight="1" spans="1:11">
      <c r="A37" s="602"/>
      <c r="B37" s="65"/>
      <c r="C37" s="65"/>
      <c r="D37" s="65"/>
      <c r="E37" s="65"/>
      <c r="F37" s="605"/>
      <c r="G37" s="602"/>
      <c r="H37" s="65"/>
      <c r="I37" s="65"/>
      <c r="J37" s="65"/>
      <c r="K37" s="605"/>
    </row>
    <row r="38" ht="23.25" customHeight="1" spans="1:11">
      <c r="A38" s="602"/>
      <c r="B38" s="65"/>
      <c r="C38" s="65"/>
      <c r="D38" s="65"/>
      <c r="E38" s="65"/>
      <c r="F38" s="605"/>
      <c r="G38" s="602"/>
      <c r="H38" s="65"/>
      <c r="I38" s="65"/>
      <c r="J38" s="65"/>
      <c r="K38" s="605"/>
    </row>
    <row r="39" ht="23.25" customHeight="1" spans="1:11">
      <c r="A39" s="602"/>
      <c r="B39" s="610"/>
      <c r="C39" s="611"/>
      <c r="D39" s="104"/>
      <c r="E39" s="612"/>
      <c r="F39" s="613"/>
      <c r="G39" s="614"/>
      <c r="H39" s="615"/>
      <c r="I39" s="65"/>
      <c r="J39" s="65"/>
      <c r="K39" s="605"/>
    </row>
    <row r="40" ht="23.25" customHeight="1" spans="1:11">
      <c r="A40" s="602"/>
      <c r="B40" s="616"/>
      <c r="C40" s="73"/>
      <c r="D40" s="73"/>
      <c r="E40" s="73"/>
      <c r="F40" s="617"/>
      <c r="G40" s="618"/>
      <c r="H40" s="73"/>
      <c r="I40" s="65"/>
      <c r="J40" s="65"/>
      <c r="K40" s="605"/>
    </row>
    <row r="41" ht="23.25" customHeight="1" spans="1:11">
      <c r="A41" s="602"/>
      <c r="B41" s="104"/>
      <c r="C41" s="619"/>
      <c r="D41" s="620"/>
      <c r="E41" s="620"/>
      <c r="F41" s="621"/>
      <c r="G41" s="622"/>
      <c r="H41" s="577"/>
      <c r="I41" s="65"/>
      <c r="J41" s="65"/>
      <c r="K41" s="605"/>
    </row>
    <row r="42" ht="23.25" customHeight="1" spans="1:11">
      <c r="A42" s="602"/>
      <c r="B42" s="104"/>
      <c r="C42" s="619"/>
      <c r="D42" s="620"/>
      <c r="E42" s="620"/>
      <c r="F42" s="621"/>
      <c r="G42" s="622"/>
      <c r="H42" s="577"/>
      <c r="I42" s="65"/>
      <c r="J42" s="65"/>
      <c r="K42" s="605"/>
    </row>
    <row r="43" ht="23.25" customHeight="1" spans="1:11">
      <c r="A43" s="623" t="s">
        <v>131</v>
      </c>
      <c r="B43" s="624"/>
      <c r="C43" s="625"/>
      <c r="D43" s="626"/>
      <c r="E43" s="626"/>
      <c r="F43" s="627"/>
      <c r="G43" s="623" t="s">
        <v>131</v>
      </c>
      <c r="H43" s="628"/>
      <c r="I43" s="629"/>
      <c r="J43" s="629"/>
      <c r="K43" s="630"/>
    </row>
    <row r="44" ht="50.1" customHeight="1" spans="1:11">
      <c r="A44" s="595" t="s">
        <v>484</v>
      </c>
      <c r="B44" s="596"/>
      <c r="C44" s="596"/>
      <c r="D44" s="596"/>
      <c r="E44" s="596"/>
      <c r="F44" s="597"/>
      <c r="G44" s="595" t="s">
        <v>485</v>
      </c>
      <c r="H44" s="596"/>
      <c r="I44" s="596"/>
      <c r="J44" s="596"/>
      <c r="K44" s="597"/>
    </row>
    <row r="45" ht="23.25" customHeight="1" spans="1:11">
      <c r="A45" s="598"/>
      <c r="B45" s="599"/>
      <c r="C45" s="599"/>
      <c r="D45" s="599"/>
      <c r="E45" s="600"/>
      <c r="F45" s="601"/>
      <c r="G45" s="598"/>
      <c r="H45" s="600"/>
      <c r="I45" s="600"/>
      <c r="J45" s="600"/>
      <c r="K45" s="601"/>
    </row>
    <row r="46" ht="23.25" customHeight="1" spans="1:11">
      <c r="A46" s="602"/>
      <c r="B46" s="603"/>
      <c r="C46" s="604"/>
      <c r="D46" s="604"/>
      <c r="E46" s="65"/>
      <c r="F46" s="605"/>
      <c r="G46" s="602"/>
      <c r="H46" s="65"/>
      <c r="I46" s="65"/>
      <c r="J46" s="65"/>
      <c r="K46" s="605"/>
    </row>
    <row r="47" ht="23.25" customHeight="1" spans="1:11">
      <c r="A47" s="602"/>
      <c r="B47" s="606"/>
      <c r="C47" s="607"/>
      <c r="D47" s="607"/>
      <c r="E47" s="65"/>
      <c r="F47" s="605"/>
      <c r="G47" s="602"/>
      <c r="H47" s="65"/>
      <c r="I47" s="65"/>
      <c r="J47" s="65"/>
      <c r="K47" s="605"/>
    </row>
    <row r="48" ht="23.25" customHeight="1" spans="1:11">
      <c r="A48" s="602"/>
      <c r="B48" s="608"/>
      <c r="C48" s="607"/>
      <c r="D48" s="607"/>
      <c r="E48" s="65"/>
      <c r="F48" s="605"/>
      <c r="G48" s="602"/>
      <c r="H48" s="65"/>
      <c r="I48" s="65"/>
      <c r="J48" s="65"/>
      <c r="K48" s="605"/>
    </row>
    <row r="49" ht="23.25" customHeight="1" spans="1:11">
      <c r="A49" s="602"/>
      <c r="B49" s="604"/>
      <c r="C49" s="607"/>
      <c r="D49" s="607"/>
      <c r="E49" s="65"/>
      <c r="F49" s="605"/>
      <c r="G49" s="602"/>
      <c r="H49" s="65"/>
      <c r="I49" s="65"/>
      <c r="J49" s="65"/>
      <c r="K49" s="605"/>
    </row>
    <row r="50" ht="23.25" customHeight="1" spans="1:11">
      <c r="A50" s="602"/>
      <c r="B50" s="604"/>
      <c r="C50" s="607"/>
      <c r="D50" s="607"/>
      <c r="E50" s="65"/>
      <c r="F50" s="605"/>
      <c r="G50" s="602"/>
      <c r="H50" s="65"/>
      <c r="I50" s="65"/>
      <c r="J50" s="65"/>
      <c r="K50" s="605"/>
    </row>
    <row r="51" ht="23.25" customHeight="1" spans="1:11">
      <c r="A51" s="602"/>
      <c r="B51" s="604"/>
      <c r="C51" s="604"/>
      <c r="D51" s="604"/>
      <c r="E51" s="65"/>
      <c r="F51" s="605"/>
      <c r="G51" s="602"/>
      <c r="H51" s="65"/>
      <c r="I51" s="65"/>
      <c r="J51" s="65"/>
      <c r="K51" s="605"/>
    </row>
    <row r="52" ht="23.25" customHeight="1" spans="1:11">
      <c r="A52" s="602"/>
      <c r="B52" s="346"/>
      <c r="C52" s="609"/>
      <c r="D52" s="609"/>
      <c r="E52" s="65"/>
      <c r="F52" s="605"/>
      <c r="G52" s="602"/>
      <c r="H52" s="65"/>
      <c r="I52" s="65"/>
      <c r="J52" s="65"/>
      <c r="K52" s="605"/>
    </row>
    <row r="53" ht="23.25" customHeight="1" spans="1:11">
      <c r="A53" s="602"/>
      <c r="B53" s="65"/>
      <c r="C53" s="65"/>
      <c r="D53" s="65"/>
      <c r="E53" s="65"/>
      <c r="F53" s="605"/>
      <c r="G53" s="602"/>
      <c r="H53" s="65"/>
      <c r="I53" s="65"/>
      <c r="J53" s="65"/>
      <c r="K53" s="605"/>
    </row>
    <row r="54" ht="23.25" customHeight="1" spans="1:11">
      <c r="A54" s="602"/>
      <c r="B54" s="65"/>
      <c r="C54" s="65"/>
      <c r="D54" s="65"/>
      <c r="E54" s="65"/>
      <c r="F54" s="605"/>
      <c r="G54" s="602"/>
      <c r="H54" s="65"/>
      <c r="I54" s="65"/>
      <c r="J54" s="65"/>
      <c r="K54" s="605"/>
    </row>
    <row r="55" ht="23.25" customHeight="1" spans="1:11">
      <c r="A55" s="602"/>
      <c r="B55" s="610"/>
      <c r="C55" s="611"/>
      <c r="D55" s="104"/>
      <c r="E55" s="612"/>
      <c r="F55" s="613"/>
      <c r="G55" s="614"/>
      <c r="H55" s="615"/>
      <c r="I55" s="65"/>
      <c r="J55" s="65"/>
      <c r="K55" s="605"/>
    </row>
    <row r="56" ht="23.25" customHeight="1" spans="1:11">
      <c r="A56" s="602"/>
      <c r="B56" s="616"/>
      <c r="C56" s="73"/>
      <c r="D56" s="73"/>
      <c r="E56" s="73"/>
      <c r="F56" s="617"/>
      <c r="G56" s="618"/>
      <c r="H56" s="73"/>
      <c r="I56" s="65"/>
      <c r="J56" s="65"/>
      <c r="K56" s="605"/>
    </row>
    <row r="57" ht="23.25" customHeight="1" spans="1:11">
      <c r="A57" s="602"/>
      <c r="B57" s="104"/>
      <c r="C57" s="619"/>
      <c r="D57" s="620"/>
      <c r="E57" s="620"/>
      <c r="F57" s="621"/>
      <c r="G57" s="622"/>
      <c r="H57" s="577"/>
      <c r="I57" s="65"/>
      <c r="J57" s="65"/>
      <c r="K57" s="605"/>
    </row>
    <row r="58" ht="23.25" customHeight="1" spans="1:11">
      <c r="A58" s="602"/>
      <c r="B58" s="104"/>
      <c r="C58" s="619"/>
      <c r="D58" s="620"/>
      <c r="E58" s="620"/>
      <c r="F58" s="621"/>
      <c r="G58" s="622"/>
      <c r="H58" s="577"/>
      <c r="I58" s="65"/>
      <c r="J58" s="65"/>
      <c r="K58" s="605"/>
    </row>
    <row r="59" ht="23.25" customHeight="1" spans="1:11">
      <c r="A59" s="623" t="s">
        <v>131</v>
      </c>
      <c r="B59" s="624"/>
      <c r="C59" s="625"/>
      <c r="D59" s="626"/>
      <c r="E59" s="626"/>
      <c r="F59" s="627"/>
      <c r="G59" s="623" t="s">
        <v>131</v>
      </c>
      <c r="H59" s="628"/>
      <c r="I59" s="629"/>
      <c r="J59" s="629"/>
      <c r="K59" s="630"/>
    </row>
    <row r="60" ht="50.1" customHeight="1" spans="1:11">
      <c r="A60" s="595" t="s">
        <v>486</v>
      </c>
      <c r="B60" s="596"/>
      <c r="C60" s="596"/>
      <c r="D60" s="596"/>
      <c r="E60" s="596"/>
      <c r="F60" s="597"/>
      <c r="G60" s="595" t="s">
        <v>487</v>
      </c>
      <c r="H60" s="596"/>
      <c r="I60" s="596"/>
      <c r="J60" s="596"/>
      <c r="K60" s="597"/>
    </row>
    <row r="61" ht="23.25" customHeight="1" spans="1:11">
      <c r="A61" s="598"/>
      <c r="B61" s="599"/>
      <c r="C61" s="599"/>
      <c r="D61" s="599"/>
      <c r="E61" s="600"/>
      <c r="F61" s="601"/>
      <c r="G61" s="598"/>
      <c r="H61" s="600"/>
      <c r="I61" s="600"/>
      <c r="J61" s="600"/>
      <c r="K61" s="601"/>
    </row>
    <row r="62" ht="23.25" customHeight="1" spans="1:11">
      <c r="A62" s="602"/>
      <c r="B62" s="603"/>
      <c r="C62" s="604"/>
      <c r="D62" s="604"/>
      <c r="E62" s="65"/>
      <c r="F62" s="605"/>
      <c r="G62" s="602"/>
      <c r="H62" s="65"/>
      <c r="I62" s="65"/>
      <c r="J62" s="65"/>
      <c r="K62" s="605"/>
    </row>
    <row r="63" ht="23.25" customHeight="1" spans="1:11">
      <c r="A63" s="602"/>
      <c r="B63" s="606"/>
      <c r="C63" s="607"/>
      <c r="D63" s="607"/>
      <c r="E63" s="65"/>
      <c r="F63" s="605"/>
      <c r="G63" s="602"/>
      <c r="H63" s="65"/>
      <c r="I63" s="65"/>
      <c r="J63" s="65"/>
      <c r="K63" s="605"/>
    </row>
    <row r="64" ht="23.25" customHeight="1" spans="1:11">
      <c r="A64" s="602"/>
      <c r="B64" s="608"/>
      <c r="C64" s="607"/>
      <c r="D64" s="607"/>
      <c r="E64" s="65"/>
      <c r="F64" s="605"/>
      <c r="G64" s="602"/>
      <c r="H64" s="65"/>
      <c r="I64" s="65"/>
      <c r="J64" s="65"/>
      <c r="K64" s="605"/>
    </row>
    <row r="65" ht="23.25" customHeight="1" spans="1:11">
      <c r="A65" s="602"/>
      <c r="B65" s="604"/>
      <c r="C65" s="607"/>
      <c r="D65" s="607"/>
      <c r="E65" s="65"/>
      <c r="F65" s="605"/>
      <c r="G65" s="602"/>
      <c r="H65" s="65"/>
      <c r="I65" s="65"/>
      <c r="J65" s="65"/>
      <c r="K65" s="605"/>
    </row>
    <row r="66" ht="23.25" customHeight="1" spans="1:11">
      <c r="A66" s="602"/>
      <c r="B66" s="604"/>
      <c r="C66" s="607"/>
      <c r="D66" s="607"/>
      <c r="E66" s="65"/>
      <c r="F66" s="605"/>
      <c r="G66" s="602"/>
      <c r="H66" s="65"/>
      <c r="I66" s="65"/>
      <c r="J66" s="65"/>
      <c r="K66" s="605"/>
    </row>
    <row r="67" ht="23.25" customHeight="1" spans="1:11">
      <c r="A67" s="602"/>
      <c r="B67" s="604"/>
      <c r="C67" s="604"/>
      <c r="D67" s="604"/>
      <c r="E67" s="65"/>
      <c r="F67" s="605"/>
      <c r="G67" s="602"/>
      <c r="H67" s="65"/>
      <c r="I67" s="65"/>
      <c r="J67" s="65"/>
      <c r="K67" s="605"/>
    </row>
    <row r="68" ht="23.25" customHeight="1" spans="1:11">
      <c r="A68" s="602"/>
      <c r="B68" s="346"/>
      <c r="C68" s="609"/>
      <c r="D68" s="609"/>
      <c r="E68" s="65"/>
      <c r="F68" s="605"/>
      <c r="G68" s="602"/>
      <c r="H68" s="65"/>
      <c r="I68" s="65"/>
      <c r="J68" s="65"/>
      <c r="K68" s="605"/>
    </row>
    <row r="69" ht="23.25" customHeight="1" spans="1:11">
      <c r="A69" s="602"/>
      <c r="B69" s="65"/>
      <c r="C69" s="65"/>
      <c r="D69" s="65"/>
      <c r="E69" s="65"/>
      <c r="F69" s="605"/>
      <c r="G69" s="602"/>
      <c r="H69" s="65"/>
      <c r="I69" s="65"/>
      <c r="J69" s="65"/>
      <c r="K69" s="605"/>
    </row>
    <row r="70" ht="23.25" customHeight="1" spans="1:11">
      <c r="A70" s="602"/>
      <c r="B70" s="65"/>
      <c r="C70" s="65"/>
      <c r="D70" s="65"/>
      <c r="E70" s="65"/>
      <c r="F70" s="605"/>
      <c r="G70" s="602"/>
      <c r="H70" s="65"/>
      <c r="I70" s="65"/>
      <c r="J70" s="65"/>
      <c r="K70" s="605"/>
    </row>
    <row r="71" ht="23.25" customHeight="1" spans="1:11">
      <c r="A71" s="602"/>
      <c r="B71" s="610"/>
      <c r="C71" s="611"/>
      <c r="D71" s="104"/>
      <c r="E71" s="612"/>
      <c r="F71" s="613"/>
      <c r="G71" s="614"/>
      <c r="H71" s="615"/>
      <c r="I71" s="65"/>
      <c r="J71" s="65"/>
      <c r="K71" s="605"/>
    </row>
    <row r="72" ht="23.25" customHeight="1" spans="1:11">
      <c r="A72" s="602"/>
      <c r="B72" s="616"/>
      <c r="C72" s="73"/>
      <c r="D72" s="73"/>
      <c r="E72" s="73"/>
      <c r="F72" s="617"/>
      <c r="G72" s="618"/>
      <c r="H72" s="73"/>
      <c r="I72" s="65"/>
      <c r="J72" s="65"/>
      <c r="K72" s="605"/>
    </row>
    <row r="73" ht="23.25" customHeight="1" spans="1:11">
      <c r="A73" s="602"/>
      <c r="B73" s="104"/>
      <c r="C73" s="619"/>
      <c r="D73" s="620"/>
      <c r="E73" s="620"/>
      <c r="F73" s="621"/>
      <c r="G73" s="622"/>
      <c r="H73" s="577"/>
      <c r="I73" s="65"/>
      <c r="J73" s="65"/>
      <c r="K73" s="605"/>
    </row>
    <row r="74" ht="23.25" customHeight="1" spans="1:11">
      <c r="A74" s="602"/>
      <c r="B74" s="104"/>
      <c r="C74" s="619"/>
      <c r="D74" s="620"/>
      <c r="E74" s="620"/>
      <c r="F74" s="621"/>
      <c r="G74" s="622"/>
      <c r="H74" s="577"/>
      <c r="I74" s="65"/>
      <c r="J74" s="65"/>
      <c r="K74" s="605"/>
    </row>
    <row r="75" ht="23.25" customHeight="1" spans="1:11">
      <c r="A75" s="623" t="s">
        <v>131</v>
      </c>
      <c r="B75" s="624"/>
      <c r="C75" s="625"/>
      <c r="D75" s="626"/>
      <c r="E75" s="626"/>
      <c r="F75" s="627"/>
      <c r="G75" s="623" t="s">
        <v>131</v>
      </c>
      <c r="H75" s="628"/>
      <c r="I75" s="629"/>
      <c r="J75" s="629"/>
      <c r="K75" s="630"/>
    </row>
    <row r="76" ht="50.1" customHeight="1" spans="1:11">
      <c r="A76" s="595" t="s">
        <v>488</v>
      </c>
      <c r="B76" s="596"/>
      <c r="C76" s="596"/>
      <c r="D76" s="596"/>
      <c r="E76" s="596"/>
      <c r="F76" s="597"/>
      <c r="G76" s="595" t="s">
        <v>489</v>
      </c>
      <c r="H76" s="596"/>
      <c r="I76" s="596"/>
      <c r="J76" s="596"/>
      <c r="K76" s="597"/>
    </row>
    <row r="77" ht="23.25" customHeight="1" spans="1:11">
      <c r="A77" s="598"/>
      <c r="B77" s="599"/>
      <c r="C77" s="599"/>
      <c r="D77" s="599"/>
      <c r="E77" s="600"/>
      <c r="F77" s="601"/>
      <c r="G77" s="598"/>
      <c r="H77" s="600"/>
      <c r="I77" s="600"/>
      <c r="J77" s="600"/>
      <c r="K77" s="601"/>
    </row>
    <row r="78" ht="23.25" customHeight="1" spans="1:11">
      <c r="A78" s="602"/>
      <c r="B78" s="603"/>
      <c r="C78" s="604"/>
      <c r="D78" s="604"/>
      <c r="E78" s="65"/>
      <c r="F78" s="605"/>
      <c r="G78" s="602"/>
      <c r="H78" s="65"/>
      <c r="I78" s="65"/>
      <c r="J78" s="65"/>
      <c r="K78" s="605"/>
    </row>
    <row r="79" ht="23.25" customHeight="1" spans="1:11">
      <c r="A79" s="602"/>
      <c r="B79" s="606"/>
      <c r="C79" s="607"/>
      <c r="D79" s="607"/>
      <c r="E79" s="65"/>
      <c r="F79" s="605"/>
      <c r="G79" s="602"/>
      <c r="H79" s="65"/>
      <c r="I79" s="65"/>
      <c r="J79" s="65"/>
      <c r="K79" s="605"/>
    </row>
    <row r="80" ht="23.25" customHeight="1" spans="1:11">
      <c r="A80" s="602"/>
      <c r="B80" s="608"/>
      <c r="C80" s="607"/>
      <c r="D80" s="607"/>
      <c r="E80" s="65"/>
      <c r="F80" s="605"/>
      <c r="G80" s="602"/>
      <c r="H80" s="65"/>
      <c r="I80" s="65"/>
      <c r="J80" s="65"/>
      <c r="K80" s="605"/>
    </row>
    <row r="81" ht="23.25" customHeight="1" spans="1:11">
      <c r="A81" s="602"/>
      <c r="B81" s="604"/>
      <c r="C81" s="607"/>
      <c r="D81" s="607"/>
      <c r="E81" s="65"/>
      <c r="F81" s="605"/>
      <c r="G81" s="602"/>
      <c r="H81" s="65"/>
      <c r="I81" s="65"/>
      <c r="J81" s="65"/>
      <c r="K81" s="605"/>
    </row>
    <row r="82" ht="23.25" customHeight="1" spans="1:11">
      <c r="A82" s="602"/>
      <c r="B82" s="604"/>
      <c r="C82" s="607"/>
      <c r="D82" s="607"/>
      <c r="E82" s="65"/>
      <c r="F82" s="605"/>
      <c r="G82" s="602"/>
      <c r="H82" s="65"/>
      <c r="I82" s="65"/>
      <c r="J82" s="65"/>
      <c r="K82" s="605"/>
    </row>
    <row r="83" ht="23.25" customHeight="1" spans="1:11">
      <c r="A83" s="602"/>
      <c r="B83" s="604"/>
      <c r="C83" s="604"/>
      <c r="D83" s="604"/>
      <c r="E83" s="65"/>
      <c r="F83" s="605"/>
      <c r="G83" s="602"/>
      <c r="H83" s="65"/>
      <c r="I83" s="65"/>
      <c r="J83" s="65"/>
      <c r="K83" s="605"/>
    </row>
    <row r="84" ht="23.25" customHeight="1" spans="1:11">
      <c r="A84" s="602"/>
      <c r="B84" s="346"/>
      <c r="C84" s="609"/>
      <c r="D84" s="609"/>
      <c r="E84" s="65"/>
      <c r="F84" s="605"/>
      <c r="G84" s="602"/>
      <c r="H84" s="65"/>
      <c r="I84" s="65"/>
      <c r="J84" s="65"/>
      <c r="K84" s="605"/>
    </row>
    <row r="85" ht="23.25" customHeight="1" spans="1:11">
      <c r="A85" s="602"/>
      <c r="B85" s="65"/>
      <c r="C85" s="65"/>
      <c r="D85" s="65"/>
      <c r="E85" s="65"/>
      <c r="F85" s="605"/>
      <c r="G85" s="602"/>
      <c r="H85" s="65"/>
      <c r="I85" s="65"/>
      <c r="J85" s="65"/>
      <c r="K85" s="605"/>
    </row>
    <row r="86" ht="23.25" customHeight="1" spans="1:11">
      <c r="A86" s="602"/>
      <c r="B86" s="65"/>
      <c r="C86" s="65"/>
      <c r="D86" s="65"/>
      <c r="E86" s="65"/>
      <c r="F86" s="605"/>
      <c r="G86" s="602"/>
      <c r="H86" s="65"/>
      <c r="I86" s="65"/>
      <c r="J86" s="65"/>
      <c r="K86" s="605"/>
    </row>
    <row r="87" ht="23.25" customHeight="1" spans="1:11">
      <c r="A87" s="602"/>
      <c r="B87" s="610"/>
      <c r="C87" s="611"/>
      <c r="D87" s="104"/>
      <c r="E87" s="612"/>
      <c r="F87" s="613"/>
      <c r="G87" s="614"/>
      <c r="H87" s="615"/>
      <c r="I87" s="65"/>
      <c r="J87" s="65"/>
      <c r="K87" s="605"/>
    </row>
    <row r="88" ht="23.25" customHeight="1" spans="1:11">
      <c r="A88" s="602"/>
      <c r="B88" s="616"/>
      <c r="C88" s="73"/>
      <c r="D88" s="73"/>
      <c r="E88" s="73"/>
      <c r="F88" s="617"/>
      <c r="G88" s="618"/>
      <c r="H88" s="73"/>
      <c r="I88" s="65"/>
      <c r="J88" s="65"/>
      <c r="K88" s="605"/>
    </row>
    <row r="89" ht="23.25" customHeight="1" spans="1:11">
      <c r="A89" s="602"/>
      <c r="B89" s="104"/>
      <c r="C89" s="619"/>
      <c r="D89" s="620"/>
      <c r="E89" s="620"/>
      <c r="F89" s="621"/>
      <c r="G89" s="622"/>
      <c r="H89" s="577"/>
      <c r="I89" s="65"/>
      <c r="J89" s="65"/>
      <c r="K89" s="605"/>
    </row>
    <row r="90" ht="23.25" customHeight="1" spans="1:11">
      <c r="A90" s="602"/>
      <c r="B90" s="104"/>
      <c r="C90" s="619"/>
      <c r="D90" s="620"/>
      <c r="E90" s="620"/>
      <c r="F90" s="621"/>
      <c r="G90" s="622"/>
      <c r="H90" s="577"/>
      <c r="I90" s="65"/>
      <c r="J90" s="65"/>
      <c r="K90" s="605"/>
    </row>
    <row r="91" ht="23.25" customHeight="1" spans="1:11">
      <c r="A91" s="623" t="s">
        <v>131</v>
      </c>
      <c r="B91" s="624"/>
      <c r="C91" s="625"/>
      <c r="D91" s="626"/>
      <c r="E91" s="626"/>
      <c r="F91" s="627"/>
      <c r="G91" s="623" t="s">
        <v>131</v>
      </c>
      <c r="H91" s="628"/>
      <c r="I91" s="629"/>
      <c r="J91" s="629"/>
      <c r="K91" s="630"/>
    </row>
    <row r="92" ht="50.1" customHeight="1" spans="1:11">
      <c r="A92" s="595" t="s">
        <v>490</v>
      </c>
      <c r="B92" s="596"/>
      <c r="C92" s="596"/>
      <c r="D92" s="596"/>
      <c r="E92" s="596"/>
      <c r="F92" s="597"/>
      <c r="G92" s="595" t="s">
        <v>491</v>
      </c>
      <c r="H92" s="596"/>
      <c r="I92" s="596"/>
      <c r="J92" s="596"/>
      <c r="K92" s="597"/>
    </row>
    <row r="93" ht="23.25" customHeight="1" spans="1:11">
      <c r="A93" s="598"/>
      <c r="B93" s="599"/>
      <c r="C93" s="599"/>
      <c r="D93" s="599"/>
      <c r="E93" s="600"/>
      <c r="F93" s="601"/>
      <c r="G93" s="598"/>
      <c r="H93" s="600"/>
      <c r="I93" s="600"/>
      <c r="J93" s="600"/>
      <c r="K93" s="601"/>
    </row>
    <row r="94" ht="23.25" customHeight="1" spans="1:11">
      <c r="A94" s="602"/>
      <c r="B94" s="603"/>
      <c r="C94" s="604"/>
      <c r="D94" s="604"/>
      <c r="E94" s="65"/>
      <c r="F94" s="605"/>
      <c r="G94" s="602"/>
      <c r="H94" s="65"/>
      <c r="I94" s="65"/>
      <c r="J94" s="65"/>
      <c r="K94" s="605"/>
    </row>
    <row r="95" ht="23.25" customHeight="1" spans="1:11">
      <c r="A95" s="602"/>
      <c r="B95" s="606"/>
      <c r="C95" s="607"/>
      <c r="D95" s="607"/>
      <c r="E95" s="65"/>
      <c r="F95" s="605"/>
      <c r="G95" s="602"/>
      <c r="H95" s="65"/>
      <c r="I95" s="65"/>
      <c r="J95" s="65"/>
      <c r="K95" s="605"/>
    </row>
    <row r="96" ht="23.25" customHeight="1" spans="1:11">
      <c r="A96" s="602"/>
      <c r="B96" s="608"/>
      <c r="C96" s="607"/>
      <c r="D96" s="607"/>
      <c r="E96" s="65"/>
      <c r="F96" s="605"/>
      <c r="G96" s="602"/>
      <c r="H96" s="65"/>
      <c r="I96" s="65"/>
      <c r="J96" s="65"/>
      <c r="K96" s="605"/>
    </row>
    <row r="97" ht="23.25" customHeight="1" spans="1:11">
      <c r="A97" s="602"/>
      <c r="B97" s="604"/>
      <c r="C97" s="607"/>
      <c r="D97" s="607"/>
      <c r="E97" s="65"/>
      <c r="F97" s="605"/>
      <c r="G97" s="602"/>
      <c r="H97" s="65"/>
      <c r="I97" s="65"/>
      <c r="J97" s="65"/>
      <c r="K97" s="605"/>
    </row>
    <row r="98" ht="23.25" customHeight="1" spans="1:11">
      <c r="A98" s="602"/>
      <c r="B98" s="604"/>
      <c r="C98" s="607"/>
      <c r="D98" s="607"/>
      <c r="E98" s="65"/>
      <c r="F98" s="605"/>
      <c r="G98" s="602"/>
      <c r="H98" s="65"/>
      <c r="I98" s="65"/>
      <c r="J98" s="65"/>
      <c r="K98" s="605"/>
    </row>
    <row r="99" ht="23.25" customHeight="1" spans="1:11">
      <c r="A99" s="602"/>
      <c r="B99" s="604"/>
      <c r="C99" s="604"/>
      <c r="D99" s="604"/>
      <c r="E99" s="65"/>
      <c r="F99" s="605"/>
      <c r="G99" s="602"/>
      <c r="H99" s="65"/>
      <c r="I99" s="65"/>
      <c r="J99" s="65"/>
      <c r="K99" s="605"/>
    </row>
    <row r="100" ht="23.25" customHeight="1" spans="1:11">
      <c r="A100" s="602"/>
      <c r="B100" s="346"/>
      <c r="C100" s="609"/>
      <c r="D100" s="609"/>
      <c r="E100" s="65"/>
      <c r="F100" s="605"/>
      <c r="G100" s="602"/>
      <c r="H100" s="65"/>
      <c r="I100" s="65"/>
      <c r="J100" s="65"/>
      <c r="K100" s="605"/>
    </row>
    <row r="101" ht="23.25" customHeight="1" spans="1:11">
      <c r="A101" s="602"/>
      <c r="B101" s="65"/>
      <c r="C101" s="65"/>
      <c r="D101" s="65"/>
      <c r="E101" s="65"/>
      <c r="F101" s="605"/>
      <c r="G101" s="602"/>
      <c r="H101" s="65"/>
      <c r="I101" s="65"/>
      <c r="J101" s="65"/>
      <c r="K101" s="605"/>
    </row>
    <row r="102" ht="23.25" customHeight="1" spans="1:11">
      <c r="A102" s="602"/>
      <c r="B102" s="65"/>
      <c r="C102" s="65"/>
      <c r="D102" s="65"/>
      <c r="E102" s="65"/>
      <c r="F102" s="605"/>
      <c r="G102" s="602"/>
      <c r="H102" s="65"/>
      <c r="I102" s="65"/>
      <c r="J102" s="65"/>
      <c r="K102" s="605"/>
    </row>
    <row r="103" ht="23.25" customHeight="1" spans="1:11">
      <c r="A103" s="602"/>
      <c r="B103" s="610"/>
      <c r="C103" s="611"/>
      <c r="D103" s="104"/>
      <c r="E103" s="612"/>
      <c r="F103" s="613"/>
      <c r="G103" s="614"/>
      <c r="H103" s="615"/>
      <c r="I103" s="65"/>
      <c r="J103" s="65"/>
      <c r="K103" s="605"/>
    </row>
    <row r="104" ht="23.25" customHeight="1" spans="1:11">
      <c r="A104" s="602"/>
      <c r="B104" s="616"/>
      <c r="C104" s="73"/>
      <c r="D104" s="73"/>
      <c r="E104" s="73"/>
      <c r="F104" s="617"/>
      <c r="G104" s="618"/>
      <c r="H104" s="73"/>
      <c r="I104" s="65"/>
      <c r="J104" s="65"/>
      <c r="K104" s="605"/>
    </row>
    <row r="105" ht="23.25" customHeight="1" spans="1:11">
      <c r="A105" s="602"/>
      <c r="B105" s="104"/>
      <c r="C105" s="619"/>
      <c r="D105" s="620"/>
      <c r="E105" s="620"/>
      <c r="F105" s="621"/>
      <c r="G105" s="622"/>
      <c r="H105" s="577"/>
      <c r="I105" s="65"/>
      <c r="J105" s="65"/>
      <c r="K105" s="605"/>
    </row>
    <row r="106" ht="23.25" customHeight="1" spans="1:11">
      <c r="A106" s="602"/>
      <c r="B106" s="104"/>
      <c r="C106" s="619"/>
      <c r="D106" s="620"/>
      <c r="E106" s="620"/>
      <c r="F106" s="621"/>
      <c r="G106" s="622"/>
      <c r="H106" s="577"/>
      <c r="I106" s="65"/>
      <c r="J106" s="65"/>
      <c r="K106" s="605"/>
    </row>
    <row r="107" ht="23.25" customHeight="1" spans="1:11">
      <c r="A107" s="623" t="s">
        <v>131</v>
      </c>
      <c r="B107" s="623"/>
      <c r="C107" s="625"/>
      <c r="D107" s="626"/>
      <c r="E107" s="626"/>
      <c r="F107" s="627"/>
      <c r="G107" s="623" t="s">
        <v>131</v>
      </c>
      <c r="H107" s="628"/>
      <c r="I107" s="629"/>
      <c r="J107" s="629"/>
      <c r="K107" s="630"/>
    </row>
    <row r="108" ht="50.1" customHeight="1" spans="1:12">
      <c r="A108" s="595" t="s">
        <v>492</v>
      </c>
      <c r="B108" s="596"/>
      <c r="C108" s="596"/>
      <c r="D108" s="596"/>
      <c r="E108" s="596"/>
      <c r="F108" s="597"/>
      <c r="G108" s="595" t="s">
        <v>493</v>
      </c>
      <c r="H108" s="596"/>
      <c r="I108" s="596"/>
      <c r="J108" s="596"/>
      <c r="K108" s="596"/>
      <c r="L108" s="597"/>
    </row>
    <row r="109" ht="23.25" customHeight="1" spans="1:12">
      <c r="A109" s="598"/>
      <c r="B109" s="599"/>
      <c r="C109" s="599"/>
      <c r="D109" s="599"/>
      <c r="E109" s="600"/>
      <c r="F109" s="601"/>
      <c r="G109" s="598"/>
      <c r="H109" s="599"/>
      <c r="I109" s="599"/>
      <c r="J109" s="599"/>
      <c r="K109" s="601"/>
      <c r="L109" s="601"/>
    </row>
    <row r="110" ht="23.25" customHeight="1" spans="1:12">
      <c r="A110" s="602"/>
      <c r="B110" s="603"/>
      <c r="C110" s="604"/>
      <c r="D110" s="604"/>
      <c r="E110" s="65"/>
      <c r="F110" s="605"/>
      <c r="G110" s="602"/>
      <c r="H110" s="603"/>
      <c r="I110" s="604"/>
      <c r="J110" s="604"/>
      <c r="K110" s="605"/>
      <c r="L110" s="605"/>
    </row>
    <row r="111" ht="23.25" customHeight="1" spans="1:12">
      <c r="A111" s="602"/>
      <c r="B111" s="606"/>
      <c r="C111" s="607"/>
      <c r="D111" s="607"/>
      <c r="E111" s="65"/>
      <c r="F111" s="605"/>
      <c r="G111" s="602"/>
      <c r="H111" s="606"/>
      <c r="I111" s="607"/>
      <c r="J111" s="607"/>
      <c r="K111" s="605"/>
      <c r="L111" s="605"/>
    </row>
    <row r="112" ht="23.25" customHeight="1" spans="1:12">
      <c r="A112" s="602"/>
      <c r="B112" s="608"/>
      <c r="C112" s="607"/>
      <c r="D112" s="607"/>
      <c r="E112" s="65"/>
      <c r="F112" s="605"/>
      <c r="G112" s="602"/>
      <c r="H112" s="608"/>
      <c r="I112" s="607"/>
      <c r="J112" s="607"/>
      <c r="K112" s="605"/>
      <c r="L112" s="605"/>
    </row>
    <row r="113" ht="23.25" customHeight="1" spans="1:12">
      <c r="A113" s="602"/>
      <c r="B113" s="604"/>
      <c r="C113" s="607"/>
      <c r="D113" s="607"/>
      <c r="E113" s="65"/>
      <c r="F113" s="605"/>
      <c r="G113" s="602"/>
      <c r="H113" s="604"/>
      <c r="I113" s="607"/>
      <c r="J113" s="607"/>
      <c r="K113" s="605"/>
      <c r="L113" s="605"/>
    </row>
    <row r="114" ht="23.25" customHeight="1" spans="1:12">
      <c r="A114" s="602"/>
      <c r="B114" s="604"/>
      <c r="C114" s="607"/>
      <c r="D114" s="607"/>
      <c r="E114" s="65"/>
      <c r="F114" s="605"/>
      <c r="G114" s="602"/>
      <c r="H114" s="604"/>
      <c r="I114" s="607"/>
      <c r="J114" s="607"/>
      <c r="K114" s="605"/>
      <c r="L114" s="605"/>
    </row>
    <row r="115" ht="23.25" customHeight="1" spans="1:12">
      <c r="A115" s="602"/>
      <c r="B115" s="604"/>
      <c r="C115" s="604"/>
      <c r="D115" s="604"/>
      <c r="E115" s="65"/>
      <c r="F115" s="605"/>
      <c r="G115" s="602"/>
      <c r="H115" s="604"/>
      <c r="I115" s="604"/>
      <c r="J115" s="604"/>
      <c r="K115" s="605"/>
      <c r="L115" s="605"/>
    </row>
    <row r="116" ht="23.25" customHeight="1" spans="1:12">
      <c r="A116" s="602"/>
      <c r="B116" s="346"/>
      <c r="C116" s="609"/>
      <c r="D116" s="609"/>
      <c r="E116" s="65"/>
      <c r="F116" s="605"/>
      <c r="G116" s="602"/>
      <c r="H116" s="346"/>
      <c r="I116" s="609"/>
      <c r="J116" s="609"/>
      <c r="K116" s="605"/>
      <c r="L116" s="605"/>
    </row>
    <row r="117" ht="23.25" customHeight="1" spans="1:12">
      <c r="A117" s="602"/>
      <c r="B117" s="65"/>
      <c r="C117" s="65"/>
      <c r="D117" s="65"/>
      <c r="E117" s="65"/>
      <c r="F117" s="605"/>
      <c r="G117" s="602"/>
      <c r="H117" s="65"/>
      <c r="I117" s="65"/>
      <c r="J117" s="65"/>
      <c r="K117" s="605"/>
      <c r="L117" s="605"/>
    </row>
    <row r="118" ht="23.25" customHeight="1" spans="1:12">
      <c r="A118" s="602"/>
      <c r="B118" s="65"/>
      <c r="C118" s="65"/>
      <c r="D118" s="65"/>
      <c r="E118" s="65"/>
      <c r="F118" s="605"/>
      <c r="G118" s="602"/>
      <c r="H118" s="65"/>
      <c r="I118" s="65"/>
      <c r="J118" s="65"/>
      <c r="K118" s="605"/>
      <c r="L118" s="605"/>
    </row>
    <row r="119" ht="23.25" customHeight="1" spans="1:12">
      <c r="A119" s="602"/>
      <c r="B119" s="610"/>
      <c r="C119" s="611"/>
      <c r="D119" s="104"/>
      <c r="E119" s="612"/>
      <c r="F119" s="613"/>
      <c r="G119" s="602"/>
      <c r="H119" s="610"/>
      <c r="I119" s="611"/>
      <c r="J119" s="104"/>
      <c r="K119" s="631"/>
      <c r="L119" s="613"/>
    </row>
    <row r="120" ht="23.25" customHeight="1" spans="1:12">
      <c r="A120" s="602"/>
      <c r="B120" s="616"/>
      <c r="C120" s="73"/>
      <c r="D120" s="73"/>
      <c r="E120" s="73"/>
      <c r="F120" s="617"/>
      <c r="G120" s="602"/>
      <c r="H120" s="616"/>
      <c r="I120" s="73"/>
      <c r="J120" s="73"/>
      <c r="K120" s="617"/>
      <c r="L120" s="617"/>
    </row>
    <row r="121" ht="23.25" customHeight="1" spans="1:12">
      <c r="A121" s="602"/>
      <c r="B121" s="104"/>
      <c r="C121" s="619"/>
      <c r="D121" s="620"/>
      <c r="E121" s="620"/>
      <c r="F121" s="621"/>
      <c r="G121" s="602"/>
      <c r="H121" s="104"/>
      <c r="I121" s="619"/>
      <c r="J121" s="620"/>
      <c r="K121" s="621"/>
      <c r="L121" s="621"/>
    </row>
    <row r="122" ht="23.25" customHeight="1" spans="1:12">
      <c r="A122" s="602"/>
      <c r="B122" s="104"/>
      <c r="C122" s="619"/>
      <c r="D122" s="620"/>
      <c r="E122" s="620"/>
      <c r="F122" s="621"/>
      <c r="G122" s="602"/>
      <c r="H122" s="104"/>
      <c r="I122" s="619"/>
      <c r="J122" s="620"/>
      <c r="K122" s="621"/>
      <c r="L122" s="621"/>
    </row>
    <row r="123" ht="23.25" customHeight="1" spans="1:12">
      <c r="A123" s="623" t="s">
        <v>131</v>
      </c>
      <c r="B123" s="624"/>
      <c r="C123" s="625"/>
      <c r="D123" s="626"/>
      <c r="E123" s="626"/>
      <c r="F123" s="627"/>
      <c r="G123" s="623" t="s">
        <v>131</v>
      </c>
      <c r="H123" s="624"/>
      <c r="I123" s="625"/>
      <c r="J123" s="626"/>
      <c r="K123" s="627"/>
      <c r="L123" s="627"/>
    </row>
    <row r="124" ht="50.1" customHeight="1" spans="1:12">
      <c r="A124" s="595" t="s">
        <v>494</v>
      </c>
      <c r="B124" s="596"/>
      <c r="C124" s="596"/>
      <c r="D124" s="596"/>
      <c r="E124" s="596"/>
      <c r="F124" s="597"/>
      <c r="G124" s="595" t="s">
        <v>495</v>
      </c>
      <c r="H124" s="596"/>
      <c r="I124" s="596"/>
      <c r="J124" s="596"/>
      <c r="K124" s="596"/>
      <c r="L124" s="597"/>
    </row>
    <row r="125" ht="23.25" customHeight="1" spans="1:12">
      <c r="A125" s="598"/>
      <c r="B125" s="599"/>
      <c r="C125" s="599"/>
      <c r="D125" s="599"/>
      <c r="E125" s="600"/>
      <c r="F125" s="601"/>
      <c r="G125" s="598"/>
      <c r="H125" s="599"/>
      <c r="I125" s="599"/>
      <c r="J125" s="599"/>
      <c r="K125" s="601"/>
      <c r="L125" s="601"/>
    </row>
    <row r="126" ht="23.25" customHeight="1" spans="1:12">
      <c r="A126" s="602"/>
      <c r="B126" s="603"/>
      <c r="C126" s="604"/>
      <c r="D126" s="604"/>
      <c r="E126" s="65"/>
      <c r="F126" s="605"/>
      <c r="G126" s="602"/>
      <c r="H126" s="603"/>
      <c r="I126" s="604"/>
      <c r="J126" s="604"/>
      <c r="K126" s="605"/>
      <c r="L126" s="605"/>
    </row>
    <row r="127" ht="23.25" customHeight="1" spans="1:12">
      <c r="A127" s="602"/>
      <c r="B127" s="606"/>
      <c r="C127" s="607"/>
      <c r="D127" s="607"/>
      <c r="E127" s="65"/>
      <c r="F127" s="605"/>
      <c r="G127" s="602"/>
      <c r="H127" s="606"/>
      <c r="I127" s="607"/>
      <c r="J127" s="607"/>
      <c r="K127" s="605"/>
      <c r="L127" s="605"/>
    </row>
    <row r="128" ht="23.25" customHeight="1" spans="1:12">
      <c r="A128" s="602"/>
      <c r="B128" s="608"/>
      <c r="C128" s="607"/>
      <c r="D128" s="607"/>
      <c r="E128" s="65"/>
      <c r="F128" s="605"/>
      <c r="G128" s="602"/>
      <c r="H128" s="608"/>
      <c r="I128" s="607"/>
      <c r="J128" s="607"/>
      <c r="K128" s="605"/>
      <c r="L128" s="605"/>
    </row>
    <row r="129" ht="23.25" customHeight="1" spans="1:12">
      <c r="A129" s="602"/>
      <c r="B129" s="604"/>
      <c r="C129" s="607"/>
      <c r="D129" s="607"/>
      <c r="E129" s="65"/>
      <c r="F129" s="605"/>
      <c r="G129" s="602"/>
      <c r="H129" s="604"/>
      <c r="I129" s="607"/>
      <c r="J129" s="607"/>
      <c r="K129" s="605"/>
      <c r="L129" s="605"/>
    </row>
    <row r="130" ht="23.25" customHeight="1" spans="1:12">
      <c r="A130" s="602"/>
      <c r="B130" s="604"/>
      <c r="C130" s="607"/>
      <c r="D130" s="607"/>
      <c r="E130" s="65"/>
      <c r="F130" s="605"/>
      <c r="G130" s="602"/>
      <c r="H130" s="604"/>
      <c r="I130" s="607"/>
      <c r="J130" s="607"/>
      <c r="K130" s="605"/>
      <c r="L130" s="605"/>
    </row>
    <row r="131" ht="23.25" customHeight="1" spans="1:12">
      <c r="A131" s="602"/>
      <c r="B131" s="604"/>
      <c r="C131" s="604"/>
      <c r="D131" s="604"/>
      <c r="E131" s="65"/>
      <c r="F131" s="605"/>
      <c r="G131" s="602"/>
      <c r="H131" s="604"/>
      <c r="I131" s="604"/>
      <c r="J131" s="604"/>
      <c r="K131" s="605"/>
      <c r="L131" s="605"/>
    </row>
    <row r="132" ht="23.25" customHeight="1" spans="1:12">
      <c r="A132" s="602"/>
      <c r="B132" s="346"/>
      <c r="C132" s="609"/>
      <c r="D132" s="609"/>
      <c r="E132" s="65"/>
      <c r="F132" s="605"/>
      <c r="G132" s="602"/>
      <c r="H132" s="346"/>
      <c r="I132" s="609"/>
      <c r="J132" s="609"/>
      <c r="K132" s="605"/>
      <c r="L132" s="605"/>
    </row>
    <row r="133" ht="23.25" customHeight="1" spans="1:12">
      <c r="A133" s="602"/>
      <c r="B133" s="65"/>
      <c r="C133" s="65"/>
      <c r="D133" s="65"/>
      <c r="E133" s="65"/>
      <c r="F133" s="605"/>
      <c r="G133" s="602"/>
      <c r="H133" s="65"/>
      <c r="I133" s="65"/>
      <c r="J133" s="65"/>
      <c r="K133" s="605"/>
      <c r="L133" s="605"/>
    </row>
    <row r="134" ht="23.25" customHeight="1" spans="1:12">
      <c r="A134" s="602"/>
      <c r="B134" s="65"/>
      <c r="C134" s="65"/>
      <c r="D134" s="65"/>
      <c r="E134" s="65"/>
      <c r="F134" s="605"/>
      <c r="G134" s="602"/>
      <c r="H134" s="65"/>
      <c r="I134" s="65"/>
      <c r="J134" s="65"/>
      <c r="K134" s="605"/>
      <c r="L134" s="605"/>
    </row>
    <row r="135" ht="23.25" customHeight="1" spans="1:12">
      <c r="A135" s="602"/>
      <c r="B135" s="610"/>
      <c r="C135" s="611"/>
      <c r="D135" s="104"/>
      <c r="E135" s="612"/>
      <c r="F135" s="613"/>
      <c r="G135" s="602"/>
      <c r="H135" s="610"/>
      <c r="I135" s="611"/>
      <c r="J135" s="104"/>
      <c r="K135" s="631"/>
      <c r="L135" s="613"/>
    </row>
    <row r="136" ht="23.25" customHeight="1" spans="1:12">
      <c r="A136" s="602"/>
      <c r="B136" s="616"/>
      <c r="C136" s="73"/>
      <c r="D136" s="73"/>
      <c r="E136" s="73"/>
      <c r="F136" s="617"/>
      <c r="G136" s="602"/>
      <c r="H136" s="616"/>
      <c r="I136" s="73"/>
      <c r="J136" s="73"/>
      <c r="K136" s="617"/>
      <c r="L136" s="617"/>
    </row>
    <row r="137" ht="23.25" customHeight="1" spans="1:12">
      <c r="A137" s="602"/>
      <c r="B137" s="104"/>
      <c r="C137" s="619"/>
      <c r="D137" s="620"/>
      <c r="E137" s="620"/>
      <c r="F137" s="621"/>
      <c r="G137" s="602"/>
      <c r="H137" s="104"/>
      <c r="I137" s="619"/>
      <c r="J137" s="620"/>
      <c r="K137" s="621"/>
      <c r="L137" s="621"/>
    </row>
    <row r="138" ht="23.25" customHeight="1" spans="1:12">
      <c r="A138" s="602"/>
      <c r="B138" s="104"/>
      <c r="C138" s="619"/>
      <c r="D138" s="620"/>
      <c r="E138" s="620"/>
      <c r="F138" s="621"/>
      <c r="G138" s="602"/>
      <c r="H138" s="104"/>
      <c r="I138" s="619"/>
      <c r="J138" s="620"/>
      <c r="K138" s="621"/>
      <c r="L138" s="621"/>
    </row>
    <row r="139" ht="23.25" customHeight="1" spans="1:12">
      <c r="A139" s="623" t="s">
        <v>131</v>
      </c>
      <c r="B139" s="624"/>
      <c r="C139" s="625"/>
      <c r="D139" s="626"/>
      <c r="E139" s="626"/>
      <c r="F139" s="627"/>
      <c r="G139" s="623" t="s">
        <v>131</v>
      </c>
      <c r="H139" s="624"/>
      <c r="I139" s="625"/>
      <c r="J139" s="626"/>
      <c r="K139" s="627"/>
      <c r="L139" s="627"/>
    </row>
    <row r="140" ht="23.25" customHeight="1" spans="2:11">
      <c r="B140" s="65"/>
      <c r="C140" s="65"/>
      <c r="D140" s="65"/>
      <c r="E140" s="65"/>
      <c r="F140" s="65"/>
      <c r="G140" s="65"/>
      <c r="H140" s="65"/>
      <c r="I140" s="65"/>
      <c r="J140" s="65"/>
      <c r="K140" s="65"/>
    </row>
    <row r="141" ht="23.25" customHeight="1" spans="2:11">
      <c r="B141" s="65"/>
      <c r="C141" s="65"/>
      <c r="D141" s="65"/>
      <c r="E141" s="65"/>
      <c r="F141" s="65"/>
      <c r="G141" s="65"/>
      <c r="H141" s="65"/>
      <c r="I141" s="65"/>
      <c r="J141" s="65"/>
      <c r="K141" s="65"/>
    </row>
    <row r="142" ht="23.25" customHeight="1" spans="2:11">
      <c r="B142" s="65"/>
      <c r="C142" s="65"/>
      <c r="D142" s="65"/>
      <c r="E142" s="65"/>
      <c r="F142" s="65"/>
      <c r="G142" s="65"/>
      <c r="H142" s="65"/>
      <c r="I142" s="65"/>
      <c r="J142" s="65"/>
      <c r="K142" s="65"/>
    </row>
    <row r="143" ht="23.25" customHeight="1" spans="2:11">
      <c r="B143" s="65"/>
      <c r="C143" s="65"/>
      <c r="D143" s="65"/>
      <c r="E143" s="65"/>
      <c r="F143" s="65"/>
      <c r="G143" s="65"/>
      <c r="H143" s="65"/>
      <c r="I143" s="65"/>
      <c r="J143" s="65"/>
      <c r="K143" s="65"/>
    </row>
    <row r="144" ht="23.25" customHeight="1" spans="2:11">
      <c r="B144" s="65"/>
      <c r="C144" s="65"/>
      <c r="D144" s="65"/>
      <c r="E144" s="65"/>
      <c r="F144" s="65"/>
      <c r="G144" s="65"/>
      <c r="H144" s="65"/>
      <c r="I144" s="65"/>
      <c r="J144" s="65"/>
      <c r="K144" s="65"/>
    </row>
    <row r="145" ht="23.25" customHeight="1" spans="2:11">
      <c r="B145" s="65"/>
      <c r="C145" s="65"/>
      <c r="D145" s="65"/>
      <c r="E145" s="65"/>
      <c r="F145" s="65"/>
      <c r="G145" s="65"/>
      <c r="H145" s="65"/>
      <c r="I145" s="65"/>
      <c r="J145" s="65"/>
      <c r="K145" s="65"/>
    </row>
    <row r="146" ht="23.25" customHeight="1" spans="2:11">
      <c r="B146" s="65"/>
      <c r="C146" s="65"/>
      <c r="D146" s="65"/>
      <c r="E146" s="65"/>
      <c r="F146" s="65"/>
      <c r="G146" s="65"/>
      <c r="H146" s="65"/>
      <c r="I146" s="65"/>
      <c r="J146" s="65"/>
      <c r="K146" s="65"/>
    </row>
    <row r="147" ht="23.25" customHeight="1" spans="2:11">
      <c r="B147" s="65"/>
      <c r="C147" s="65"/>
      <c r="D147" s="65"/>
      <c r="E147" s="65"/>
      <c r="F147" s="65"/>
      <c r="G147" s="65"/>
      <c r="H147" s="65"/>
      <c r="I147" s="65"/>
      <c r="J147" s="65"/>
      <c r="K147" s="65"/>
    </row>
    <row r="148" ht="23.25" customHeight="1" spans="2:11">
      <c r="B148" s="65"/>
      <c r="C148" s="65"/>
      <c r="D148" s="65"/>
      <c r="E148" s="65"/>
      <c r="F148" s="65"/>
      <c r="G148" s="65"/>
      <c r="H148" s="65"/>
      <c r="I148" s="65"/>
      <c r="J148" s="65"/>
      <c r="K148" s="65"/>
    </row>
    <row r="149" ht="23.25" customHeight="1" spans="2:11">
      <c r="B149" s="65"/>
      <c r="C149" s="65"/>
      <c r="D149" s="65"/>
      <c r="E149" s="65"/>
      <c r="F149" s="65"/>
      <c r="G149" s="65"/>
      <c r="H149" s="65"/>
      <c r="I149" s="65"/>
      <c r="J149" s="65"/>
      <c r="K149" s="65"/>
    </row>
    <row r="150" ht="23.25" customHeight="1" spans="2:11">
      <c r="B150" s="65"/>
      <c r="C150" s="65"/>
      <c r="D150" s="65"/>
      <c r="E150" s="65"/>
      <c r="F150" s="65"/>
      <c r="G150" s="65"/>
      <c r="H150" s="65"/>
      <c r="I150" s="65"/>
      <c r="J150" s="65"/>
      <c r="K150" s="65"/>
    </row>
    <row r="151" ht="23.25" customHeight="1" spans="2:11">
      <c r="B151" s="65"/>
      <c r="C151" s="65"/>
      <c r="D151" s="65"/>
      <c r="E151" s="65"/>
      <c r="F151" s="65"/>
      <c r="G151" s="65"/>
      <c r="H151" s="65"/>
      <c r="I151" s="65"/>
      <c r="J151" s="65"/>
      <c r="K151" s="65"/>
    </row>
    <row r="152" ht="23.25" customHeight="1" spans="2:11">
      <c r="B152" s="65"/>
      <c r="C152" s="65"/>
      <c r="D152" s="65"/>
      <c r="E152" s="65"/>
      <c r="F152" s="65"/>
      <c r="G152" s="65"/>
      <c r="H152" s="65"/>
      <c r="I152" s="65"/>
      <c r="J152" s="65"/>
      <c r="K152" s="65"/>
    </row>
    <row r="153" ht="23.25" customHeight="1" spans="2:11">
      <c r="B153" s="65"/>
      <c r="C153" s="65"/>
      <c r="D153" s="65"/>
      <c r="E153" s="65"/>
      <c r="F153" s="65"/>
      <c r="G153" s="65"/>
      <c r="H153" s="65"/>
      <c r="I153" s="65"/>
      <c r="J153" s="65"/>
      <c r="K153" s="65"/>
    </row>
    <row r="154" ht="23.25" customHeight="1" spans="2:11">
      <c r="B154" s="65"/>
      <c r="C154" s="65"/>
      <c r="D154" s="65"/>
      <c r="E154" s="65"/>
      <c r="F154" s="65"/>
      <c r="G154" s="65"/>
      <c r="H154" s="65"/>
      <c r="I154" s="65"/>
      <c r="J154" s="65"/>
      <c r="K154" s="65"/>
    </row>
    <row r="155" ht="23.25" customHeight="1" spans="2:11">
      <c r="B155" s="65"/>
      <c r="C155" s="65"/>
      <c r="D155" s="65"/>
      <c r="E155" s="65"/>
      <c r="F155" s="65"/>
      <c r="G155" s="65"/>
      <c r="H155" s="65"/>
      <c r="I155" s="65"/>
      <c r="J155" s="65"/>
      <c r="K155" s="65"/>
    </row>
    <row r="156" ht="23.25" customHeight="1" spans="2:11">
      <c r="B156" s="65"/>
      <c r="C156" s="65"/>
      <c r="D156" s="65"/>
      <c r="E156" s="65"/>
      <c r="F156" s="65"/>
      <c r="G156" s="65"/>
      <c r="H156" s="65"/>
      <c r="I156" s="65"/>
      <c r="J156" s="65"/>
      <c r="K156" s="65"/>
    </row>
    <row r="157" ht="23.25" customHeight="1" spans="2:11">
      <c r="B157" s="65"/>
      <c r="C157" s="65"/>
      <c r="D157" s="65"/>
      <c r="E157" s="65"/>
      <c r="F157" s="65"/>
      <c r="G157" s="65"/>
      <c r="H157" s="65"/>
      <c r="I157" s="65"/>
      <c r="J157" s="65"/>
      <c r="K157" s="65"/>
    </row>
    <row r="158" ht="23.25" customHeight="1" spans="2:11">
      <c r="B158" s="65"/>
      <c r="C158" s="65"/>
      <c r="D158" s="65"/>
      <c r="E158" s="65"/>
      <c r="F158" s="65"/>
      <c r="G158" s="65"/>
      <c r="H158" s="65"/>
      <c r="I158" s="65"/>
      <c r="J158" s="65"/>
      <c r="K158" s="65"/>
    </row>
    <row r="159" ht="23.25" customHeight="1" spans="2:11">
      <c r="B159" s="65"/>
      <c r="C159" s="65"/>
      <c r="D159" s="65"/>
      <c r="E159" s="65"/>
      <c r="F159" s="65"/>
      <c r="G159" s="65"/>
      <c r="H159" s="65"/>
      <c r="I159" s="65"/>
      <c r="J159" s="65"/>
      <c r="K159" s="65"/>
    </row>
    <row r="160" ht="23.25" customHeight="1" spans="2:11">
      <c r="B160" s="65"/>
      <c r="C160" s="65"/>
      <c r="D160" s="65"/>
      <c r="E160" s="65"/>
      <c r="F160" s="65"/>
      <c r="G160" s="65"/>
      <c r="H160" s="65"/>
      <c r="I160" s="65"/>
      <c r="J160" s="65"/>
      <c r="K160" s="65"/>
    </row>
    <row r="161" ht="23.25" customHeight="1" spans="2:11">
      <c r="B161" s="65"/>
      <c r="C161" s="65"/>
      <c r="D161" s="65"/>
      <c r="E161" s="65"/>
      <c r="F161" s="65"/>
      <c r="G161" s="65"/>
      <c r="H161" s="65"/>
      <c r="I161" s="65"/>
      <c r="J161" s="65"/>
      <c r="K161" s="65"/>
    </row>
    <row r="162" ht="23.25" customHeight="1" spans="2:11">
      <c r="B162" s="65"/>
      <c r="C162" s="65"/>
      <c r="D162" s="65"/>
      <c r="E162" s="65"/>
      <c r="F162" s="65"/>
      <c r="G162" s="65"/>
      <c r="H162" s="65"/>
      <c r="I162" s="65"/>
      <c r="J162" s="65"/>
      <c r="K162" s="65"/>
    </row>
    <row r="163" ht="23.25" customHeight="1" spans="2:11">
      <c r="B163" s="65"/>
      <c r="C163" s="65"/>
      <c r="D163" s="65"/>
      <c r="E163" s="65"/>
      <c r="F163" s="65"/>
      <c r="G163" s="65"/>
      <c r="H163" s="65"/>
      <c r="I163" s="65"/>
      <c r="J163" s="65"/>
      <c r="K163" s="65"/>
    </row>
    <row r="164" ht="23.25" customHeight="1" spans="2:11">
      <c r="B164" s="65"/>
      <c r="C164" s="65"/>
      <c r="D164" s="65"/>
      <c r="E164" s="65"/>
      <c r="F164" s="65"/>
      <c r="G164" s="65"/>
      <c r="H164" s="65"/>
      <c r="I164" s="65"/>
      <c r="J164" s="65"/>
      <c r="K164" s="65"/>
    </row>
    <row r="165" ht="23.25" customHeight="1" spans="2:11">
      <c r="B165" s="65"/>
      <c r="C165" s="65"/>
      <c r="D165" s="65"/>
      <c r="E165" s="65"/>
      <c r="F165" s="65"/>
      <c r="G165" s="65"/>
      <c r="H165" s="65"/>
      <c r="I165" s="65"/>
      <c r="J165" s="65"/>
      <c r="K165" s="65"/>
    </row>
    <row r="166" ht="23.25" customHeight="1" spans="2:11">
      <c r="B166" s="65"/>
      <c r="C166" s="65"/>
      <c r="D166" s="65"/>
      <c r="E166" s="65"/>
      <c r="F166" s="65"/>
      <c r="G166" s="65"/>
      <c r="H166" s="65"/>
      <c r="I166" s="65"/>
      <c r="J166" s="65"/>
      <c r="K166" s="65"/>
    </row>
    <row r="167" ht="23.25" customHeight="1" spans="2:11">
      <c r="B167" s="65"/>
      <c r="C167" s="65"/>
      <c r="D167" s="65"/>
      <c r="E167" s="65"/>
      <c r="F167" s="65"/>
      <c r="G167" s="65"/>
      <c r="H167" s="65"/>
      <c r="I167" s="65"/>
      <c r="J167" s="65"/>
      <c r="K167" s="65"/>
    </row>
    <row r="168" ht="23.25" customHeight="1" spans="2:11">
      <c r="B168" s="65"/>
      <c r="C168" s="65"/>
      <c r="D168" s="65"/>
      <c r="E168" s="65"/>
      <c r="F168" s="65"/>
      <c r="G168" s="65"/>
      <c r="H168" s="65"/>
      <c r="I168" s="65"/>
      <c r="J168" s="65"/>
      <c r="K168" s="65"/>
    </row>
    <row r="169" ht="23.25" customHeight="1" spans="2:11">
      <c r="B169" s="65"/>
      <c r="C169" s="65"/>
      <c r="D169" s="65"/>
      <c r="E169" s="65"/>
      <c r="F169" s="65"/>
      <c r="G169" s="65"/>
      <c r="H169" s="65"/>
      <c r="I169" s="65"/>
      <c r="J169" s="65"/>
      <c r="K169" s="65"/>
    </row>
    <row r="170" ht="23.25" customHeight="1" spans="2:11">
      <c r="B170" s="65"/>
      <c r="C170" s="65"/>
      <c r="D170" s="65"/>
      <c r="E170" s="65"/>
      <c r="F170" s="65"/>
      <c r="G170" s="65"/>
      <c r="H170" s="65"/>
      <c r="I170" s="65"/>
      <c r="J170" s="65"/>
      <c r="K170" s="65"/>
    </row>
    <row r="171" ht="23.25" customHeight="1" spans="2:11">
      <c r="B171" s="65"/>
      <c r="C171" s="65"/>
      <c r="D171" s="65"/>
      <c r="E171" s="65"/>
      <c r="F171" s="65"/>
      <c r="G171" s="65"/>
      <c r="H171" s="65"/>
      <c r="I171" s="65"/>
      <c r="J171" s="65"/>
      <c r="K171" s="65"/>
    </row>
    <row r="172" ht="23.25" customHeight="1" spans="2:11">
      <c r="B172" s="65"/>
      <c r="C172" s="65"/>
      <c r="D172" s="65"/>
      <c r="E172" s="65"/>
      <c r="F172" s="65"/>
      <c r="G172" s="65"/>
      <c r="H172" s="65"/>
      <c r="I172" s="65"/>
      <c r="J172" s="65"/>
      <c r="K172" s="65"/>
    </row>
    <row r="173" ht="23.25" customHeight="1" spans="2:11">
      <c r="B173" s="65"/>
      <c r="C173" s="65"/>
      <c r="D173" s="65"/>
      <c r="E173" s="65"/>
      <c r="F173" s="65"/>
      <c r="G173" s="65"/>
      <c r="H173" s="65"/>
      <c r="I173" s="65"/>
      <c r="J173" s="65"/>
      <c r="K173" s="65"/>
    </row>
    <row r="174" ht="23.25" customHeight="1" spans="2:11">
      <c r="B174" s="65"/>
      <c r="C174" s="65"/>
      <c r="D174" s="65"/>
      <c r="E174" s="65"/>
      <c r="F174" s="65"/>
      <c r="G174" s="65"/>
      <c r="H174" s="65"/>
      <c r="I174" s="65"/>
      <c r="J174" s="65"/>
      <c r="K174" s="65"/>
    </row>
    <row r="175" ht="23.25" customHeight="1"/>
    <row r="176" ht="23.25" customHeight="1"/>
    <row r="177" ht="23.25" customHeight="1"/>
    <row r="178" ht="23.25" customHeight="1"/>
    <row r="179" ht="23.25" customHeight="1"/>
    <row r="180" ht="23.25" customHeight="1"/>
    <row r="181" ht="23.25" customHeight="1"/>
    <row r="182" ht="23.25" customHeight="1"/>
    <row r="183" ht="23.25" customHeight="1"/>
    <row r="184" ht="23.25" customHeight="1"/>
  </sheetData>
  <mergeCells count="16">
    <mergeCell ref="A12:F12"/>
    <mergeCell ref="G12:K12"/>
    <mergeCell ref="A28:F28"/>
    <mergeCell ref="G28:K28"/>
    <mergeCell ref="A44:F44"/>
    <mergeCell ref="G44:K44"/>
    <mergeCell ref="A60:F60"/>
    <mergeCell ref="G60:K60"/>
    <mergeCell ref="A76:F76"/>
    <mergeCell ref="G76:K76"/>
    <mergeCell ref="A92:F92"/>
    <mergeCell ref="G92:K92"/>
    <mergeCell ref="A108:F108"/>
    <mergeCell ref="G108:L108"/>
    <mergeCell ref="A124:F124"/>
    <mergeCell ref="G124:L124"/>
  </mergeCells>
  <pageMargins left="0.708661417322835" right="0.708661417322835" top="0.748031496062992" bottom="0.748031496062992" header="0.31496062992126" footer="0.31496062992126"/>
  <pageSetup paperSize="9" scale="50" orientation="landscape"/>
  <headerFooter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/>
  </sheetPr>
  <dimension ref="A1:K228"/>
  <sheetViews>
    <sheetView showGridLines="0" zoomScale="85" zoomScaleNormal="85" workbookViewId="0">
      <selection activeCell="J37" sqref="J37"/>
    </sheetView>
  </sheetViews>
  <sheetFormatPr defaultColWidth="0" defaultRowHeight="15"/>
  <cols>
    <col min="1" max="1" width="2.71428571428571" customWidth="1"/>
    <col min="2" max="2" width="58" customWidth="1"/>
    <col min="3" max="8" width="15.7142857142857" customWidth="1"/>
    <col min="9" max="9" width="17.7142857142857" customWidth="1"/>
    <col min="10" max="10" width="9.14285714285714" customWidth="1"/>
    <col min="11" max="11" width="8.57142857142857" customWidth="1"/>
    <col min="12" max="17" width="0" hidden="1" customWidth="1"/>
    <col min="18" max="16384" width="9.14285714285714" hidden="1"/>
  </cols>
  <sheetData>
    <row r="1" spans="1:11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customHeight="1" spans="1:11">
      <c r="A4" s="2"/>
      <c r="B4" s="2"/>
      <c r="C4" s="2"/>
      <c r="D4" s="2"/>
      <c r="E4" s="2"/>
      <c r="F4" s="2"/>
      <c r="G4" s="2"/>
      <c r="H4" s="2"/>
      <c r="I4" s="2"/>
      <c r="J4" s="2"/>
      <c r="K4" s="97"/>
    </row>
    <row r="5" spans="1:11">
      <c r="A5" s="2"/>
      <c r="B5" s="2"/>
      <c r="C5" s="2"/>
      <c r="D5" s="2"/>
      <c r="E5" s="2"/>
      <c r="F5" s="2"/>
      <c r="G5" s="2"/>
      <c r="H5" s="2"/>
      <c r="I5" s="2"/>
      <c r="J5" s="2"/>
      <c r="K5" s="19"/>
    </row>
    <row r="11" ht="23.25" customHeight="1" spans="1:8">
      <c r="A11" s="129"/>
      <c r="B11" s="129"/>
      <c r="C11" s="129"/>
      <c r="D11" s="129"/>
      <c r="E11" s="129"/>
      <c r="F11" s="129"/>
      <c r="G11" s="129"/>
      <c r="H11" s="129"/>
    </row>
    <row r="12" ht="23.25" customHeight="1" spans="1:10">
      <c r="A12" s="129"/>
      <c r="B12" s="533" t="s">
        <v>496</v>
      </c>
      <c r="C12" s="535"/>
      <c r="D12" s="534"/>
      <c r="E12" s="534"/>
      <c r="F12" s="546"/>
      <c r="G12" s="560"/>
      <c r="H12" s="371"/>
      <c r="I12" s="73"/>
      <c r="J12" s="65"/>
    </row>
    <row r="13" ht="50.1" customHeight="1" spans="1:10">
      <c r="A13" s="129"/>
      <c r="B13" s="561" t="s">
        <v>125</v>
      </c>
      <c r="C13" s="562" t="s">
        <v>497</v>
      </c>
      <c r="D13" s="562" t="s">
        <v>498</v>
      </c>
      <c r="E13" s="562" t="s">
        <v>186</v>
      </c>
      <c r="F13" s="563" t="s">
        <v>187</v>
      </c>
      <c r="G13" s="562" t="s">
        <v>377</v>
      </c>
      <c r="H13" s="559"/>
      <c r="I13" s="73"/>
      <c r="J13" s="65"/>
    </row>
    <row r="14" ht="23.25" customHeight="1" spans="1:10">
      <c r="A14" s="129"/>
      <c r="B14" s="564" t="s">
        <v>50</v>
      </c>
      <c r="C14" s="565"/>
      <c r="D14" s="565"/>
      <c r="E14" s="565"/>
      <c r="F14" s="565"/>
      <c r="G14" s="566"/>
      <c r="H14" s="195"/>
      <c r="I14" s="485"/>
      <c r="J14" s="65"/>
    </row>
    <row r="15" ht="23.25" customHeight="1" spans="1:10">
      <c r="A15" s="129"/>
      <c r="B15" s="78" t="s">
        <v>499</v>
      </c>
      <c r="C15" s="567" t="s">
        <v>500</v>
      </c>
      <c r="D15" s="568" t="s">
        <v>385</v>
      </c>
      <c r="E15" s="568">
        <v>14</v>
      </c>
      <c r="F15" s="235">
        <v>14</v>
      </c>
      <c r="G15" s="569">
        <v>14</v>
      </c>
      <c r="H15" s="415"/>
      <c r="I15" s="485"/>
      <c r="J15" s="65"/>
    </row>
    <row r="16" ht="23.25" customHeight="1" spans="1:10">
      <c r="A16" s="129"/>
      <c r="B16" s="564" t="s">
        <v>35</v>
      </c>
      <c r="C16" s="565"/>
      <c r="D16" s="565"/>
      <c r="E16" s="565"/>
      <c r="F16" s="565"/>
      <c r="G16" s="566"/>
      <c r="H16" s="379"/>
      <c r="I16" s="485"/>
      <c r="J16" s="65"/>
    </row>
    <row r="17" ht="23.25" customHeight="1" spans="1:10">
      <c r="A17" s="129"/>
      <c r="B17" s="570" t="s">
        <v>501</v>
      </c>
      <c r="C17" s="571" t="s">
        <v>394</v>
      </c>
      <c r="D17" s="572" t="s">
        <v>400</v>
      </c>
      <c r="E17" s="572">
        <v>40</v>
      </c>
      <c r="F17" s="573">
        <v>25</v>
      </c>
      <c r="G17" s="574">
        <v>25</v>
      </c>
      <c r="H17" s="379"/>
      <c r="I17" s="485"/>
      <c r="J17" s="65"/>
    </row>
    <row r="18" ht="23.25" customHeight="1" spans="1:10">
      <c r="A18" s="129"/>
      <c r="B18" s="35" t="s">
        <v>131</v>
      </c>
      <c r="C18" s="67"/>
      <c r="D18" s="39"/>
      <c r="E18" s="39"/>
      <c r="F18" s="39"/>
      <c r="G18" s="560"/>
      <c r="H18" s="379"/>
      <c r="I18" s="485"/>
      <c r="J18" s="65"/>
    </row>
    <row r="19" ht="23.25" customHeight="1" spans="1:10">
      <c r="A19" s="129"/>
      <c r="B19" s="476" t="s">
        <v>502</v>
      </c>
      <c r="C19" s="560"/>
      <c r="D19" s="560"/>
      <c r="E19" s="560"/>
      <c r="F19" s="560"/>
      <c r="G19" s="560"/>
      <c r="H19" s="379"/>
      <c r="I19" s="485"/>
      <c r="J19" s="65"/>
    </row>
    <row r="20" ht="23.25" customHeight="1" spans="1:10">
      <c r="A20" s="129"/>
      <c r="B20" s="68"/>
      <c r="C20" s="68"/>
      <c r="D20" s="68"/>
      <c r="E20" s="68"/>
      <c r="F20" s="68"/>
      <c r="G20" s="68"/>
      <c r="H20" s="379"/>
      <c r="I20" s="485"/>
      <c r="J20" s="65"/>
    </row>
    <row r="21" ht="23.25" customHeight="1" spans="1:10">
      <c r="A21" s="129"/>
      <c r="B21" s="473"/>
      <c r="C21" s="195"/>
      <c r="D21" s="52"/>
      <c r="E21" s="159"/>
      <c r="F21" s="159"/>
      <c r="G21" s="159"/>
      <c r="H21" s="159"/>
      <c r="I21" s="98"/>
      <c r="J21" s="65"/>
    </row>
    <row r="22" ht="23.25" customHeight="1" spans="1:10">
      <c r="A22" s="65"/>
      <c r="B22" s="575"/>
      <c r="C22" s="576"/>
      <c r="D22" s="577"/>
      <c r="E22" s="578"/>
      <c r="F22" s="578"/>
      <c r="G22" s="579"/>
      <c r="H22" s="580"/>
      <c r="I22" s="65"/>
      <c r="J22" s="65"/>
    </row>
    <row r="23" ht="23.25" customHeight="1" spans="1:10">
      <c r="A23" s="65"/>
      <c r="B23" s="575"/>
      <c r="C23" s="576"/>
      <c r="D23" s="577"/>
      <c r="E23" s="581"/>
      <c r="F23" s="578"/>
      <c r="G23" s="579"/>
      <c r="H23" s="580"/>
      <c r="I23" s="73"/>
      <c r="J23" s="65"/>
    </row>
    <row r="24" ht="23.25" customHeight="1" spans="1:10">
      <c r="A24" s="65"/>
      <c r="B24" s="575"/>
      <c r="C24" s="576"/>
      <c r="D24" s="577"/>
      <c r="E24" s="581"/>
      <c r="F24" s="578"/>
      <c r="G24" s="579"/>
      <c r="H24" s="580"/>
      <c r="I24" s="73"/>
      <c r="J24" s="65"/>
    </row>
    <row r="25" ht="23.25" customHeight="1" spans="1:10">
      <c r="A25" s="65"/>
      <c r="B25" s="575"/>
      <c r="C25" s="576"/>
      <c r="D25" s="577"/>
      <c r="E25" s="204"/>
      <c r="F25" s="204"/>
      <c r="G25" s="582"/>
      <c r="H25" s="204"/>
      <c r="I25" s="485"/>
      <c r="J25" s="65"/>
    </row>
    <row r="26" ht="23.25" customHeight="1" spans="1:10">
      <c r="A26" s="65"/>
      <c r="B26" s="575"/>
      <c r="C26" s="576"/>
      <c r="D26" s="577"/>
      <c r="E26" s="578"/>
      <c r="F26" s="578"/>
      <c r="G26" s="579"/>
      <c r="H26" s="580"/>
      <c r="I26" s="485"/>
      <c r="J26" s="65"/>
    </row>
    <row r="27" ht="23.25" customHeight="1" spans="1:10">
      <c r="A27" s="65"/>
      <c r="B27" s="575"/>
      <c r="C27" s="576"/>
      <c r="D27" s="577"/>
      <c r="E27" s="204"/>
      <c r="F27" s="204"/>
      <c r="G27" s="582"/>
      <c r="H27" s="204"/>
      <c r="I27" s="485"/>
      <c r="J27" s="65"/>
    </row>
    <row r="28" ht="23.25" customHeight="1" spans="1:10">
      <c r="A28" s="65"/>
      <c r="B28" s="575"/>
      <c r="C28" s="576"/>
      <c r="D28" s="577"/>
      <c r="E28" s="583"/>
      <c r="F28" s="581"/>
      <c r="G28" s="580"/>
      <c r="H28" s="580"/>
      <c r="I28" s="485"/>
      <c r="J28" s="65"/>
    </row>
    <row r="29" ht="23.25" customHeight="1" spans="1:10">
      <c r="A29" s="65"/>
      <c r="B29" s="575"/>
      <c r="C29" s="576"/>
      <c r="D29" s="577"/>
      <c r="E29" s="204"/>
      <c r="F29" s="204"/>
      <c r="G29" s="582"/>
      <c r="H29" s="204"/>
      <c r="I29" s="485"/>
      <c r="J29" s="65"/>
    </row>
    <row r="30" ht="23.25" customHeight="1" spans="1:10">
      <c r="A30" s="65"/>
      <c r="B30" s="575"/>
      <c r="C30" s="576"/>
      <c r="D30" s="577"/>
      <c r="E30" s="578"/>
      <c r="F30" s="578"/>
      <c r="G30" s="579"/>
      <c r="H30" s="580"/>
      <c r="I30" s="485"/>
      <c r="J30" s="65"/>
    </row>
    <row r="31" ht="23.25" customHeight="1" spans="1:10">
      <c r="A31" s="65"/>
      <c r="B31" s="575"/>
      <c r="C31" s="576"/>
      <c r="D31" s="577"/>
      <c r="E31" s="204"/>
      <c r="F31" s="204"/>
      <c r="G31" s="204"/>
      <c r="H31" s="204"/>
      <c r="I31" s="485"/>
      <c r="J31" s="65"/>
    </row>
    <row r="32" ht="23.25" customHeight="1" spans="1:10">
      <c r="A32" s="65"/>
      <c r="B32" s="575"/>
      <c r="C32" s="576"/>
      <c r="D32" s="577"/>
      <c r="E32" s="583"/>
      <c r="F32" s="581"/>
      <c r="G32" s="580"/>
      <c r="H32" s="580"/>
      <c r="I32" s="98"/>
      <c r="J32" s="65"/>
    </row>
    <row r="33" ht="23.25" customHeight="1" spans="1:10">
      <c r="A33" s="65"/>
      <c r="B33" s="575"/>
      <c r="C33" s="576"/>
      <c r="D33" s="577"/>
      <c r="E33" s="583"/>
      <c r="F33" s="581"/>
      <c r="G33" s="580"/>
      <c r="H33" s="580"/>
      <c r="I33" s="98"/>
      <c r="J33" s="65"/>
    </row>
    <row r="34" ht="23.25" customHeight="1" spans="1:10">
      <c r="A34" s="65"/>
      <c r="B34" s="575"/>
      <c r="C34" s="576"/>
      <c r="D34" s="577"/>
      <c r="E34" s="578"/>
      <c r="F34" s="578"/>
      <c r="G34" s="579"/>
      <c r="H34" s="580"/>
      <c r="I34" s="104"/>
      <c r="J34" s="65"/>
    </row>
    <row r="35" ht="23.25" customHeight="1" spans="1:10">
      <c r="A35" s="65"/>
      <c r="B35" s="575"/>
      <c r="C35" s="576"/>
      <c r="D35" s="577"/>
      <c r="E35" s="578"/>
      <c r="F35" s="578"/>
      <c r="G35" s="579"/>
      <c r="H35" s="580"/>
      <c r="I35" s="73"/>
      <c r="J35" s="65"/>
    </row>
    <row r="36" ht="23.25" customHeight="1" spans="1:10">
      <c r="A36" s="65"/>
      <c r="B36" s="575"/>
      <c r="C36" s="576"/>
      <c r="D36" s="577"/>
      <c r="E36" s="578"/>
      <c r="F36" s="578"/>
      <c r="G36" s="579"/>
      <c r="H36" s="580"/>
      <c r="I36" s="73"/>
      <c r="J36" s="65"/>
    </row>
    <row r="37" ht="23.25" customHeight="1" spans="1:10">
      <c r="A37" s="65"/>
      <c r="B37" s="575"/>
      <c r="C37" s="576"/>
      <c r="D37" s="577"/>
      <c r="E37" s="578"/>
      <c r="F37" s="578"/>
      <c r="G37" s="579"/>
      <c r="H37" s="580"/>
      <c r="I37" s="485"/>
      <c r="J37" s="65"/>
    </row>
    <row r="38" ht="23.25" customHeight="1" spans="1:10">
      <c r="A38" s="65"/>
      <c r="B38" s="575"/>
      <c r="C38" s="576"/>
      <c r="D38" s="577"/>
      <c r="E38" s="578"/>
      <c r="F38" s="578"/>
      <c r="G38" s="579"/>
      <c r="H38" s="580"/>
      <c r="I38" s="485"/>
      <c r="J38" s="65"/>
    </row>
    <row r="39" ht="23.25" customHeight="1" spans="1:10">
      <c r="A39" s="65"/>
      <c r="B39" s="575"/>
      <c r="C39" s="576"/>
      <c r="D39" s="577"/>
      <c r="E39" s="584"/>
      <c r="F39" s="584"/>
      <c r="G39" s="585"/>
      <c r="H39" s="586"/>
      <c r="I39" s="485"/>
      <c r="J39" s="65"/>
    </row>
    <row r="40" ht="23.25" customHeight="1" spans="1:10">
      <c r="A40" s="65"/>
      <c r="B40" s="575"/>
      <c r="C40" s="576"/>
      <c r="D40" s="577"/>
      <c r="E40" s="584"/>
      <c r="F40" s="584"/>
      <c r="G40" s="585"/>
      <c r="H40" s="586"/>
      <c r="I40" s="485"/>
      <c r="J40" s="65"/>
    </row>
    <row r="41" ht="23.25" customHeight="1" spans="1:10">
      <c r="A41" s="65"/>
      <c r="B41" s="575"/>
      <c r="C41" s="576"/>
      <c r="D41" s="577"/>
      <c r="E41" s="584"/>
      <c r="F41" s="584"/>
      <c r="G41" s="585"/>
      <c r="H41" s="586"/>
      <c r="I41" s="485"/>
      <c r="J41" s="65"/>
    </row>
    <row r="42" ht="23.25" customHeight="1" spans="1:10">
      <c r="A42" s="65"/>
      <c r="B42" s="575"/>
      <c r="C42" s="576"/>
      <c r="D42" s="577"/>
      <c r="E42" s="584"/>
      <c r="F42" s="584"/>
      <c r="G42" s="585"/>
      <c r="H42" s="586"/>
      <c r="I42" s="485"/>
      <c r="J42" s="65"/>
    </row>
    <row r="43" ht="23.25" customHeight="1" spans="1:10">
      <c r="A43" s="65"/>
      <c r="B43" s="575"/>
      <c r="C43" s="576"/>
      <c r="D43" s="577"/>
      <c r="E43" s="584"/>
      <c r="F43" s="584"/>
      <c r="G43" s="585"/>
      <c r="H43" s="586"/>
      <c r="I43" s="104"/>
      <c r="J43" s="65"/>
    </row>
    <row r="44" ht="23.25" customHeight="1" spans="1:10">
      <c r="A44" s="65"/>
      <c r="B44" s="575"/>
      <c r="C44" s="576"/>
      <c r="D44" s="577"/>
      <c r="E44" s="584"/>
      <c r="F44" s="584"/>
      <c r="G44" s="585"/>
      <c r="H44" s="586"/>
      <c r="I44" s="73"/>
      <c r="J44" s="65"/>
    </row>
    <row r="45" ht="23.25" customHeight="1" spans="1:10">
      <c r="A45" s="65"/>
      <c r="B45" s="575"/>
      <c r="C45" s="576"/>
      <c r="D45" s="577"/>
      <c r="E45" s="584"/>
      <c r="F45" s="584"/>
      <c r="G45" s="585"/>
      <c r="H45" s="586"/>
      <c r="I45" s="73"/>
      <c r="J45" s="65"/>
    </row>
    <row r="46" ht="23.25" customHeight="1" spans="1:10">
      <c r="A46" s="65"/>
      <c r="B46" s="575"/>
      <c r="C46" s="576"/>
      <c r="D46" s="577"/>
      <c r="E46" s="584"/>
      <c r="F46" s="584"/>
      <c r="G46" s="585"/>
      <c r="H46" s="586"/>
      <c r="I46" s="485"/>
      <c r="J46" s="65"/>
    </row>
    <row r="47" ht="23.25" customHeight="1" spans="1:10">
      <c r="A47" s="65"/>
      <c r="B47" s="575"/>
      <c r="C47" s="576"/>
      <c r="D47" s="577"/>
      <c r="E47" s="584"/>
      <c r="F47" s="584"/>
      <c r="G47" s="585"/>
      <c r="H47" s="586"/>
      <c r="I47" s="485"/>
      <c r="J47" s="65"/>
    </row>
    <row r="48" ht="23.25" customHeight="1" spans="1:10">
      <c r="A48" s="65"/>
      <c r="B48" s="575"/>
      <c r="C48" s="576"/>
      <c r="D48" s="577"/>
      <c r="E48" s="584"/>
      <c r="F48" s="584"/>
      <c r="G48" s="585"/>
      <c r="H48" s="586"/>
      <c r="I48" s="485"/>
      <c r="J48" s="65"/>
    </row>
    <row r="49" ht="23.25" customHeight="1" spans="1:10">
      <c r="A49" s="65"/>
      <c r="B49" s="575"/>
      <c r="C49" s="576"/>
      <c r="D49" s="577"/>
      <c r="E49" s="584"/>
      <c r="F49" s="584"/>
      <c r="G49" s="585"/>
      <c r="H49" s="586"/>
      <c r="I49" s="485"/>
      <c r="J49" s="65"/>
    </row>
    <row r="50" ht="23.25" customHeight="1" spans="1:10">
      <c r="A50" s="65"/>
      <c r="B50" s="575"/>
      <c r="C50" s="576"/>
      <c r="D50" s="577"/>
      <c r="E50" s="584"/>
      <c r="F50" s="584"/>
      <c r="G50" s="585"/>
      <c r="H50" s="586"/>
      <c r="I50" s="485"/>
      <c r="J50" s="65"/>
    </row>
    <row r="51" ht="23.25" customHeight="1" spans="1:10">
      <c r="A51" s="65"/>
      <c r="B51" s="575"/>
      <c r="C51" s="576"/>
      <c r="D51" s="577"/>
      <c r="E51" s="584"/>
      <c r="F51" s="584"/>
      <c r="G51" s="585"/>
      <c r="H51" s="586"/>
      <c r="I51" s="485"/>
      <c r="J51" s="65"/>
    </row>
    <row r="52" ht="23.25" customHeight="1" spans="1:10">
      <c r="A52" s="65"/>
      <c r="B52" s="587"/>
      <c r="C52" s="587"/>
      <c r="D52" s="587"/>
      <c r="E52" s="587"/>
      <c r="F52" s="587"/>
      <c r="G52" s="587"/>
      <c r="H52" s="587"/>
      <c r="I52" s="485"/>
      <c r="J52" s="65"/>
    </row>
    <row r="53" ht="23.25" customHeight="1" spans="2:10">
      <c r="B53" s="346"/>
      <c r="C53" s="493"/>
      <c r="D53" s="104"/>
      <c r="E53" s="584"/>
      <c r="F53" s="584"/>
      <c r="G53" s="585"/>
      <c r="H53" s="586"/>
      <c r="I53" s="497"/>
      <c r="J53" s="65"/>
    </row>
    <row r="54" ht="23.25" customHeight="1" spans="2:10">
      <c r="B54" s="493"/>
      <c r="C54" s="493"/>
      <c r="D54" s="104"/>
      <c r="E54" s="584"/>
      <c r="F54" s="584"/>
      <c r="G54" s="585"/>
      <c r="H54" s="586"/>
      <c r="I54" s="98"/>
      <c r="J54" s="65"/>
    </row>
    <row r="55" ht="23.25" customHeight="1" spans="2:10">
      <c r="B55" s="493"/>
      <c r="C55" s="493"/>
      <c r="D55" s="584"/>
      <c r="E55" s="584"/>
      <c r="F55" s="584"/>
      <c r="G55" s="585"/>
      <c r="H55" s="585"/>
      <c r="I55" s="98"/>
      <c r="J55" s="65"/>
    </row>
    <row r="56" ht="23.25" customHeight="1" spans="2:10">
      <c r="B56" s="588"/>
      <c r="C56" s="494"/>
      <c r="D56" s="494"/>
      <c r="E56" s="494"/>
      <c r="F56" s="494"/>
      <c r="G56" s="589"/>
      <c r="H56" s="494"/>
      <c r="I56" s="98"/>
      <c r="J56" s="65"/>
    </row>
    <row r="57" ht="23.25" customHeight="1" spans="2:10">
      <c r="B57" s="590"/>
      <c r="C57" s="590"/>
      <c r="D57" s="591"/>
      <c r="E57" s="591"/>
      <c r="F57" s="591"/>
      <c r="G57" s="592"/>
      <c r="H57" s="593"/>
      <c r="I57" s="73"/>
      <c r="J57" s="65"/>
    </row>
    <row r="58" ht="23.25" customHeight="1" spans="2:10">
      <c r="B58" s="590"/>
      <c r="C58" s="590"/>
      <c r="D58" s="591"/>
      <c r="E58" s="591"/>
      <c r="F58" s="591"/>
      <c r="G58" s="592"/>
      <c r="H58" s="593"/>
      <c r="I58" s="73"/>
      <c r="J58" s="65"/>
    </row>
    <row r="59" ht="23.25" customHeight="1" spans="2:10">
      <c r="B59" s="590"/>
      <c r="C59" s="590"/>
      <c r="D59" s="591"/>
      <c r="E59" s="591"/>
      <c r="F59" s="591"/>
      <c r="G59" s="592"/>
      <c r="H59" s="593"/>
      <c r="I59" s="485"/>
      <c r="J59" s="65"/>
    </row>
    <row r="60" ht="23.25" customHeight="1" spans="2:10">
      <c r="B60" s="594"/>
      <c r="C60" s="594"/>
      <c r="D60" s="483"/>
      <c r="E60" s="483"/>
      <c r="F60" s="483"/>
      <c r="G60" s="483"/>
      <c r="H60" s="483"/>
      <c r="I60" s="485"/>
      <c r="J60" s="65"/>
    </row>
    <row r="61" ht="23.25" customHeight="1" spans="2:10">
      <c r="B61" s="483"/>
      <c r="C61" s="483"/>
      <c r="D61" s="483"/>
      <c r="E61" s="483"/>
      <c r="F61" s="483"/>
      <c r="G61" s="483"/>
      <c r="H61" s="483"/>
      <c r="I61" s="485"/>
      <c r="J61" s="65"/>
    </row>
    <row r="62" ht="23.25" customHeight="1" spans="2:10">
      <c r="B62" s="483"/>
      <c r="C62" s="483"/>
      <c r="D62" s="483"/>
      <c r="E62" s="483"/>
      <c r="F62" s="483"/>
      <c r="G62" s="483"/>
      <c r="H62" s="483"/>
      <c r="I62" s="485"/>
      <c r="J62" s="65"/>
    </row>
    <row r="63" ht="23.25" customHeight="1" spans="2:10">
      <c r="B63" s="483"/>
      <c r="C63" s="483"/>
      <c r="D63" s="483"/>
      <c r="E63" s="483"/>
      <c r="F63" s="483"/>
      <c r="G63" s="483"/>
      <c r="H63" s="483"/>
      <c r="I63" s="485"/>
      <c r="J63" s="65"/>
    </row>
    <row r="64" ht="23.25" customHeight="1" spans="2:10">
      <c r="B64" s="483"/>
      <c r="C64" s="483"/>
      <c r="D64" s="483"/>
      <c r="E64" s="483"/>
      <c r="F64" s="483"/>
      <c r="G64" s="483"/>
      <c r="H64" s="483"/>
      <c r="I64" s="485"/>
      <c r="J64" s="65"/>
    </row>
    <row r="65" ht="23.25" customHeight="1" spans="2:10">
      <c r="B65" s="483"/>
      <c r="C65" s="483"/>
      <c r="D65" s="483"/>
      <c r="E65" s="483"/>
      <c r="F65" s="483"/>
      <c r="G65" s="483"/>
      <c r="H65" s="483"/>
      <c r="I65" s="485"/>
      <c r="J65" s="65"/>
    </row>
    <row r="66" ht="23.25" customHeight="1" spans="2:10">
      <c r="B66" s="483"/>
      <c r="C66" s="483"/>
      <c r="D66" s="483"/>
      <c r="E66" s="483"/>
      <c r="F66" s="483"/>
      <c r="G66" s="483"/>
      <c r="H66" s="483"/>
      <c r="I66" s="497"/>
      <c r="J66" s="65"/>
    </row>
    <row r="67" ht="23.25" customHeight="1" spans="2:10">
      <c r="B67" s="486"/>
      <c r="C67" s="486"/>
      <c r="D67" s="486"/>
      <c r="E67" s="486"/>
      <c r="F67" s="486"/>
      <c r="G67" s="486"/>
      <c r="H67" s="486"/>
      <c r="I67" s="98"/>
      <c r="J67" s="65"/>
    </row>
    <row r="68" ht="23.25" customHeight="1" spans="2:10">
      <c r="B68" s="104"/>
      <c r="C68" s="98"/>
      <c r="D68" s="98"/>
      <c r="E68" s="98"/>
      <c r="F68" s="98"/>
      <c r="G68" s="98"/>
      <c r="H68" s="98"/>
      <c r="I68" s="98"/>
      <c r="J68" s="65"/>
    </row>
    <row r="69" ht="23.25" customHeight="1" spans="2:10">
      <c r="B69" s="98"/>
      <c r="C69" s="98"/>
      <c r="D69" s="98"/>
      <c r="E69" s="98"/>
      <c r="F69" s="98"/>
      <c r="G69" s="98"/>
      <c r="H69" s="98"/>
      <c r="I69" s="98"/>
      <c r="J69" s="65"/>
    </row>
    <row r="70" ht="23.25" customHeight="1" spans="2:10">
      <c r="B70" s="333"/>
      <c r="C70" s="487"/>
      <c r="D70" s="488"/>
      <c r="E70" s="489"/>
      <c r="F70" s="489"/>
      <c r="G70" s="490"/>
      <c r="H70" s="73"/>
      <c r="I70" s="73"/>
      <c r="J70" s="65"/>
    </row>
    <row r="71" ht="23.25" customHeight="1" spans="2:10">
      <c r="B71" s="491"/>
      <c r="C71" s="492"/>
      <c r="D71" s="492"/>
      <c r="E71" s="492"/>
      <c r="F71" s="492"/>
      <c r="G71" s="492"/>
      <c r="H71" s="492"/>
      <c r="I71" s="73"/>
      <c r="J71" s="65"/>
    </row>
    <row r="72" ht="23.25" customHeight="1" spans="2:10">
      <c r="B72" s="493"/>
      <c r="C72" s="83"/>
      <c r="D72" s="83"/>
      <c r="E72" s="83"/>
      <c r="F72" s="83"/>
      <c r="G72" s="83"/>
      <c r="H72" s="83"/>
      <c r="I72" s="485"/>
      <c r="J72" s="65"/>
    </row>
    <row r="73" ht="23.25" customHeight="1" spans="2:10">
      <c r="B73" s="493"/>
      <c r="C73" s="83"/>
      <c r="D73" s="83"/>
      <c r="E73" s="83"/>
      <c r="F73" s="83"/>
      <c r="G73" s="83"/>
      <c r="H73" s="83"/>
      <c r="I73" s="485"/>
      <c r="J73" s="65"/>
    </row>
    <row r="74" ht="23.25" customHeight="1" spans="2:10">
      <c r="B74" s="493"/>
      <c r="C74" s="83"/>
      <c r="D74" s="83"/>
      <c r="E74" s="83"/>
      <c r="F74" s="83"/>
      <c r="G74" s="83"/>
      <c r="H74" s="83"/>
      <c r="I74" s="485"/>
      <c r="J74" s="65"/>
    </row>
    <row r="75" ht="23.25" customHeight="1" spans="2:10">
      <c r="B75" s="493"/>
      <c r="C75" s="83"/>
      <c r="D75" s="83"/>
      <c r="E75" s="83"/>
      <c r="F75" s="83"/>
      <c r="G75" s="83"/>
      <c r="H75" s="83"/>
      <c r="I75" s="485"/>
      <c r="J75" s="65"/>
    </row>
    <row r="76" ht="23.25" customHeight="1" spans="2:10">
      <c r="B76" s="493"/>
      <c r="C76" s="83"/>
      <c r="D76" s="83"/>
      <c r="E76" s="83"/>
      <c r="F76" s="83"/>
      <c r="G76" s="83"/>
      <c r="H76" s="83"/>
      <c r="I76" s="485"/>
      <c r="J76" s="65"/>
    </row>
    <row r="77" ht="23.25" customHeight="1" spans="2:10">
      <c r="B77" s="493"/>
      <c r="C77" s="83"/>
      <c r="D77" s="83"/>
      <c r="E77" s="83"/>
      <c r="F77" s="83"/>
      <c r="G77" s="83"/>
      <c r="H77" s="83"/>
      <c r="I77" s="485"/>
      <c r="J77" s="65"/>
    </row>
    <row r="78" ht="23.25" customHeight="1" spans="2:10">
      <c r="B78" s="494"/>
      <c r="C78" s="495"/>
      <c r="D78" s="495"/>
      <c r="E78" s="495"/>
      <c r="F78" s="495"/>
      <c r="G78" s="495"/>
      <c r="H78" s="495"/>
      <c r="I78" s="497"/>
      <c r="J78" s="65"/>
    </row>
    <row r="79" ht="23.25" customHeight="1" spans="2:10">
      <c r="B79" s="346"/>
      <c r="C79" s="98"/>
      <c r="D79" s="98"/>
      <c r="E79" s="98"/>
      <c r="F79" s="98"/>
      <c r="G79" s="98"/>
      <c r="H79" s="98"/>
      <c r="I79" s="98"/>
      <c r="J79" s="65"/>
    </row>
    <row r="80" ht="23.25" customHeight="1" spans="2:10">
      <c r="B80" s="98"/>
      <c r="C80" s="98"/>
      <c r="D80" s="98"/>
      <c r="E80" s="98"/>
      <c r="F80" s="98"/>
      <c r="G80" s="98"/>
      <c r="H80" s="98"/>
      <c r="I80" s="98"/>
      <c r="J80" s="65"/>
    </row>
    <row r="81" ht="23.25" customHeight="1" spans="2:10">
      <c r="B81" s="333"/>
      <c r="C81" s="496"/>
      <c r="D81" s="496"/>
      <c r="E81" s="496"/>
      <c r="F81" s="496"/>
      <c r="G81" s="496"/>
      <c r="H81" s="496"/>
      <c r="I81" s="496"/>
      <c r="J81" s="65"/>
    </row>
    <row r="82" ht="23.25" customHeight="1" spans="2:10">
      <c r="B82" s="491"/>
      <c r="C82" s="492"/>
      <c r="D82" s="492"/>
      <c r="E82" s="492"/>
      <c r="F82" s="492"/>
      <c r="G82" s="492"/>
      <c r="H82" s="492"/>
      <c r="I82" s="73"/>
      <c r="J82" s="65"/>
    </row>
    <row r="83" ht="23.25" customHeight="1" spans="2:10">
      <c r="B83" s="493"/>
      <c r="C83" s="83"/>
      <c r="D83" s="83"/>
      <c r="E83" s="83"/>
      <c r="F83" s="83"/>
      <c r="G83" s="83"/>
      <c r="H83" s="83"/>
      <c r="I83" s="485"/>
      <c r="J83" s="65"/>
    </row>
    <row r="84" ht="23.25" customHeight="1" spans="2:10">
      <c r="B84" s="493"/>
      <c r="C84" s="83"/>
      <c r="D84" s="83"/>
      <c r="E84" s="83"/>
      <c r="F84" s="83"/>
      <c r="G84" s="83"/>
      <c r="H84" s="83"/>
      <c r="I84" s="485"/>
      <c r="J84" s="65"/>
    </row>
    <row r="85" ht="23.25" customHeight="1" spans="2:10">
      <c r="B85" s="494"/>
      <c r="C85" s="495"/>
      <c r="D85" s="495"/>
      <c r="E85" s="495"/>
      <c r="F85" s="495"/>
      <c r="G85" s="495"/>
      <c r="H85" s="495"/>
      <c r="I85" s="485"/>
      <c r="J85" s="65"/>
    </row>
    <row r="86" ht="23.25" customHeight="1" spans="2:10">
      <c r="B86" s="346"/>
      <c r="C86" s="104"/>
      <c r="D86" s="104"/>
      <c r="E86" s="104"/>
      <c r="F86" s="104"/>
      <c r="G86" s="104"/>
      <c r="H86" s="104"/>
      <c r="I86" s="104"/>
      <c r="J86" s="65"/>
    </row>
    <row r="87" ht="23.25" customHeight="1" spans="2:10">
      <c r="B87" s="104"/>
      <c r="C87" s="104"/>
      <c r="D87" s="104"/>
      <c r="E87" s="104"/>
      <c r="F87" s="104"/>
      <c r="G87" s="104"/>
      <c r="H87" s="104"/>
      <c r="I87" s="104"/>
      <c r="J87" s="65"/>
    </row>
    <row r="88" ht="23.25" customHeight="1" spans="2:10">
      <c r="B88" s="104"/>
      <c r="C88" s="104"/>
      <c r="D88" s="104"/>
      <c r="E88" s="104"/>
      <c r="F88" s="104"/>
      <c r="G88" s="104"/>
      <c r="H88" s="104"/>
      <c r="I88" s="104"/>
      <c r="J88" s="65"/>
    </row>
    <row r="89" ht="23.25" customHeight="1" spans="2:10">
      <c r="B89" s="104"/>
      <c r="C89" s="104"/>
      <c r="D89" s="104"/>
      <c r="E89" s="104"/>
      <c r="F89" s="104"/>
      <c r="G89" s="104"/>
      <c r="H89" s="104"/>
      <c r="I89" s="104"/>
      <c r="J89" s="65"/>
    </row>
    <row r="90" ht="23.25" customHeight="1" spans="2:10">
      <c r="B90" s="104"/>
      <c r="C90" s="104"/>
      <c r="D90" s="104"/>
      <c r="E90" s="104"/>
      <c r="F90" s="104"/>
      <c r="G90" s="104"/>
      <c r="H90" s="104"/>
      <c r="I90" s="104"/>
      <c r="J90" s="65"/>
    </row>
    <row r="91" ht="23.25" customHeight="1" spans="2:10">
      <c r="B91" s="104"/>
      <c r="C91" s="104"/>
      <c r="D91" s="104"/>
      <c r="E91" s="104"/>
      <c r="F91" s="104"/>
      <c r="G91" s="104"/>
      <c r="H91" s="104"/>
      <c r="I91" s="104"/>
      <c r="J91" s="65"/>
    </row>
    <row r="92" ht="23.25" customHeight="1" spans="2:10">
      <c r="B92" s="104"/>
      <c r="C92" s="104"/>
      <c r="D92" s="104"/>
      <c r="E92" s="104"/>
      <c r="F92" s="104"/>
      <c r="G92" s="104"/>
      <c r="H92" s="104"/>
      <c r="I92" s="104"/>
      <c r="J92" s="65"/>
    </row>
    <row r="93" ht="23.25" customHeight="1" spans="2:10">
      <c r="B93" s="104"/>
      <c r="C93" s="104"/>
      <c r="D93" s="104"/>
      <c r="E93" s="104"/>
      <c r="F93" s="104"/>
      <c r="G93" s="104"/>
      <c r="H93" s="104"/>
      <c r="I93" s="104"/>
      <c r="J93" s="65"/>
    </row>
    <row r="94" ht="23.25" customHeight="1" spans="2:10">
      <c r="B94" s="104"/>
      <c r="C94" s="104"/>
      <c r="D94" s="104"/>
      <c r="E94" s="104"/>
      <c r="F94" s="104"/>
      <c r="G94" s="104"/>
      <c r="H94" s="104"/>
      <c r="I94" s="104"/>
      <c r="J94" s="65"/>
    </row>
    <row r="95" ht="23.25" customHeight="1" spans="2:10">
      <c r="B95" s="104"/>
      <c r="C95" s="104"/>
      <c r="D95" s="104"/>
      <c r="E95" s="104"/>
      <c r="F95" s="104"/>
      <c r="G95" s="104"/>
      <c r="H95" s="104"/>
      <c r="I95" s="104"/>
      <c r="J95" s="65"/>
    </row>
    <row r="96" ht="23.25" customHeight="1" spans="2:10">
      <c r="B96" s="104"/>
      <c r="C96" s="104"/>
      <c r="D96" s="104"/>
      <c r="E96" s="104"/>
      <c r="F96" s="104"/>
      <c r="G96" s="104"/>
      <c r="H96" s="104"/>
      <c r="I96" s="104"/>
      <c r="J96" s="65"/>
    </row>
    <row r="97" ht="23.25" customHeight="1" spans="2:10">
      <c r="B97" s="104"/>
      <c r="C97" s="104"/>
      <c r="D97" s="104"/>
      <c r="E97" s="104"/>
      <c r="F97" s="104"/>
      <c r="G97" s="104"/>
      <c r="H97" s="104"/>
      <c r="I97" s="104"/>
      <c r="J97" s="65"/>
    </row>
    <row r="98" ht="23.25" customHeight="1" spans="2:10">
      <c r="B98" s="104"/>
      <c r="C98" s="104"/>
      <c r="D98" s="104"/>
      <c r="E98" s="104"/>
      <c r="F98" s="104"/>
      <c r="G98" s="104"/>
      <c r="H98" s="104"/>
      <c r="I98" s="104"/>
      <c r="J98" s="65"/>
    </row>
    <row r="99" ht="23.25" customHeight="1" spans="2:10">
      <c r="B99" s="104"/>
      <c r="C99" s="104"/>
      <c r="D99" s="104"/>
      <c r="E99" s="104"/>
      <c r="F99" s="104"/>
      <c r="G99" s="104"/>
      <c r="H99" s="104"/>
      <c r="I99" s="104"/>
      <c r="J99" s="65"/>
    </row>
    <row r="100" ht="23.25" customHeight="1" spans="2:10">
      <c r="B100" s="104"/>
      <c r="C100" s="104"/>
      <c r="D100" s="104"/>
      <c r="E100" s="104"/>
      <c r="F100" s="104"/>
      <c r="G100" s="104"/>
      <c r="H100" s="104"/>
      <c r="I100" s="104"/>
      <c r="J100" s="65"/>
    </row>
    <row r="101" ht="23.25" customHeight="1" spans="2:10">
      <c r="B101" s="104"/>
      <c r="C101" s="104"/>
      <c r="D101" s="104"/>
      <c r="E101" s="104"/>
      <c r="F101" s="104"/>
      <c r="G101" s="104"/>
      <c r="H101" s="104"/>
      <c r="I101" s="104"/>
      <c r="J101" s="65"/>
    </row>
    <row r="102" ht="23.25" customHeight="1" spans="2:10">
      <c r="B102" s="104"/>
      <c r="C102" s="104"/>
      <c r="D102" s="104"/>
      <c r="E102" s="104"/>
      <c r="F102" s="104"/>
      <c r="G102" s="104"/>
      <c r="H102" s="104"/>
      <c r="I102" s="104"/>
      <c r="J102" s="65"/>
    </row>
    <row r="103" ht="23.25" customHeight="1" spans="2:10">
      <c r="B103" s="104"/>
      <c r="C103" s="104"/>
      <c r="D103" s="104"/>
      <c r="E103" s="104"/>
      <c r="F103" s="104"/>
      <c r="G103" s="104"/>
      <c r="H103" s="104"/>
      <c r="I103" s="104"/>
      <c r="J103" s="65"/>
    </row>
    <row r="104" ht="23.25" customHeight="1" spans="2:10">
      <c r="B104" s="104"/>
      <c r="C104" s="104"/>
      <c r="D104" s="104"/>
      <c r="E104" s="104"/>
      <c r="F104" s="104"/>
      <c r="G104" s="104"/>
      <c r="H104" s="104"/>
      <c r="I104" s="104"/>
      <c r="J104" s="65"/>
    </row>
    <row r="105" ht="23.25" customHeight="1" spans="2:10">
      <c r="B105" s="104"/>
      <c r="C105" s="104"/>
      <c r="D105" s="104"/>
      <c r="E105" s="104"/>
      <c r="F105" s="104"/>
      <c r="G105" s="104"/>
      <c r="H105" s="104"/>
      <c r="I105" s="104"/>
      <c r="J105" s="65"/>
    </row>
    <row r="106" ht="23.25" customHeight="1" spans="2:10">
      <c r="B106" s="104"/>
      <c r="C106" s="104"/>
      <c r="D106" s="104"/>
      <c r="E106" s="104"/>
      <c r="F106" s="104"/>
      <c r="G106" s="104"/>
      <c r="H106" s="104"/>
      <c r="I106" s="104"/>
      <c r="J106" s="65"/>
    </row>
    <row r="107" ht="23.25" customHeight="1" spans="2:10">
      <c r="B107" s="104"/>
      <c r="C107" s="104"/>
      <c r="D107" s="104"/>
      <c r="E107" s="104"/>
      <c r="F107" s="104"/>
      <c r="G107" s="104"/>
      <c r="H107" s="104"/>
      <c r="I107" s="104"/>
      <c r="J107" s="65"/>
    </row>
    <row r="108" ht="23.25" customHeight="1" spans="2:10">
      <c r="B108" s="104"/>
      <c r="C108" s="104"/>
      <c r="D108" s="104"/>
      <c r="E108" s="104"/>
      <c r="F108" s="104"/>
      <c r="G108" s="104"/>
      <c r="H108" s="104"/>
      <c r="I108" s="104"/>
      <c r="J108" s="65"/>
    </row>
    <row r="109" ht="23.25" customHeight="1" spans="2:10">
      <c r="B109" s="104"/>
      <c r="C109" s="104"/>
      <c r="D109" s="104"/>
      <c r="E109" s="104"/>
      <c r="F109" s="104"/>
      <c r="G109" s="104"/>
      <c r="H109" s="104"/>
      <c r="I109" s="104"/>
      <c r="J109" s="65"/>
    </row>
    <row r="110" ht="23.25" customHeight="1" spans="2:10">
      <c r="B110" s="104"/>
      <c r="C110" s="104"/>
      <c r="D110" s="104"/>
      <c r="E110" s="104"/>
      <c r="F110" s="104"/>
      <c r="G110" s="104"/>
      <c r="H110" s="104"/>
      <c r="I110" s="104"/>
      <c r="J110" s="65"/>
    </row>
    <row r="111" ht="23.25" customHeight="1" spans="2:10">
      <c r="B111" s="104"/>
      <c r="C111" s="104"/>
      <c r="D111" s="104"/>
      <c r="E111" s="104"/>
      <c r="F111" s="104"/>
      <c r="G111" s="104"/>
      <c r="H111" s="104"/>
      <c r="I111" s="104"/>
      <c r="J111" s="65"/>
    </row>
    <row r="112" ht="23.25" customHeight="1" spans="2:10">
      <c r="B112" s="104"/>
      <c r="C112" s="104"/>
      <c r="D112" s="104"/>
      <c r="E112" s="104"/>
      <c r="F112" s="104"/>
      <c r="G112" s="104"/>
      <c r="H112" s="104"/>
      <c r="I112" s="104"/>
      <c r="J112" s="65"/>
    </row>
    <row r="113" ht="23.25" customHeight="1" spans="2:10">
      <c r="B113" s="104"/>
      <c r="C113" s="104"/>
      <c r="D113" s="104"/>
      <c r="E113" s="104"/>
      <c r="F113" s="104"/>
      <c r="G113" s="104"/>
      <c r="H113" s="104"/>
      <c r="I113" s="104"/>
      <c r="J113" s="65"/>
    </row>
    <row r="114" ht="23.25" customHeight="1" spans="2:10">
      <c r="B114" s="104"/>
      <c r="C114" s="104"/>
      <c r="D114" s="104"/>
      <c r="E114" s="104"/>
      <c r="F114" s="104"/>
      <c r="G114" s="104"/>
      <c r="H114" s="104"/>
      <c r="I114" s="104"/>
      <c r="J114" s="65"/>
    </row>
    <row r="115" ht="23.25" customHeight="1" spans="2:10">
      <c r="B115" s="104"/>
      <c r="C115" s="104"/>
      <c r="D115" s="104"/>
      <c r="E115" s="104"/>
      <c r="F115" s="104"/>
      <c r="G115" s="104"/>
      <c r="H115" s="104"/>
      <c r="I115" s="104"/>
      <c r="J115" s="65"/>
    </row>
    <row r="116" ht="23.25" customHeight="1" spans="2:10">
      <c r="B116" s="104"/>
      <c r="C116" s="104"/>
      <c r="D116" s="104"/>
      <c r="E116" s="104"/>
      <c r="F116" s="104"/>
      <c r="G116" s="104"/>
      <c r="H116" s="104"/>
      <c r="I116" s="104"/>
      <c r="J116" s="65"/>
    </row>
    <row r="117" ht="23.25" customHeight="1" spans="2:10">
      <c r="B117" s="104"/>
      <c r="C117" s="104"/>
      <c r="D117" s="104"/>
      <c r="E117" s="104"/>
      <c r="F117" s="104"/>
      <c r="G117" s="104"/>
      <c r="H117" s="104"/>
      <c r="I117" s="104"/>
      <c r="J117" s="65"/>
    </row>
    <row r="118" ht="23.25" customHeight="1" spans="2:10">
      <c r="B118" s="104"/>
      <c r="C118" s="104"/>
      <c r="D118" s="104"/>
      <c r="E118" s="104"/>
      <c r="F118" s="104"/>
      <c r="G118" s="104"/>
      <c r="H118" s="104"/>
      <c r="I118" s="104"/>
      <c r="J118" s="65"/>
    </row>
    <row r="119" ht="23.25" customHeight="1" spans="2:10">
      <c r="B119" s="65"/>
      <c r="C119" s="65"/>
      <c r="D119" s="65"/>
      <c r="E119" s="65"/>
      <c r="F119" s="65"/>
      <c r="G119" s="65"/>
      <c r="H119" s="65"/>
      <c r="I119" s="65"/>
      <c r="J119" s="65"/>
    </row>
    <row r="120" ht="23.25" customHeight="1" spans="2:10">
      <c r="B120" s="65"/>
      <c r="C120" s="65"/>
      <c r="D120" s="65"/>
      <c r="E120" s="65"/>
      <c r="F120" s="65"/>
      <c r="G120" s="65"/>
      <c r="H120" s="65"/>
      <c r="I120" s="65"/>
      <c r="J120" s="65"/>
    </row>
    <row r="121" ht="23.25" customHeight="1" spans="2:10">
      <c r="B121" s="65"/>
      <c r="C121" s="65"/>
      <c r="D121" s="65"/>
      <c r="E121" s="65"/>
      <c r="F121" s="65"/>
      <c r="G121" s="65"/>
      <c r="H121" s="65"/>
      <c r="I121" s="65"/>
      <c r="J121" s="65"/>
    </row>
    <row r="122" ht="23.25" customHeight="1" spans="2:10">
      <c r="B122" s="65"/>
      <c r="C122" s="65"/>
      <c r="D122" s="65"/>
      <c r="E122" s="65"/>
      <c r="F122" s="65"/>
      <c r="G122" s="65"/>
      <c r="H122" s="65"/>
      <c r="I122" s="65"/>
      <c r="J122" s="65"/>
    </row>
    <row r="123" ht="23.25" customHeight="1" spans="2:10">
      <c r="B123" s="65"/>
      <c r="C123" s="65"/>
      <c r="D123" s="65"/>
      <c r="E123" s="65"/>
      <c r="F123" s="65"/>
      <c r="G123" s="65"/>
      <c r="H123" s="65"/>
      <c r="I123" s="65"/>
      <c r="J123" s="65"/>
    </row>
    <row r="124" ht="23.25" customHeight="1" spans="2:10">
      <c r="B124" s="65"/>
      <c r="C124" s="65"/>
      <c r="D124" s="65"/>
      <c r="E124" s="65"/>
      <c r="F124" s="65"/>
      <c r="G124" s="65"/>
      <c r="H124" s="65"/>
      <c r="I124" s="65"/>
      <c r="J124" s="65"/>
    </row>
    <row r="125" ht="23.25" customHeight="1" spans="2:10">
      <c r="B125" s="65"/>
      <c r="C125" s="65"/>
      <c r="D125" s="65"/>
      <c r="E125" s="65"/>
      <c r="F125" s="65"/>
      <c r="G125" s="65"/>
      <c r="H125" s="65"/>
      <c r="I125" s="65"/>
      <c r="J125" s="65"/>
    </row>
    <row r="126" ht="23.25" customHeight="1" spans="2:10">
      <c r="B126" s="65"/>
      <c r="C126" s="65"/>
      <c r="D126" s="65"/>
      <c r="E126" s="65"/>
      <c r="F126" s="65"/>
      <c r="G126" s="65"/>
      <c r="H126" s="65"/>
      <c r="I126" s="65"/>
      <c r="J126" s="65"/>
    </row>
    <row r="127" ht="23.25" customHeight="1" spans="2:10">
      <c r="B127" s="65"/>
      <c r="C127" s="65"/>
      <c r="D127" s="65"/>
      <c r="E127" s="65"/>
      <c r="F127" s="65"/>
      <c r="G127" s="65"/>
      <c r="H127" s="65"/>
      <c r="I127" s="65"/>
      <c r="J127" s="65"/>
    </row>
    <row r="128" ht="23.25" customHeight="1" spans="2:10">
      <c r="B128" s="65"/>
      <c r="C128" s="65"/>
      <c r="D128" s="65"/>
      <c r="E128" s="65"/>
      <c r="F128" s="65"/>
      <c r="G128" s="65"/>
      <c r="H128" s="65"/>
      <c r="I128" s="65"/>
      <c r="J128" s="65"/>
    </row>
    <row r="129" ht="23.25" customHeight="1" spans="2:10">
      <c r="B129" s="65"/>
      <c r="C129" s="65"/>
      <c r="D129" s="65"/>
      <c r="E129" s="65"/>
      <c r="F129" s="65"/>
      <c r="G129" s="65"/>
      <c r="H129" s="65"/>
      <c r="I129" s="65"/>
      <c r="J129" s="65"/>
    </row>
    <row r="130" ht="23.25" customHeight="1" spans="2:10">
      <c r="B130" s="65"/>
      <c r="C130" s="65"/>
      <c r="D130" s="65"/>
      <c r="E130" s="65"/>
      <c r="F130" s="65"/>
      <c r="G130" s="65"/>
      <c r="H130" s="65"/>
      <c r="I130" s="65"/>
      <c r="J130" s="65"/>
    </row>
    <row r="131" ht="23.25" customHeight="1" spans="2:10">
      <c r="B131" s="65"/>
      <c r="C131" s="65"/>
      <c r="D131" s="65"/>
      <c r="E131" s="65"/>
      <c r="F131" s="65"/>
      <c r="G131" s="65"/>
      <c r="H131" s="65"/>
      <c r="I131" s="65"/>
      <c r="J131" s="65"/>
    </row>
    <row r="132" ht="23.25" customHeight="1" spans="2:10">
      <c r="B132" s="65"/>
      <c r="C132" s="65"/>
      <c r="D132" s="65"/>
      <c r="E132" s="65"/>
      <c r="F132" s="65"/>
      <c r="G132" s="65"/>
      <c r="H132" s="65"/>
      <c r="I132" s="65"/>
      <c r="J132" s="65"/>
    </row>
    <row r="133" ht="23.25" customHeight="1" spans="2:10">
      <c r="B133" s="65"/>
      <c r="C133" s="65"/>
      <c r="D133" s="65"/>
      <c r="E133" s="65"/>
      <c r="F133" s="65"/>
      <c r="G133" s="65"/>
      <c r="H133" s="65"/>
      <c r="I133" s="65"/>
      <c r="J133" s="65"/>
    </row>
    <row r="134" ht="23.25" customHeight="1" spans="2:10">
      <c r="B134" s="65"/>
      <c r="C134" s="65"/>
      <c r="D134" s="65"/>
      <c r="E134" s="65"/>
      <c r="F134" s="65"/>
      <c r="G134" s="65"/>
      <c r="H134" s="65"/>
      <c r="I134" s="65"/>
      <c r="J134" s="65"/>
    </row>
    <row r="135" ht="23.25" customHeight="1" spans="2:10">
      <c r="B135" s="65"/>
      <c r="C135" s="65"/>
      <c r="D135" s="65"/>
      <c r="E135" s="65"/>
      <c r="F135" s="65"/>
      <c r="G135" s="65"/>
      <c r="H135" s="65"/>
      <c r="I135" s="65"/>
      <c r="J135" s="65"/>
    </row>
    <row r="136" ht="23.25" customHeight="1" spans="2:10">
      <c r="B136" s="65"/>
      <c r="C136" s="65"/>
      <c r="D136" s="65"/>
      <c r="E136" s="65"/>
      <c r="F136" s="65"/>
      <c r="G136" s="65"/>
      <c r="H136" s="65"/>
      <c r="I136" s="65"/>
      <c r="J136" s="65"/>
    </row>
    <row r="137" ht="23.25" customHeight="1" spans="2:10">
      <c r="B137" s="65"/>
      <c r="C137" s="65"/>
      <c r="D137" s="65"/>
      <c r="E137" s="65"/>
      <c r="F137" s="65"/>
      <c r="G137" s="65"/>
      <c r="H137" s="65"/>
      <c r="I137" s="65"/>
      <c r="J137" s="65"/>
    </row>
    <row r="138" ht="23.25" customHeight="1" spans="2:10">
      <c r="B138" s="65"/>
      <c r="C138" s="65"/>
      <c r="D138" s="65"/>
      <c r="E138" s="65"/>
      <c r="F138" s="65"/>
      <c r="G138" s="65"/>
      <c r="H138" s="65"/>
      <c r="I138" s="65"/>
      <c r="J138" s="65"/>
    </row>
    <row r="139" ht="23.25" customHeight="1" spans="2:10">
      <c r="B139" s="65"/>
      <c r="C139" s="65"/>
      <c r="D139" s="65"/>
      <c r="E139" s="65"/>
      <c r="F139" s="65"/>
      <c r="G139" s="65"/>
      <c r="H139" s="65"/>
      <c r="I139" s="65"/>
      <c r="J139" s="65"/>
    </row>
    <row r="140" ht="23.25" customHeight="1" spans="2:10">
      <c r="B140" s="65"/>
      <c r="C140" s="65"/>
      <c r="D140" s="65"/>
      <c r="E140" s="65"/>
      <c r="F140" s="65"/>
      <c r="G140" s="65"/>
      <c r="H140" s="65"/>
      <c r="I140" s="65"/>
      <c r="J140" s="65"/>
    </row>
    <row r="141" ht="23.25" customHeight="1" spans="2:10">
      <c r="B141" s="65"/>
      <c r="C141" s="65"/>
      <c r="D141" s="65"/>
      <c r="E141" s="65"/>
      <c r="F141" s="65"/>
      <c r="G141" s="65"/>
      <c r="H141" s="65"/>
      <c r="I141" s="65"/>
      <c r="J141" s="65"/>
    </row>
    <row r="142" ht="23.25" customHeight="1" spans="2:10">
      <c r="B142" s="65"/>
      <c r="C142" s="65"/>
      <c r="D142" s="65"/>
      <c r="E142" s="65"/>
      <c r="F142" s="65"/>
      <c r="G142" s="65"/>
      <c r="H142" s="65"/>
      <c r="I142" s="65"/>
      <c r="J142" s="65"/>
    </row>
    <row r="143" ht="23.25" customHeight="1" spans="2:10">
      <c r="B143" s="65"/>
      <c r="C143" s="65"/>
      <c r="D143" s="65"/>
      <c r="E143" s="65"/>
      <c r="F143" s="65"/>
      <c r="G143" s="65"/>
      <c r="H143" s="65"/>
      <c r="I143" s="65"/>
      <c r="J143" s="65"/>
    </row>
    <row r="144" ht="23.25" customHeight="1" spans="2:10">
      <c r="B144" s="65"/>
      <c r="C144" s="65"/>
      <c r="D144" s="65"/>
      <c r="E144" s="65"/>
      <c r="F144" s="65"/>
      <c r="G144" s="65"/>
      <c r="H144" s="65"/>
      <c r="I144" s="65"/>
      <c r="J144" s="65"/>
    </row>
    <row r="145" ht="23.25" customHeight="1" spans="2:10">
      <c r="B145" s="65"/>
      <c r="C145" s="65"/>
      <c r="D145" s="65"/>
      <c r="E145" s="65"/>
      <c r="F145" s="65"/>
      <c r="G145" s="65"/>
      <c r="H145" s="65"/>
      <c r="I145" s="65"/>
      <c r="J145" s="65"/>
    </row>
    <row r="146" ht="23.25" customHeight="1" spans="2:10">
      <c r="B146" s="65"/>
      <c r="C146" s="65"/>
      <c r="D146" s="65"/>
      <c r="E146" s="65"/>
      <c r="F146" s="65"/>
      <c r="G146" s="65"/>
      <c r="H146" s="65"/>
      <c r="I146" s="65"/>
      <c r="J146" s="65"/>
    </row>
    <row r="147" ht="23.25" customHeight="1" spans="2:10">
      <c r="B147" s="65"/>
      <c r="C147" s="65"/>
      <c r="D147" s="65"/>
      <c r="E147" s="65"/>
      <c r="F147" s="65"/>
      <c r="G147" s="65"/>
      <c r="H147" s="65"/>
      <c r="I147" s="65"/>
      <c r="J147" s="65"/>
    </row>
    <row r="148" ht="23.25" customHeight="1" spans="2:10">
      <c r="B148" s="65"/>
      <c r="C148" s="65"/>
      <c r="D148" s="65"/>
      <c r="E148" s="65"/>
      <c r="F148" s="65"/>
      <c r="G148" s="65"/>
      <c r="H148" s="65"/>
      <c r="I148" s="65"/>
      <c r="J148" s="65"/>
    </row>
    <row r="149" ht="23.25" customHeight="1" spans="2:10">
      <c r="B149" s="65"/>
      <c r="C149" s="65"/>
      <c r="D149" s="65"/>
      <c r="E149" s="65"/>
      <c r="F149" s="65"/>
      <c r="G149" s="65"/>
      <c r="H149" s="65"/>
      <c r="I149" s="65"/>
      <c r="J149" s="65"/>
    </row>
    <row r="150" ht="23.25" customHeight="1" spans="2:10">
      <c r="B150" s="65"/>
      <c r="C150" s="65"/>
      <c r="D150" s="65"/>
      <c r="E150" s="65"/>
      <c r="F150" s="65"/>
      <c r="G150" s="65"/>
      <c r="H150" s="65"/>
      <c r="I150" s="65"/>
      <c r="J150" s="65"/>
    </row>
    <row r="151" ht="23.25" customHeight="1" spans="2:10">
      <c r="B151" s="65"/>
      <c r="C151" s="65"/>
      <c r="D151" s="65"/>
      <c r="E151" s="65"/>
      <c r="F151" s="65"/>
      <c r="G151" s="65"/>
      <c r="H151" s="65"/>
      <c r="I151" s="65"/>
      <c r="J151" s="65"/>
    </row>
    <row r="152" ht="23.25" customHeight="1" spans="2:10">
      <c r="B152" s="65"/>
      <c r="C152" s="65"/>
      <c r="D152" s="65"/>
      <c r="E152" s="65"/>
      <c r="F152" s="65"/>
      <c r="G152" s="65"/>
      <c r="H152" s="65"/>
      <c r="I152" s="65"/>
      <c r="J152" s="65"/>
    </row>
    <row r="153" ht="23.25" customHeight="1" spans="2:10">
      <c r="B153" s="65"/>
      <c r="C153" s="65"/>
      <c r="D153" s="65"/>
      <c r="E153" s="65"/>
      <c r="F153" s="65"/>
      <c r="G153" s="65"/>
      <c r="H153" s="65"/>
      <c r="I153" s="65"/>
      <c r="J153" s="65"/>
    </row>
    <row r="154" ht="23.25" customHeight="1" spans="2:10">
      <c r="B154" s="65"/>
      <c r="C154" s="65"/>
      <c r="D154" s="65"/>
      <c r="E154" s="65"/>
      <c r="F154" s="65"/>
      <c r="G154" s="65"/>
      <c r="H154" s="65"/>
      <c r="I154" s="65"/>
      <c r="J154" s="65"/>
    </row>
    <row r="155" ht="23.25" customHeight="1" spans="2:10">
      <c r="B155" s="65"/>
      <c r="C155" s="65"/>
      <c r="D155" s="65"/>
      <c r="E155" s="65"/>
      <c r="F155" s="65"/>
      <c r="G155" s="65"/>
      <c r="H155" s="65"/>
      <c r="I155" s="65"/>
      <c r="J155" s="65"/>
    </row>
    <row r="156" ht="23.25" customHeight="1" spans="2:10">
      <c r="B156" s="65"/>
      <c r="C156" s="65"/>
      <c r="D156" s="65"/>
      <c r="E156" s="65"/>
      <c r="F156" s="65"/>
      <c r="G156" s="65"/>
      <c r="H156" s="65"/>
      <c r="I156" s="65"/>
      <c r="J156" s="65"/>
    </row>
    <row r="157" ht="23.25" customHeight="1" spans="2:10">
      <c r="B157" s="65"/>
      <c r="C157" s="65"/>
      <c r="D157" s="65"/>
      <c r="E157" s="65"/>
      <c r="F157" s="65"/>
      <c r="G157" s="65"/>
      <c r="H157" s="65"/>
      <c r="I157" s="65"/>
      <c r="J157" s="65"/>
    </row>
    <row r="158" ht="23.25" customHeight="1" spans="2:10">
      <c r="B158" s="65"/>
      <c r="C158" s="65"/>
      <c r="D158" s="65"/>
      <c r="E158" s="65"/>
      <c r="F158" s="65"/>
      <c r="G158" s="65"/>
      <c r="H158" s="65"/>
      <c r="I158" s="65"/>
      <c r="J158" s="65"/>
    </row>
    <row r="159" ht="23.25" customHeight="1" spans="2:10">
      <c r="B159" s="65"/>
      <c r="C159" s="65"/>
      <c r="D159" s="65"/>
      <c r="E159" s="65"/>
      <c r="F159" s="65"/>
      <c r="G159" s="65"/>
      <c r="H159" s="65"/>
      <c r="I159" s="65"/>
      <c r="J159" s="65"/>
    </row>
    <row r="160" ht="23.25" customHeight="1" spans="2:10">
      <c r="B160" s="65"/>
      <c r="C160" s="65"/>
      <c r="D160" s="65"/>
      <c r="E160" s="65"/>
      <c r="F160" s="65"/>
      <c r="G160" s="65"/>
      <c r="H160" s="65"/>
      <c r="I160" s="65"/>
      <c r="J160" s="65"/>
    </row>
    <row r="161" ht="23.25" customHeight="1" spans="2:10">
      <c r="B161" s="65"/>
      <c r="C161" s="65"/>
      <c r="D161" s="65"/>
      <c r="E161" s="65"/>
      <c r="F161" s="65"/>
      <c r="G161" s="65"/>
      <c r="H161" s="65"/>
      <c r="I161" s="65"/>
      <c r="J161" s="65"/>
    </row>
    <row r="162" ht="23.25" customHeight="1" spans="2:10">
      <c r="B162" s="65"/>
      <c r="C162" s="65"/>
      <c r="D162" s="65"/>
      <c r="E162" s="65"/>
      <c r="F162" s="65"/>
      <c r="G162" s="65"/>
      <c r="H162" s="65"/>
      <c r="I162" s="65"/>
      <c r="J162" s="65"/>
    </row>
    <row r="163" ht="23.25" customHeight="1" spans="2:10">
      <c r="B163" s="65"/>
      <c r="C163" s="65"/>
      <c r="D163" s="65"/>
      <c r="E163" s="65"/>
      <c r="F163" s="65"/>
      <c r="G163" s="65"/>
      <c r="H163" s="65"/>
      <c r="I163" s="65"/>
      <c r="J163" s="65"/>
    </row>
    <row r="164" ht="23.25" customHeight="1" spans="2:10">
      <c r="B164" s="65"/>
      <c r="C164" s="65"/>
      <c r="D164" s="65"/>
      <c r="E164" s="65"/>
      <c r="F164" s="65"/>
      <c r="G164" s="65"/>
      <c r="H164" s="65"/>
      <c r="I164" s="65"/>
      <c r="J164" s="65"/>
    </row>
    <row r="165" ht="23.25" customHeight="1" spans="2:10">
      <c r="B165" s="65"/>
      <c r="C165" s="65"/>
      <c r="D165" s="65"/>
      <c r="E165" s="65"/>
      <c r="F165" s="65"/>
      <c r="G165" s="65"/>
      <c r="H165" s="65"/>
      <c r="I165" s="65"/>
      <c r="J165" s="65"/>
    </row>
    <row r="166" ht="23.25" customHeight="1" spans="2:10">
      <c r="B166" s="65"/>
      <c r="C166" s="65"/>
      <c r="D166" s="65"/>
      <c r="E166" s="65"/>
      <c r="F166" s="65"/>
      <c r="G166" s="65"/>
      <c r="H166" s="65"/>
      <c r="I166" s="65"/>
      <c r="J166" s="65"/>
    </row>
    <row r="167" ht="23.25" customHeight="1" spans="2:10">
      <c r="B167" s="65"/>
      <c r="C167" s="65"/>
      <c r="D167" s="65"/>
      <c r="E167" s="65"/>
      <c r="F167" s="65"/>
      <c r="G167" s="65"/>
      <c r="H167" s="65"/>
      <c r="I167" s="65"/>
      <c r="J167" s="65"/>
    </row>
    <row r="168" ht="23.25" customHeight="1" spans="2:10">
      <c r="B168" s="65"/>
      <c r="C168" s="65"/>
      <c r="D168" s="65"/>
      <c r="E168" s="65"/>
      <c r="F168" s="65"/>
      <c r="G168" s="65"/>
      <c r="H168" s="65"/>
      <c r="I168" s="65"/>
      <c r="J168" s="65"/>
    </row>
    <row r="169" ht="23.25" customHeight="1" spans="2:10">
      <c r="B169" s="65"/>
      <c r="C169" s="65"/>
      <c r="D169" s="65"/>
      <c r="E169" s="65"/>
      <c r="F169" s="65"/>
      <c r="G169" s="65"/>
      <c r="H169" s="65"/>
      <c r="I169" s="65"/>
      <c r="J169" s="65"/>
    </row>
    <row r="170" ht="23.25" customHeight="1" spans="2:10">
      <c r="B170" s="65"/>
      <c r="C170" s="65"/>
      <c r="D170" s="65"/>
      <c r="E170" s="65"/>
      <c r="F170" s="65"/>
      <c r="G170" s="65"/>
      <c r="H170" s="65"/>
      <c r="I170" s="65"/>
      <c r="J170" s="65"/>
    </row>
    <row r="171" ht="23.25" customHeight="1" spans="2:10">
      <c r="B171" s="65"/>
      <c r="C171" s="65"/>
      <c r="D171" s="65"/>
      <c r="E171" s="65"/>
      <c r="F171" s="65"/>
      <c r="G171" s="65"/>
      <c r="H171" s="65"/>
      <c r="I171" s="65"/>
      <c r="J171" s="65"/>
    </row>
    <row r="172" ht="23.25" customHeight="1" spans="2:10">
      <c r="B172" s="65"/>
      <c r="C172" s="65"/>
      <c r="D172" s="65"/>
      <c r="E172" s="65"/>
      <c r="F172" s="65"/>
      <c r="G172" s="65"/>
      <c r="H172" s="65"/>
      <c r="I172" s="65"/>
      <c r="J172" s="65"/>
    </row>
    <row r="173" ht="23.25" customHeight="1" spans="2:10">
      <c r="B173" s="65"/>
      <c r="C173" s="65"/>
      <c r="D173" s="65"/>
      <c r="E173" s="65"/>
      <c r="F173" s="65"/>
      <c r="G173" s="65"/>
      <c r="H173" s="65"/>
      <c r="I173" s="65"/>
      <c r="J173" s="65"/>
    </row>
    <row r="174" ht="23.25" customHeight="1" spans="2:10">
      <c r="B174" s="65"/>
      <c r="C174" s="65"/>
      <c r="D174" s="65"/>
      <c r="E174" s="65"/>
      <c r="F174" s="65"/>
      <c r="G174" s="65"/>
      <c r="H174" s="65"/>
      <c r="I174" s="65"/>
      <c r="J174" s="65"/>
    </row>
    <row r="175" ht="23.25" customHeight="1" spans="2:10">
      <c r="B175" s="65"/>
      <c r="C175" s="65"/>
      <c r="D175" s="65"/>
      <c r="E175" s="65"/>
      <c r="F175" s="65"/>
      <c r="G175" s="65"/>
      <c r="H175" s="65"/>
      <c r="I175" s="65"/>
      <c r="J175" s="65"/>
    </row>
    <row r="176" ht="23.25" customHeight="1" spans="2:10">
      <c r="B176" s="65"/>
      <c r="C176" s="65"/>
      <c r="D176" s="65"/>
      <c r="E176" s="65"/>
      <c r="F176" s="65"/>
      <c r="G176" s="65"/>
      <c r="H176" s="65"/>
      <c r="I176" s="65"/>
      <c r="J176" s="65"/>
    </row>
    <row r="177" ht="23.25" customHeight="1" spans="2:10">
      <c r="B177" s="65"/>
      <c r="C177" s="65"/>
      <c r="D177" s="65"/>
      <c r="E177" s="65"/>
      <c r="F177" s="65"/>
      <c r="G177" s="65"/>
      <c r="H177" s="65"/>
      <c r="I177" s="65"/>
      <c r="J177" s="65"/>
    </row>
    <row r="178" ht="23.25" customHeight="1" spans="2:10">
      <c r="B178" s="65"/>
      <c r="C178" s="65"/>
      <c r="D178" s="65"/>
      <c r="E178" s="65"/>
      <c r="F178" s="65"/>
      <c r="G178" s="65"/>
      <c r="H178" s="65"/>
      <c r="I178" s="65"/>
      <c r="J178" s="65"/>
    </row>
    <row r="179" ht="23.25" customHeight="1" spans="2:10">
      <c r="B179" s="65"/>
      <c r="C179" s="65"/>
      <c r="D179" s="65"/>
      <c r="E179" s="65"/>
      <c r="F179" s="65"/>
      <c r="G179" s="65"/>
      <c r="H179" s="65"/>
      <c r="I179" s="65"/>
      <c r="J179" s="65"/>
    </row>
    <row r="180" ht="23.25" customHeight="1" spans="2:10">
      <c r="B180" s="65"/>
      <c r="C180" s="65"/>
      <c r="D180" s="65"/>
      <c r="E180" s="65"/>
      <c r="F180" s="65"/>
      <c r="G180" s="65"/>
      <c r="H180" s="65"/>
      <c r="I180" s="65"/>
      <c r="J180" s="65"/>
    </row>
    <row r="181" ht="23.25" customHeight="1" spans="2:10">
      <c r="B181" s="65"/>
      <c r="C181" s="65"/>
      <c r="D181" s="65"/>
      <c r="E181" s="65"/>
      <c r="F181" s="65"/>
      <c r="G181" s="65"/>
      <c r="H181" s="65"/>
      <c r="I181" s="65"/>
      <c r="J181" s="65"/>
    </row>
    <row r="182" ht="23.25" customHeight="1" spans="2:10">
      <c r="B182" s="65"/>
      <c r="C182" s="65"/>
      <c r="D182" s="65"/>
      <c r="E182" s="65"/>
      <c r="F182" s="65"/>
      <c r="G182" s="65"/>
      <c r="H182" s="65"/>
      <c r="I182" s="65"/>
      <c r="J182" s="65"/>
    </row>
    <row r="183" ht="23.25" customHeight="1" spans="2:10">
      <c r="B183" s="65"/>
      <c r="C183" s="65"/>
      <c r="D183" s="65"/>
      <c r="E183" s="65"/>
      <c r="F183" s="65"/>
      <c r="G183" s="65"/>
      <c r="H183" s="65"/>
      <c r="I183" s="65"/>
      <c r="J183" s="65"/>
    </row>
    <row r="184" ht="23.25" customHeight="1" spans="2:10">
      <c r="B184" s="65"/>
      <c r="C184" s="65"/>
      <c r="D184" s="65"/>
      <c r="E184" s="65"/>
      <c r="F184" s="65"/>
      <c r="G184" s="65"/>
      <c r="H184" s="65"/>
      <c r="I184" s="65"/>
      <c r="J184" s="65"/>
    </row>
    <row r="185" ht="23.25" customHeight="1" spans="2:10">
      <c r="B185" s="65"/>
      <c r="C185" s="65"/>
      <c r="D185" s="65"/>
      <c r="E185" s="65"/>
      <c r="F185" s="65"/>
      <c r="G185" s="65"/>
      <c r="H185" s="65"/>
      <c r="I185" s="65"/>
      <c r="J185" s="65"/>
    </row>
    <row r="186" ht="23.25" customHeight="1" spans="2:10">
      <c r="B186" s="65"/>
      <c r="C186" s="65"/>
      <c r="D186" s="65"/>
      <c r="E186" s="65"/>
      <c r="F186" s="65"/>
      <c r="G186" s="65"/>
      <c r="H186" s="65"/>
      <c r="I186" s="65"/>
      <c r="J186" s="65"/>
    </row>
    <row r="187" ht="23.25" customHeight="1" spans="2:10">
      <c r="B187" s="65"/>
      <c r="C187" s="65"/>
      <c r="D187" s="65"/>
      <c r="E187" s="65"/>
      <c r="F187" s="65"/>
      <c r="G187" s="65"/>
      <c r="H187" s="65"/>
      <c r="I187" s="65"/>
      <c r="J187" s="65"/>
    </row>
    <row r="188" ht="23.25" customHeight="1" spans="2:10">
      <c r="B188" s="65"/>
      <c r="C188" s="65"/>
      <c r="D188" s="65"/>
      <c r="E188" s="65"/>
      <c r="F188" s="65"/>
      <c r="G188" s="65"/>
      <c r="H188" s="65"/>
      <c r="I188" s="65"/>
      <c r="J188" s="65"/>
    </row>
    <row r="189" ht="23.25" customHeight="1" spans="2:10">
      <c r="B189" s="65"/>
      <c r="C189" s="65"/>
      <c r="D189" s="65"/>
      <c r="E189" s="65"/>
      <c r="F189" s="65"/>
      <c r="G189" s="65"/>
      <c r="H189" s="65"/>
      <c r="I189" s="65"/>
      <c r="J189" s="65"/>
    </row>
    <row r="190" ht="23.25" customHeight="1" spans="2:10">
      <c r="B190" s="65"/>
      <c r="C190" s="65"/>
      <c r="D190" s="65"/>
      <c r="E190" s="65"/>
      <c r="F190" s="65"/>
      <c r="G190" s="65"/>
      <c r="H190" s="65"/>
      <c r="I190" s="65"/>
      <c r="J190" s="65"/>
    </row>
    <row r="191" ht="23.25" customHeight="1" spans="2:10">
      <c r="B191" s="65"/>
      <c r="C191" s="65"/>
      <c r="D191" s="65"/>
      <c r="E191" s="65"/>
      <c r="F191" s="65"/>
      <c r="G191" s="65"/>
      <c r="H191" s="65"/>
      <c r="I191" s="65"/>
      <c r="J191" s="65"/>
    </row>
    <row r="192" ht="23.25" customHeight="1" spans="2:10">
      <c r="B192" s="65"/>
      <c r="C192" s="65"/>
      <c r="D192" s="65"/>
      <c r="E192" s="65"/>
      <c r="F192" s="65"/>
      <c r="G192" s="65"/>
      <c r="H192" s="65"/>
      <c r="I192" s="65"/>
      <c r="J192" s="65"/>
    </row>
    <row r="193" ht="23.25" customHeight="1" spans="2:10">
      <c r="B193" s="65"/>
      <c r="C193" s="65"/>
      <c r="D193" s="65"/>
      <c r="E193" s="65"/>
      <c r="F193" s="65"/>
      <c r="G193" s="65"/>
      <c r="H193" s="65"/>
      <c r="I193" s="65"/>
      <c r="J193" s="65"/>
    </row>
    <row r="194" ht="23.25" customHeight="1" spans="2:10">
      <c r="B194" s="65"/>
      <c r="C194" s="65"/>
      <c r="D194" s="65"/>
      <c r="E194" s="65"/>
      <c r="F194" s="65"/>
      <c r="G194" s="65"/>
      <c r="H194" s="65"/>
      <c r="I194" s="65"/>
      <c r="J194" s="65"/>
    </row>
    <row r="195" ht="23.25" customHeight="1" spans="2:10">
      <c r="B195" s="65"/>
      <c r="C195" s="65"/>
      <c r="D195" s="65"/>
      <c r="E195" s="65"/>
      <c r="F195" s="65"/>
      <c r="G195" s="65"/>
      <c r="H195" s="65"/>
      <c r="I195" s="65"/>
      <c r="J195" s="65"/>
    </row>
    <row r="196" ht="23.25" customHeight="1" spans="2:10">
      <c r="B196" s="65"/>
      <c r="C196" s="65"/>
      <c r="D196" s="65"/>
      <c r="E196" s="65"/>
      <c r="F196" s="65"/>
      <c r="G196" s="65"/>
      <c r="H196" s="65"/>
      <c r="I196" s="65"/>
      <c r="J196" s="65"/>
    </row>
    <row r="197" ht="23.25" customHeight="1" spans="2:10">
      <c r="B197" s="65"/>
      <c r="C197" s="65"/>
      <c r="D197" s="65"/>
      <c r="E197" s="65"/>
      <c r="F197" s="65"/>
      <c r="G197" s="65"/>
      <c r="H197" s="65"/>
      <c r="I197" s="65"/>
      <c r="J197" s="65"/>
    </row>
    <row r="198" ht="23.25" customHeight="1" spans="2:10">
      <c r="B198" s="65"/>
      <c r="C198" s="65"/>
      <c r="D198" s="65"/>
      <c r="E198" s="65"/>
      <c r="F198" s="65"/>
      <c r="G198" s="65"/>
      <c r="H198" s="65"/>
      <c r="I198" s="65"/>
      <c r="J198" s="65"/>
    </row>
    <row r="199" ht="23.25" customHeight="1" spans="2:10">
      <c r="B199" s="65"/>
      <c r="C199" s="65"/>
      <c r="D199" s="65"/>
      <c r="E199" s="65"/>
      <c r="F199" s="65"/>
      <c r="G199" s="65"/>
      <c r="H199" s="65"/>
      <c r="I199" s="65"/>
      <c r="J199" s="65"/>
    </row>
    <row r="200" ht="23.25" customHeight="1" spans="2:10">
      <c r="B200" s="65"/>
      <c r="C200" s="65"/>
      <c r="D200" s="65"/>
      <c r="E200" s="65"/>
      <c r="F200" s="65"/>
      <c r="G200" s="65"/>
      <c r="H200" s="65"/>
      <c r="I200" s="65"/>
      <c r="J200" s="65"/>
    </row>
    <row r="201" ht="23.25" customHeight="1" spans="2:10">
      <c r="B201" s="65"/>
      <c r="C201" s="65"/>
      <c r="D201" s="65"/>
      <c r="E201" s="65"/>
      <c r="F201" s="65"/>
      <c r="G201" s="65"/>
      <c r="H201" s="65"/>
      <c r="I201" s="65"/>
      <c r="J201" s="65"/>
    </row>
    <row r="202" ht="23.25" customHeight="1" spans="2:10">
      <c r="B202" s="65"/>
      <c r="C202" s="65"/>
      <c r="D202" s="65"/>
      <c r="E202" s="65"/>
      <c r="F202" s="65"/>
      <c r="G202" s="65"/>
      <c r="H202" s="65"/>
      <c r="I202" s="65"/>
      <c r="J202" s="65"/>
    </row>
    <row r="203" ht="23.25" customHeight="1" spans="2:10">
      <c r="B203" s="65"/>
      <c r="C203" s="65"/>
      <c r="D203" s="65"/>
      <c r="E203" s="65"/>
      <c r="F203" s="65"/>
      <c r="G203" s="65"/>
      <c r="H203" s="65"/>
      <c r="I203" s="65"/>
      <c r="J203" s="65"/>
    </row>
    <row r="204" ht="23.25" customHeight="1" spans="2:10">
      <c r="B204" s="65"/>
      <c r="C204" s="65"/>
      <c r="D204" s="65"/>
      <c r="E204" s="65"/>
      <c r="F204" s="65"/>
      <c r="G204" s="65"/>
      <c r="H204" s="65"/>
      <c r="I204" s="65"/>
      <c r="J204" s="65"/>
    </row>
    <row r="205" ht="23.25" customHeight="1" spans="2:10">
      <c r="B205" s="65"/>
      <c r="C205" s="65"/>
      <c r="D205" s="65"/>
      <c r="E205" s="65"/>
      <c r="F205" s="65"/>
      <c r="G205" s="65"/>
      <c r="H205" s="65"/>
      <c r="I205" s="65"/>
      <c r="J205" s="65"/>
    </row>
    <row r="206" ht="23.25" customHeight="1" spans="2:10">
      <c r="B206" s="65"/>
      <c r="C206" s="65"/>
      <c r="D206" s="65"/>
      <c r="E206" s="65"/>
      <c r="F206" s="65"/>
      <c r="G206" s="65"/>
      <c r="H206" s="65"/>
      <c r="I206" s="65"/>
      <c r="J206" s="65"/>
    </row>
    <row r="207" ht="23.25" customHeight="1" spans="2:10">
      <c r="B207" s="65"/>
      <c r="C207" s="65"/>
      <c r="D207" s="65"/>
      <c r="E207" s="65"/>
      <c r="F207" s="65"/>
      <c r="G207" s="65"/>
      <c r="H207" s="65"/>
      <c r="I207" s="65"/>
      <c r="J207" s="65"/>
    </row>
    <row r="208" ht="23.25" customHeight="1" spans="2:10">
      <c r="B208" s="65"/>
      <c r="C208" s="65"/>
      <c r="D208" s="65"/>
      <c r="E208" s="65"/>
      <c r="F208" s="65"/>
      <c r="G208" s="65"/>
      <c r="H208" s="65"/>
      <c r="I208" s="65"/>
      <c r="J208" s="65"/>
    </row>
    <row r="209" ht="23.25" customHeight="1" spans="2:10">
      <c r="B209" s="65"/>
      <c r="C209" s="65"/>
      <c r="D209" s="65"/>
      <c r="E209" s="65"/>
      <c r="F209" s="65"/>
      <c r="G209" s="65"/>
      <c r="H209" s="65"/>
      <c r="I209" s="65"/>
      <c r="J209" s="65"/>
    </row>
    <row r="210" ht="23.25" customHeight="1" spans="2:10">
      <c r="B210" s="65"/>
      <c r="C210" s="65"/>
      <c r="D210" s="65"/>
      <c r="E210" s="65"/>
      <c r="F210" s="65"/>
      <c r="G210" s="65"/>
      <c r="H210" s="65"/>
      <c r="I210" s="65"/>
      <c r="J210" s="65"/>
    </row>
    <row r="211" ht="23.25" customHeight="1" spans="2:10">
      <c r="B211" s="65"/>
      <c r="C211" s="65"/>
      <c r="D211" s="65"/>
      <c r="E211" s="65"/>
      <c r="F211" s="65"/>
      <c r="G211" s="65"/>
      <c r="H211" s="65"/>
      <c r="I211" s="65"/>
      <c r="J211" s="65"/>
    </row>
    <row r="212" ht="23.25" customHeight="1" spans="2:10">
      <c r="B212" s="65"/>
      <c r="C212" s="65"/>
      <c r="D212" s="65"/>
      <c r="E212" s="65"/>
      <c r="F212" s="65"/>
      <c r="G212" s="65"/>
      <c r="H212" s="65"/>
      <c r="I212" s="65"/>
      <c r="J212" s="65"/>
    </row>
    <row r="213" ht="23.25" customHeight="1" spans="2:10">
      <c r="B213" s="65"/>
      <c r="C213" s="65"/>
      <c r="D213" s="65"/>
      <c r="E213" s="65"/>
      <c r="F213" s="65"/>
      <c r="G213" s="65"/>
      <c r="H213" s="65"/>
      <c r="I213" s="65"/>
      <c r="J213" s="65"/>
    </row>
    <row r="214" ht="23.25" customHeight="1" spans="2:10">
      <c r="B214" s="65"/>
      <c r="C214" s="65"/>
      <c r="D214" s="65"/>
      <c r="E214" s="65"/>
      <c r="F214" s="65"/>
      <c r="G214" s="65"/>
      <c r="H214" s="65"/>
      <c r="I214" s="65"/>
      <c r="J214" s="65"/>
    </row>
    <row r="215" ht="23.25" customHeight="1" spans="2:10">
      <c r="B215" s="65"/>
      <c r="C215" s="65"/>
      <c r="D215" s="65"/>
      <c r="E215" s="65"/>
      <c r="F215" s="65"/>
      <c r="G215" s="65"/>
      <c r="H215" s="65"/>
      <c r="I215" s="65"/>
      <c r="J215" s="65"/>
    </row>
    <row r="216" ht="23.25" customHeight="1" spans="2:10">
      <c r="B216" s="65"/>
      <c r="C216" s="65"/>
      <c r="D216" s="65"/>
      <c r="E216" s="65"/>
      <c r="F216" s="65"/>
      <c r="G216" s="65"/>
      <c r="H216" s="65"/>
      <c r="I216" s="65"/>
      <c r="J216" s="65"/>
    </row>
    <row r="217" ht="23.25" customHeight="1" spans="2:10">
      <c r="B217" s="65"/>
      <c r="C217" s="65"/>
      <c r="D217" s="65"/>
      <c r="E217" s="65"/>
      <c r="F217" s="65"/>
      <c r="G217" s="65"/>
      <c r="H217" s="65"/>
      <c r="I217" s="65"/>
      <c r="J217" s="65"/>
    </row>
    <row r="218" ht="23.25" customHeight="1" spans="2:10">
      <c r="B218" s="65"/>
      <c r="C218" s="65"/>
      <c r="D218" s="65"/>
      <c r="E218" s="65"/>
      <c r="F218" s="65"/>
      <c r="G218" s="65"/>
      <c r="H218" s="65"/>
      <c r="I218" s="65"/>
      <c r="J218" s="65"/>
    </row>
    <row r="219" ht="23.25" customHeight="1"/>
    <row r="220" ht="23.25" customHeight="1"/>
    <row r="221" ht="23.25" customHeight="1"/>
    <row r="222" ht="23.25" customHeight="1"/>
    <row r="223" ht="23.25" customHeight="1"/>
    <row r="224" ht="23.25" customHeight="1"/>
    <row r="225" ht="23.25" customHeight="1"/>
    <row r="226" ht="23.25" customHeight="1"/>
    <row r="227" ht="23.25" customHeight="1"/>
    <row r="228" ht="23.25" customHeight="1"/>
  </sheetData>
  <mergeCells count="1">
    <mergeCell ref="B52:H52"/>
  </mergeCells>
  <pageMargins left="0.708661417322835" right="0.708661417322835" top="0.748031496062992" bottom="0.748031496062992" header="0.31496062992126" footer="0.31496062992126"/>
  <pageSetup paperSize="9" scale="50" orientation="landscape"/>
  <headerFooter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V187"/>
  <sheetViews>
    <sheetView showGridLines="0" zoomScale="85" zoomScaleNormal="85" workbookViewId="0">
      <selection activeCell="B13" sqref="B13"/>
    </sheetView>
  </sheetViews>
  <sheetFormatPr defaultColWidth="0" defaultRowHeight="15"/>
  <cols>
    <col min="1" max="1" width="2.71428571428571" customWidth="1"/>
    <col min="2" max="2" width="58.2857142857143" customWidth="1"/>
    <col min="3" max="18" width="12.7142857142857" customWidth="1"/>
    <col min="19" max="22" width="9.14285714285714" customWidth="1"/>
    <col min="23" max="16384" width="9.14285714285714" hidden="1"/>
  </cols>
  <sheetData>
    <row r="1" spans="1:2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V2" s="97"/>
    </row>
    <row r="3" spans="1:2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V3" s="97"/>
    </row>
    <row r="4" spans="1:2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V4" s="97"/>
    </row>
    <row r="5" spans="1:2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19"/>
      <c r="V5" s="19"/>
    </row>
    <row r="11" ht="23.25" customHeight="1"/>
    <row r="12" ht="23.25" customHeight="1" spans="2:22">
      <c r="B12" s="498" t="s">
        <v>503</v>
      </c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</row>
    <row r="13" ht="42" customHeight="1" spans="2:22">
      <c r="B13" s="499" t="s">
        <v>504</v>
      </c>
      <c r="C13" s="500">
        <v>2006</v>
      </c>
      <c r="D13" s="500">
        <v>2007</v>
      </c>
      <c r="E13" s="500">
        <v>2008</v>
      </c>
      <c r="F13" s="500">
        <v>2009</v>
      </c>
      <c r="G13" s="500">
        <v>2010</v>
      </c>
      <c r="H13" s="500">
        <v>2011</v>
      </c>
      <c r="I13" s="500">
        <v>2012</v>
      </c>
      <c r="J13" s="500">
        <v>2013</v>
      </c>
      <c r="K13" s="500">
        <v>2014</v>
      </c>
      <c r="L13" s="500">
        <v>2015</v>
      </c>
      <c r="M13" s="500">
        <v>2016</v>
      </c>
      <c r="N13" s="500">
        <v>2017</v>
      </c>
      <c r="O13" s="352">
        <v>2018</v>
      </c>
      <c r="P13" s="352">
        <v>2019</v>
      </c>
      <c r="Q13" s="372">
        <v>2020</v>
      </c>
      <c r="R13" s="373" t="s">
        <v>505</v>
      </c>
      <c r="S13" s="517"/>
      <c r="T13" s="517"/>
      <c r="U13" s="517"/>
      <c r="V13" s="129"/>
    </row>
    <row r="14" ht="23.25" customHeight="1" spans="2:22">
      <c r="B14" s="220" t="s">
        <v>4</v>
      </c>
      <c r="C14" s="160">
        <v>2</v>
      </c>
      <c r="D14" s="160">
        <v>6</v>
      </c>
      <c r="E14" s="160">
        <v>6</v>
      </c>
      <c r="F14" s="160">
        <v>1</v>
      </c>
      <c r="G14" s="160">
        <v>9</v>
      </c>
      <c r="H14" s="160">
        <v>11</v>
      </c>
      <c r="I14" s="160">
        <v>15</v>
      </c>
      <c r="J14" s="160">
        <v>18</v>
      </c>
      <c r="K14" s="160">
        <v>25</v>
      </c>
      <c r="L14" s="295">
        <v>33</v>
      </c>
      <c r="M14" s="295">
        <v>35</v>
      </c>
      <c r="N14" s="510">
        <v>54</v>
      </c>
      <c r="O14" s="164">
        <v>58</v>
      </c>
      <c r="P14" s="164">
        <v>66</v>
      </c>
      <c r="Q14" s="518">
        <v>50</v>
      </c>
      <c r="R14" s="519">
        <f>IF(ISERROR(Q14/C14-1),"",(Q14/C14-1))</f>
        <v>24</v>
      </c>
      <c r="S14" s="520"/>
      <c r="T14" s="521"/>
      <c r="U14" s="521"/>
      <c r="V14" s="129"/>
    </row>
    <row r="15" ht="23.25" customHeight="1" spans="2:22">
      <c r="B15" s="220" t="s">
        <v>3</v>
      </c>
      <c r="C15" s="160">
        <v>35</v>
      </c>
      <c r="D15" s="160">
        <v>33</v>
      </c>
      <c r="E15" s="160">
        <v>45</v>
      </c>
      <c r="F15" s="160">
        <v>60</v>
      </c>
      <c r="G15" s="160">
        <v>73</v>
      </c>
      <c r="H15" s="160">
        <v>145</v>
      </c>
      <c r="I15" s="160">
        <v>144</v>
      </c>
      <c r="J15" s="160">
        <v>215</v>
      </c>
      <c r="K15" s="160">
        <v>217</v>
      </c>
      <c r="L15" s="295">
        <v>209</v>
      </c>
      <c r="M15" s="295">
        <v>236</v>
      </c>
      <c r="N15" s="510">
        <v>205</v>
      </c>
      <c r="O15" s="164">
        <v>250</v>
      </c>
      <c r="P15" s="164">
        <v>280</v>
      </c>
      <c r="Q15" s="518">
        <v>208</v>
      </c>
      <c r="R15" s="519">
        <f t="shared" ref="R15:R20" si="0">IF(ISERROR(Q15/C15-1),"",(Q15/C15-1))</f>
        <v>4.94285714285714</v>
      </c>
      <c r="S15" s="520"/>
      <c r="T15" s="521"/>
      <c r="U15" s="521"/>
      <c r="V15" s="129"/>
    </row>
    <row r="16" ht="23.25" customHeight="1" spans="2:22">
      <c r="B16" s="220" t="s">
        <v>124</v>
      </c>
      <c r="C16" s="160">
        <v>51</v>
      </c>
      <c r="D16" s="160">
        <v>1</v>
      </c>
      <c r="E16" s="160">
        <v>28</v>
      </c>
      <c r="F16" s="160">
        <v>54</v>
      </c>
      <c r="G16" s="160">
        <v>99</v>
      </c>
      <c r="H16" s="160">
        <v>84</v>
      </c>
      <c r="I16" s="160">
        <v>49</v>
      </c>
      <c r="J16" s="160">
        <v>56</v>
      </c>
      <c r="K16" s="160">
        <v>129</v>
      </c>
      <c r="L16" s="295">
        <v>74</v>
      </c>
      <c r="M16" s="295">
        <v>190</v>
      </c>
      <c r="N16" s="295">
        <v>0</v>
      </c>
      <c r="O16" s="159">
        <v>220</v>
      </c>
      <c r="P16" s="159">
        <v>18</v>
      </c>
      <c r="Q16" s="195">
        <v>0</v>
      </c>
      <c r="R16" s="519">
        <f t="shared" si="0"/>
        <v>-1</v>
      </c>
      <c r="S16" s="520"/>
      <c r="T16" s="521"/>
      <c r="U16" s="521"/>
      <c r="V16" s="129"/>
    </row>
    <row r="17" ht="23.25" customHeight="1" spans="2:22">
      <c r="B17" s="220" t="s">
        <v>126</v>
      </c>
      <c r="C17" s="160" t="s">
        <v>127</v>
      </c>
      <c r="D17" s="160" t="s">
        <v>127</v>
      </c>
      <c r="E17" s="160" t="s">
        <v>127</v>
      </c>
      <c r="F17" s="160" t="s">
        <v>127</v>
      </c>
      <c r="G17" s="160" t="s">
        <v>127</v>
      </c>
      <c r="H17" s="160">
        <v>1</v>
      </c>
      <c r="I17" s="295">
        <v>8</v>
      </c>
      <c r="J17" s="295">
        <v>4</v>
      </c>
      <c r="K17" s="160">
        <v>9</v>
      </c>
      <c r="L17" s="510">
        <v>12</v>
      </c>
      <c r="M17" s="164">
        <v>24</v>
      </c>
      <c r="N17" s="159">
        <v>17</v>
      </c>
      <c r="O17" s="159">
        <v>17</v>
      </c>
      <c r="P17" s="159">
        <v>12</v>
      </c>
      <c r="Q17" s="195">
        <v>10</v>
      </c>
      <c r="R17" s="519" t="str">
        <f t="shared" si="0"/>
        <v/>
      </c>
      <c r="S17" s="520"/>
      <c r="T17" s="521"/>
      <c r="U17" s="521"/>
      <c r="V17" s="129"/>
    </row>
    <row r="18" ht="23.25" customHeight="1" spans="2:22">
      <c r="B18" s="220" t="s">
        <v>128</v>
      </c>
      <c r="C18" s="82" t="s">
        <v>127</v>
      </c>
      <c r="D18" s="82" t="s">
        <v>127</v>
      </c>
      <c r="E18" s="82" t="s">
        <v>127</v>
      </c>
      <c r="F18" s="82" t="s">
        <v>127</v>
      </c>
      <c r="G18" s="82" t="s">
        <v>127</v>
      </c>
      <c r="H18" s="82" t="s">
        <v>127</v>
      </c>
      <c r="I18" s="159">
        <v>5</v>
      </c>
      <c r="J18" s="159">
        <v>8</v>
      </c>
      <c r="K18" s="82">
        <v>10</v>
      </c>
      <c r="L18" s="164">
        <v>10</v>
      </c>
      <c r="M18" s="164">
        <v>13</v>
      </c>
      <c r="N18" s="159">
        <v>13</v>
      </c>
      <c r="O18" s="159">
        <v>11</v>
      </c>
      <c r="P18" s="159">
        <v>16</v>
      </c>
      <c r="Q18" s="195">
        <v>16</v>
      </c>
      <c r="R18" s="519" t="str">
        <f t="shared" si="0"/>
        <v/>
      </c>
      <c r="S18" s="520"/>
      <c r="T18" s="522"/>
      <c r="U18" s="522"/>
      <c r="V18" s="129"/>
    </row>
    <row r="19" ht="23.25" customHeight="1" spans="2:22">
      <c r="B19" s="220" t="s">
        <v>129</v>
      </c>
      <c r="C19" s="501" t="s">
        <v>127</v>
      </c>
      <c r="D19" s="501" t="s">
        <v>127</v>
      </c>
      <c r="E19" s="501" t="s">
        <v>127</v>
      </c>
      <c r="F19" s="501" t="s">
        <v>127</v>
      </c>
      <c r="G19" s="501" t="s">
        <v>127</v>
      </c>
      <c r="H19" s="501" t="s">
        <v>127</v>
      </c>
      <c r="I19" s="501" t="s">
        <v>127</v>
      </c>
      <c r="J19" s="501" t="s">
        <v>127</v>
      </c>
      <c r="K19" s="501" t="s">
        <v>127</v>
      </c>
      <c r="L19" s="501" t="s">
        <v>127</v>
      </c>
      <c r="M19" s="501" t="s">
        <v>127</v>
      </c>
      <c r="N19" s="501" t="s">
        <v>127</v>
      </c>
      <c r="O19" s="159">
        <v>0</v>
      </c>
      <c r="P19" s="159">
        <v>6</v>
      </c>
      <c r="Q19" s="195">
        <v>3</v>
      </c>
      <c r="R19" s="519" t="str">
        <f t="shared" si="0"/>
        <v/>
      </c>
      <c r="S19" s="520"/>
      <c r="T19" s="522"/>
      <c r="U19" s="522"/>
      <c r="V19" s="129"/>
    </row>
    <row r="20" ht="23.25" customHeight="1" spans="2:22">
      <c r="B20" s="441" t="s">
        <v>6</v>
      </c>
      <c r="C20" s="85">
        <f>SUM(C14:C19)</f>
        <v>88</v>
      </c>
      <c r="D20" s="85">
        <f t="shared" ref="D20:Q20" si="1">SUM(D14:D19)</f>
        <v>40</v>
      </c>
      <c r="E20" s="85">
        <f t="shared" si="1"/>
        <v>79</v>
      </c>
      <c r="F20" s="85">
        <f t="shared" si="1"/>
        <v>115</v>
      </c>
      <c r="G20" s="85">
        <f t="shared" si="1"/>
        <v>181</v>
      </c>
      <c r="H20" s="85">
        <f t="shared" si="1"/>
        <v>241</v>
      </c>
      <c r="I20" s="85">
        <f t="shared" si="1"/>
        <v>221</v>
      </c>
      <c r="J20" s="85">
        <f t="shared" si="1"/>
        <v>301</v>
      </c>
      <c r="K20" s="85">
        <f t="shared" si="1"/>
        <v>390</v>
      </c>
      <c r="L20" s="85">
        <f t="shared" si="1"/>
        <v>338</v>
      </c>
      <c r="M20" s="85">
        <f t="shared" si="1"/>
        <v>498</v>
      </c>
      <c r="N20" s="85">
        <f t="shared" si="1"/>
        <v>289</v>
      </c>
      <c r="O20" s="85">
        <f t="shared" si="1"/>
        <v>556</v>
      </c>
      <c r="P20" s="85">
        <f t="shared" si="1"/>
        <v>398</v>
      </c>
      <c r="Q20" s="447">
        <f t="shared" si="1"/>
        <v>287</v>
      </c>
      <c r="R20" s="523">
        <f t="shared" si="0"/>
        <v>2.26136363636364</v>
      </c>
      <c r="S20" s="524"/>
      <c r="T20" s="522"/>
      <c r="U20" s="522"/>
      <c r="V20" s="129"/>
    </row>
    <row r="21" spans="2:22">
      <c r="B21" s="35" t="s">
        <v>131</v>
      </c>
      <c r="C21" s="67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129"/>
    </row>
    <row r="22" ht="23.25" customHeight="1" spans="2:22">
      <c r="B22" s="35"/>
      <c r="C22" s="67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129"/>
    </row>
    <row r="23" ht="23.25" customHeight="1" spans="2:22">
      <c r="B23" s="35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129"/>
    </row>
    <row r="24" ht="23.25" customHeight="1" spans="2:22">
      <c r="B24" s="498" t="s">
        <v>506</v>
      </c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129"/>
    </row>
    <row r="25" ht="23.25" customHeight="1" spans="2:22">
      <c r="B25" s="71" t="s">
        <v>507</v>
      </c>
      <c r="C25" s="500">
        <v>2006</v>
      </c>
      <c r="D25" s="500">
        <v>2007</v>
      </c>
      <c r="E25" s="500">
        <v>2008</v>
      </c>
      <c r="F25" s="500">
        <v>2009</v>
      </c>
      <c r="G25" s="500">
        <v>2010</v>
      </c>
      <c r="H25" s="500">
        <v>2011</v>
      </c>
      <c r="I25" s="500">
        <v>2012</v>
      </c>
      <c r="J25" s="500">
        <v>2013</v>
      </c>
      <c r="K25" s="500">
        <v>2014</v>
      </c>
      <c r="L25" s="500">
        <v>2015</v>
      </c>
      <c r="M25" s="500">
        <v>2016</v>
      </c>
      <c r="N25" s="500">
        <v>2017</v>
      </c>
      <c r="O25" s="352">
        <v>2018</v>
      </c>
      <c r="P25" s="352">
        <v>2019</v>
      </c>
      <c r="Q25" s="352">
        <v>2020</v>
      </c>
      <c r="R25" s="525" t="s">
        <v>130</v>
      </c>
      <c r="S25" s="517"/>
      <c r="T25" s="68"/>
      <c r="U25" s="68"/>
      <c r="V25" s="129"/>
    </row>
    <row r="26" ht="23.25" customHeight="1" spans="2:22">
      <c r="B26" s="502" t="s">
        <v>4</v>
      </c>
      <c r="C26" s="503"/>
      <c r="D26" s="503"/>
      <c r="E26" s="503"/>
      <c r="F26" s="503"/>
      <c r="G26" s="503"/>
      <c r="H26" s="503"/>
      <c r="I26" s="503"/>
      <c r="J26" s="503"/>
      <c r="K26" s="503"/>
      <c r="L26" s="503"/>
      <c r="M26" s="503"/>
      <c r="N26" s="503"/>
      <c r="O26" s="503"/>
      <c r="P26" s="503"/>
      <c r="Q26" s="503"/>
      <c r="R26" s="526"/>
      <c r="S26" s="39"/>
      <c r="T26" s="68"/>
      <c r="U26" s="68"/>
      <c r="V26" s="129"/>
    </row>
    <row r="27" ht="23.25" customHeight="1" spans="2:22">
      <c r="B27" s="504" t="s">
        <v>54</v>
      </c>
      <c r="C27" s="82" t="s">
        <v>127</v>
      </c>
      <c r="D27" s="82" t="s">
        <v>127</v>
      </c>
      <c r="E27" s="82" t="s">
        <v>127</v>
      </c>
      <c r="F27" s="82" t="s">
        <v>127</v>
      </c>
      <c r="G27" s="82" t="s">
        <v>127</v>
      </c>
      <c r="H27" s="82" t="s">
        <v>127</v>
      </c>
      <c r="I27" s="82" t="s">
        <v>127</v>
      </c>
      <c r="J27" s="82" t="s">
        <v>127</v>
      </c>
      <c r="K27" s="82" t="s">
        <v>127</v>
      </c>
      <c r="L27" s="82" t="s">
        <v>127</v>
      </c>
      <c r="M27" s="82" t="s">
        <v>127</v>
      </c>
      <c r="N27" s="82" t="s">
        <v>127</v>
      </c>
      <c r="O27" s="82" t="s">
        <v>127</v>
      </c>
      <c r="P27" s="511">
        <v>0</v>
      </c>
      <c r="Q27" s="511">
        <v>0</v>
      </c>
      <c r="R27" s="527">
        <f>IF(ISERROR(SUM(C27:Q27)),"_",(SUM(C27:Q27)))</f>
        <v>0</v>
      </c>
      <c r="S27" s="39"/>
      <c r="T27" s="68"/>
      <c r="U27" s="68"/>
      <c r="V27" s="129"/>
    </row>
    <row r="28" ht="23.25" customHeight="1" spans="2:22">
      <c r="B28" s="505" t="s">
        <v>16</v>
      </c>
      <c r="C28" s="82">
        <v>2</v>
      </c>
      <c r="D28" s="82">
        <v>6</v>
      </c>
      <c r="E28" s="82">
        <v>6</v>
      </c>
      <c r="F28" s="82">
        <v>1</v>
      </c>
      <c r="G28" s="82">
        <v>9</v>
      </c>
      <c r="H28" s="82">
        <v>11</v>
      </c>
      <c r="I28" s="82">
        <v>15</v>
      </c>
      <c r="J28" s="82">
        <v>14</v>
      </c>
      <c r="K28" s="82">
        <v>12</v>
      </c>
      <c r="L28" s="164">
        <v>16</v>
      </c>
      <c r="M28" s="164">
        <v>14</v>
      </c>
      <c r="N28" s="164">
        <v>12</v>
      </c>
      <c r="O28" s="164">
        <v>11</v>
      </c>
      <c r="P28" s="164">
        <v>15</v>
      </c>
      <c r="Q28" s="164">
        <v>13</v>
      </c>
      <c r="R28" s="422">
        <f t="shared" ref="R28:R39" si="2">IF(ISERROR(SUM(C28:Q28)),"_",(SUM(C28:Q28)))</f>
        <v>157</v>
      </c>
      <c r="S28" s="528"/>
      <c r="T28" s="68"/>
      <c r="U28" s="68"/>
      <c r="V28" s="129"/>
    </row>
    <row r="29" ht="23.25" customHeight="1" spans="2:22">
      <c r="B29" s="505" t="s">
        <v>209</v>
      </c>
      <c r="C29" s="82" t="s">
        <v>127</v>
      </c>
      <c r="D29" s="82" t="s">
        <v>127</v>
      </c>
      <c r="E29" s="82" t="s">
        <v>127</v>
      </c>
      <c r="F29" s="82" t="s">
        <v>127</v>
      </c>
      <c r="G29" s="82" t="s">
        <v>127</v>
      </c>
      <c r="H29" s="82" t="s">
        <v>127</v>
      </c>
      <c r="I29" s="82" t="s">
        <v>127</v>
      </c>
      <c r="J29" s="82" t="s">
        <v>127</v>
      </c>
      <c r="K29" s="82" t="s">
        <v>127</v>
      </c>
      <c r="L29" s="164" t="s">
        <v>127</v>
      </c>
      <c r="M29" s="164" t="s">
        <v>127</v>
      </c>
      <c r="N29" s="164">
        <v>7</v>
      </c>
      <c r="O29" s="164">
        <v>5</v>
      </c>
      <c r="P29" s="164">
        <v>1</v>
      </c>
      <c r="Q29" s="164">
        <v>3</v>
      </c>
      <c r="R29" s="422">
        <f t="shared" si="2"/>
        <v>16</v>
      </c>
      <c r="S29" s="49"/>
      <c r="T29" s="68"/>
      <c r="U29" s="68"/>
      <c r="V29" s="129"/>
    </row>
    <row r="30" ht="23.25" customHeight="1" spans="2:22">
      <c r="B30" s="505" t="s">
        <v>38</v>
      </c>
      <c r="C30" s="82" t="s">
        <v>127</v>
      </c>
      <c r="D30" s="82" t="s">
        <v>127</v>
      </c>
      <c r="E30" s="82" t="s">
        <v>127</v>
      </c>
      <c r="F30" s="82" t="s">
        <v>127</v>
      </c>
      <c r="G30" s="82" t="s">
        <v>127</v>
      </c>
      <c r="H30" s="82" t="s">
        <v>127</v>
      </c>
      <c r="I30" s="82" t="s">
        <v>127</v>
      </c>
      <c r="J30" s="82" t="s">
        <v>127</v>
      </c>
      <c r="K30" s="82" t="s">
        <v>127</v>
      </c>
      <c r="L30" s="164" t="s">
        <v>127</v>
      </c>
      <c r="M30" s="164" t="s">
        <v>127</v>
      </c>
      <c r="N30" s="164">
        <v>5</v>
      </c>
      <c r="O30" s="164">
        <v>3</v>
      </c>
      <c r="P30" s="164">
        <v>5</v>
      </c>
      <c r="Q30" s="164">
        <v>6</v>
      </c>
      <c r="R30" s="422">
        <f t="shared" si="2"/>
        <v>19</v>
      </c>
      <c r="S30" s="49"/>
      <c r="T30" s="68"/>
      <c r="U30" s="68"/>
      <c r="V30" s="129"/>
    </row>
    <row r="31" ht="23.25" customHeight="1" spans="2:22">
      <c r="B31" s="505" t="s">
        <v>49</v>
      </c>
      <c r="C31" s="82" t="s">
        <v>127</v>
      </c>
      <c r="D31" s="82" t="s">
        <v>127</v>
      </c>
      <c r="E31" s="82" t="s">
        <v>127</v>
      </c>
      <c r="F31" s="82" t="s">
        <v>127</v>
      </c>
      <c r="G31" s="82" t="s">
        <v>127</v>
      </c>
      <c r="H31" s="82" t="s">
        <v>127</v>
      </c>
      <c r="I31" s="82" t="s">
        <v>127</v>
      </c>
      <c r="J31" s="82" t="s">
        <v>127</v>
      </c>
      <c r="K31" s="82" t="s">
        <v>127</v>
      </c>
      <c r="L31" s="164" t="s">
        <v>127</v>
      </c>
      <c r="M31" s="164" t="s">
        <v>127</v>
      </c>
      <c r="N31" s="164">
        <v>4</v>
      </c>
      <c r="O31" s="164">
        <v>6</v>
      </c>
      <c r="P31" s="164">
        <v>7</v>
      </c>
      <c r="Q31" s="164">
        <v>4</v>
      </c>
      <c r="R31" s="422">
        <f t="shared" si="2"/>
        <v>21</v>
      </c>
      <c r="S31" s="49"/>
      <c r="T31" s="68"/>
      <c r="U31" s="68"/>
      <c r="V31" s="129"/>
    </row>
    <row r="32" ht="23.25" customHeight="1" spans="2:22">
      <c r="B32" s="353" t="s">
        <v>34</v>
      </c>
      <c r="C32" s="82" t="s">
        <v>127</v>
      </c>
      <c r="D32" s="82" t="s">
        <v>127</v>
      </c>
      <c r="E32" s="82" t="s">
        <v>127</v>
      </c>
      <c r="F32" s="82" t="s">
        <v>127</v>
      </c>
      <c r="G32" s="82" t="s">
        <v>127</v>
      </c>
      <c r="H32" s="82" t="s">
        <v>127</v>
      </c>
      <c r="I32" s="82" t="s">
        <v>127</v>
      </c>
      <c r="J32" s="82" t="s">
        <v>127</v>
      </c>
      <c r="K32" s="82" t="s">
        <v>127</v>
      </c>
      <c r="L32" s="164" t="s">
        <v>127</v>
      </c>
      <c r="M32" s="164" t="s">
        <v>127</v>
      </c>
      <c r="N32" s="164">
        <v>3</v>
      </c>
      <c r="O32" s="164">
        <v>6</v>
      </c>
      <c r="P32" s="164">
        <v>13</v>
      </c>
      <c r="Q32" s="164">
        <v>7</v>
      </c>
      <c r="R32" s="422">
        <f t="shared" si="2"/>
        <v>29</v>
      </c>
      <c r="S32" s="49"/>
      <c r="T32" s="68"/>
      <c r="U32" s="68"/>
      <c r="V32" s="129"/>
    </row>
    <row r="33" ht="23.25" customHeight="1" spans="2:22">
      <c r="B33" s="505" t="s">
        <v>25</v>
      </c>
      <c r="C33" s="82" t="s">
        <v>127</v>
      </c>
      <c r="D33" s="82" t="s">
        <v>127</v>
      </c>
      <c r="E33" s="82" t="s">
        <v>127</v>
      </c>
      <c r="F33" s="82" t="s">
        <v>127</v>
      </c>
      <c r="G33" s="82" t="s">
        <v>127</v>
      </c>
      <c r="H33" s="82" t="s">
        <v>127</v>
      </c>
      <c r="I33" s="82" t="s">
        <v>127</v>
      </c>
      <c r="J33" s="82">
        <v>4</v>
      </c>
      <c r="K33" s="82">
        <v>9</v>
      </c>
      <c r="L33" s="164">
        <v>8</v>
      </c>
      <c r="M33" s="164">
        <v>8</v>
      </c>
      <c r="N33" s="164">
        <v>7</v>
      </c>
      <c r="O33" s="164">
        <v>7</v>
      </c>
      <c r="P33" s="164">
        <v>12</v>
      </c>
      <c r="Q33" s="164">
        <v>3</v>
      </c>
      <c r="R33" s="422">
        <f t="shared" si="2"/>
        <v>58</v>
      </c>
      <c r="S33" s="49"/>
      <c r="T33" s="66"/>
      <c r="U33" s="66"/>
      <c r="V33" s="129"/>
    </row>
    <row r="34" ht="23.25" customHeight="1" spans="2:22">
      <c r="B34" s="505" t="s">
        <v>31</v>
      </c>
      <c r="C34" s="82" t="s">
        <v>127</v>
      </c>
      <c r="D34" s="82" t="s">
        <v>127</v>
      </c>
      <c r="E34" s="82" t="s">
        <v>127</v>
      </c>
      <c r="F34" s="82" t="s">
        <v>127</v>
      </c>
      <c r="G34" s="82" t="s">
        <v>127</v>
      </c>
      <c r="H34" s="82" t="s">
        <v>127</v>
      </c>
      <c r="I34" s="82" t="s">
        <v>127</v>
      </c>
      <c r="J34" s="82" t="s">
        <v>127</v>
      </c>
      <c r="K34" s="82" t="s">
        <v>127</v>
      </c>
      <c r="L34" s="164" t="s">
        <v>127</v>
      </c>
      <c r="M34" s="164">
        <v>2</v>
      </c>
      <c r="N34" s="164">
        <v>7</v>
      </c>
      <c r="O34" s="164">
        <v>15</v>
      </c>
      <c r="P34" s="164">
        <v>8</v>
      </c>
      <c r="Q34" s="164">
        <v>5</v>
      </c>
      <c r="R34" s="422">
        <f t="shared" si="2"/>
        <v>37</v>
      </c>
      <c r="S34" s="49"/>
      <c r="T34" s="68"/>
      <c r="U34" s="68"/>
      <c r="V34" s="129"/>
    </row>
    <row r="35" ht="23.25" customHeight="1" spans="2:22">
      <c r="B35" s="505" t="s">
        <v>21</v>
      </c>
      <c r="C35" s="82" t="s">
        <v>127</v>
      </c>
      <c r="D35" s="82" t="s">
        <v>127</v>
      </c>
      <c r="E35" s="82" t="s">
        <v>127</v>
      </c>
      <c r="F35" s="82" t="s">
        <v>127</v>
      </c>
      <c r="G35" s="82" t="s">
        <v>127</v>
      </c>
      <c r="H35" s="82" t="s">
        <v>127</v>
      </c>
      <c r="I35" s="82" t="s">
        <v>127</v>
      </c>
      <c r="J35" s="82" t="s">
        <v>127</v>
      </c>
      <c r="K35" s="82">
        <v>4</v>
      </c>
      <c r="L35" s="164">
        <v>9</v>
      </c>
      <c r="M35" s="164">
        <v>11</v>
      </c>
      <c r="N35" s="164">
        <v>9</v>
      </c>
      <c r="O35" s="164">
        <v>5</v>
      </c>
      <c r="P35" s="164">
        <v>5</v>
      </c>
      <c r="Q35" s="164">
        <v>9</v>
      </c>
      <c r="R35" s="422">
        <f t="shared" si="2"/>
        <v>52</v>
      </c>
      <c r="S35" s="49"/>
      <c r="T35" s="68"/>
      <c r="U35" s="68"/>
      <c r="V35" s="129"/>
    </row>
    <row r="36" ht="23.25" customHeight="1" spans="2:22">
      <c r="B36" s="505" t="s">
        <v>70</v>
      </c>
      <c r="C36" s="82" t="s">
        <v>127</v>
      </c>
      <c r="D36" s="82" t="s">
        <v>127</v>
      </c>
      <c r="E36" s="82" t="s">
        <v>127</v>
      </c>
      <c r="F36" s="82" t="s">
        <v>127</v>
      </c>
      <c r="G36" s="82" t="s">
        <v>127</v>
      </c>
      <c r="H36" s="82" t="s">
        <v>127</v>
      </c>
      <c r="I36" s="82" t="s">
        <v>127</v>
      </c>
      <c r="J36" s="82" t="s">
        <v>127</v>
      </c>
      <c r="K36" s="82" t="s">
        <v>127</v>
      </c>
      <c r="L36" s="164" t="s">
        <v>127</v>
      </c>
      <c r="M36" s="164" t="s">
        <v>127</v>
      </c>
      <c r="N36" s="164" t="s">
        <v>127</v>
      </c>
      <c r="O36" s="164">
        <v>0</v>
      </c>
      <c r="P36" s="164">
        <v>0</v>
      </c>
      <c r="Q36" s="164">
        <v>0</v>
      </c>
      <c r="R36" s="422">
        <f t="shared" si="2"/>
        <v>0</v>
      </c>
      <c r="S36" s="49"/>
      <c r="T36" s="68"/>
      <c r="U36" s="68"/>
      <c r="V36" s="129"/>
    </row>
    <row r="37" ht="23.25" customHeight="1" spans="2:22">
      <c r="B37" s="506" t="s">
        <v>46</v>
      </c>
      <c r="C37" s="501" t="s">
        <v>127</v>
      </c>
      <c r="D37" s="501" t="s">
        <v>127</v>
      </c>
      <c r="E37" s="501" t="s">
        <v>127</v>
      </c>
      <c r="F37" s="501" t="s">
        <v>127</v>
      </c>
      <c r="G37" s="501" t="s">
        <v>127</v>
      </c>
      <c r="H37" s="501" t="s">
        <v>127</v>
      </c>
      <c r="I37" s="501" t="s">
        <v>127</v>
      </c>
      <c r="J37" s="501" t="s">
        <v>127</v>
      </c>
      <c r="K37" s="501" t="s">
        <v>127</v>
      </c>
      <c r="L37" s="501" t="s">
        <v>127</v>
      </c>
      <c r="M37" s="501" t="s">
        <v>127</v>
      </c>
      <c r="N37" s="501" t="s">
        <v>127</v>
      </c>
      <c r="O37" s="501" t="s">
        <v>127</v>
      </c>
      <c r="P37" s="512">
        <v>0</v>
      </c>
      <c r="Q37" s="164">
        <v>0</v>
      </c>
      <c r="R37" s="422">
        <f t="shared" si="2"/>
        <v>0</v>
      </c>
      <c r="S37" s="49"/>
      <c r="T37" s="68"/>
      <c r="U37" s="68"/>
      <c r="V37" s="129"/>
    </row>
    <row r="38" ht="23.25" customHeight="1" spans="2:22">
      <c r="B38" s="507" t="s">
        <v>195</v>
      </c>
      <c r="C38" s="508">
        <f>SUM(C27:C37)</f>
        <v>2</v>
      </c>
      <c r="D38" s="508">
        <f t="shared" ref="D38:Q38" si="3">SUM(D27:D37)</f>
        <v>6</v>
      </c>
      <c r="E38" s="508">
        <f t="shared" si="3"/>
        <v>6</v>
      </c>
      <c r="F38" s="508">
        <f t="shared" si="3"/>
        <v>1</v>
      </c>
      <c r="G38" s="508">
        <f t="shared" si="3"/>
        <v>9</v>
      </c>
      <c r="H38" s="508">
        <f t="shared" si="3"/>
        <v>11</v>
      </c>
      <c r="I38" s="508">
        <f t="shared" si="3"/>
        <v>15</v>
      </c>
      <c r="J38" s="508">
        <f t="shared" si="3"/>
        <v>18</v>
      </c>
      <c r="K38" s="508">
        <f t="shared" si="3"/>
        <v>25</v>
      </c>
      <c r="L38" s="508">
        <f t="shared" si="3"/>
        <v>33</v>
      </c>
      <c r="M38" s="508">
        <f t="shared" si="3"/>
        <v>35</v>
      </c>
      <c r="N38" s="508">
        <f t="shared" si="3"/>
        <v>54</v>
      </c>
      <c r="O38" s="508">
        <f t="shared" si="3"/>
        <v>58</v>
      </c>
      <c r="P38" s="508">
        <f t="shared" si="3"/>
        <v>66</v>
      </c>
      <c r="Q38" s="508">
        <f t="shared" si="3"/>
        <v>50</v>
      </c>
      <c r="R38" s="529">
        <f t="shared" si="2"/>
        <v>389</v>
      </c>
      <c r="S38" s="530"/>
      <c r="T38" s="68"/>
      <c r="U38" s="68"/>
      <c r="V38" s="129"/>
    </row>
    <row r="39" ht="23.25" customHeight="1" spans="2:22">
      <c r="B39" s="507" t="s">
        <v>3</v>
      </c>
      <c r="C39" s="509"/>
      <c r="D39" s="509"/>
      <c r="E39" s="509"/>
      <c r="F39" s="509"/>
      <c r="G39" s="509"/>
      <c r="H39" s="509"/>
      <c r="I39" s="509"/>
      <c r="J39" s="509"/>
      <c r="K39" s="509"/>
      <c r="L39" s="509"/>
      <c r="M39" s="509"/>
      <c r="N39" s="509"/>
      <c r="O39" s="509"/>
      <c r="P39" s="509"/>
      <c r="Q39" s="509"/>
      <c r="R39" s="529">
        <f t="shared" si="2"/>
        <v>0</v>
      </c>
      <c r="S39" s="49"/>
      <c r="T39" s="68"/>
      <c r="U39" s="68"/>
      <c r="V39" s="129"/>
    </row>
    <row r="40" ht="23.25" customHeight="1" spans="2:22">
      <c r="B40" s="505" t="s">
        <v>87</v>
      </c>
      <c r="C40" s="82" t="s">
        <v>127</v>
      </c>
      <c r="D40" s="82" t="s">
        <v>127</v>
      </c>
      <c r="E40" s="82" t="s">
        <v>127</v>
      </c>
      <c r="F40" s="82" t="s">
        <v>127</v>
      </c>
      <c r="G40" s="82" t="s">
        <v>127</v>
      </c>
      <c r="H40" s="82" t="s">
        <v>127</v>
      </c>
      <c r="I40" s="82" t="s">
        <v>127</v>
      </c>
      <c r="J40" s="82" t="s">
        <v>127</v>
      </c>
      <c r="K40" s="513" t="s">
        <v>127</v>
      </c>
      <c r="L40" s="514" t="s">
        <v>127</v>
      </c>
      <c r="M40" s="514">
        <v>12</v>
      </c>
      <c r="N40" s="514">
        <v>6</v>
      </c>
      <c r="O40" s="514">
        <v>21</v>
      </c>
      <c r="P40" s="514">
        <v>11</v>
      </c>
      <c r="Q40" s="514">
        <v>0</v>
      </c>
      <c r="R40" s="527">
        <f t="shared" ref="R40:R44" si="4">IF(ISERROR(SUM(C40:Q40)),"_",(SUM(C40:Q40)))</f>
        <v>50</v>
      </c>
      <c r="S40" s="49"/>
      <c r="T40" s="68"/>
      <c r="U40" s="68"/>
      <c r="V40" s="129"/>
    </row>
    <row r="41" ht="23.25" customHeight="1" spans="2:22">
      <c r="B41" s="505" t="s">
        <v>54</v>
      </c>
      <c r="C41" s="82" t="s">
        <v>127</v>
      </c>
      <c r="D41" s="82" t="s">
        <v>127</v>
      </c>
      <c r="E41" s="82" t="s">
        <v>127</v>
      </c>
      <c r="F41" s="82" t="s">
        <v>127</v>
      </c>
      <c r="G41" s="82" t="s">
        <v>127</v>
      </c>
      <c r="H41" s="82" t="s">
        <v>127</v>
      </c>
      <c r="I41" s="82" t="s">
        <v>127</v>
      </c>
      <c r="J41" s="82">
        <v>16</v>
      </c>
      <c r="K41" s="513">
        <v>18</v>
      </c>
      <c r="L41" s="514">
        <v>12</v>
      </c>
      <c r="M41" s="514">
        <v>14</v>
      </c>
      <c r="N41" s="514">
        <v>11</v>
      </c>
      <c r="O41" s="514">
        <v>12</v>
      </c>
      <c r="P41" s="514">
        <v>13</v>
      </c>
      <c r="Q41" s="514">
        <v>14</v>
      </c>
      <c r="R41" s="422">
        <f t="shared" si="4"/>
        <v>110</v>
      </c>
      <c r="S41" s="49"/>
      <c r="T41" s="531"/>
      <c r="U41" s="531"/>
      <c r="V41" s="129"/>
    </row>
    <row r="42" ht="23.25" customHeight="1" spans="2:22">
      <c r="B42" s="505" t="s">
        <v>16</v>
      </c>
      <c r="C42" s="82">
        <v>12</v>
      </c>
      <c r="D42" s="82">
        <v>9</v>
      </c>
      <c r="E42" s="82">
        <v>20</v>
      </c>
      <c r="F42" s="82">
        <v>16</v>
      </c>
      <c r="G42" s="82">
        <v>15</v>
      </c>
      <c r="H42" s="82">
        <v>20</v>
      </c>
      <c r="I42" s="82">
        <v>17</v>
      </c>
      <c r="J42" s="82">
        <v>18</v>
      </c>
      <c r="K42" s="513">
        <v>16</v>
      </c>
      <c r="L42" s="514">
        <v>18</v>
      </c>
      <c r="M42" s="514">
        <v>19</v>
      </c>
      <c r="N42" s="514">
        <v>17</v>
      </c>
      <c r="O42" s="514">
        <v>12</v>
      </c>
      <c r="P42" s="514">
        <v>18</v>
      </c>
      <c r="Q42" s="514">
        <v>12</v>
      </c>
      <c r="R42" s="422">
        <f t="shared" si="4"/>
        <v>239</v>
      </c>
      <c r="S42" s="49"/>
      <c r="T42" s="531"/>
      <c r="U42" s="531"/>
      <c r="V42" s="129"/>
    </row>
    <row r="43" customFormat="1" ht="23.25" customHeight="1" spans="2:22">
      <c r="B43" s="505" t="s">
        <v>108</v>
      </c>
      <c r="C43" s="82" t="s">
        <v>127</v>
      </c>
      <c r="D43" s="82" t="s">
        <v>127</v>
      </c>
      <c r="E43" s="82" t="s">
        <v>127</v>
      </c>
      <c r="F43" s="82" t="s">
        <v>127</v>
      </c>
      <c r="G43" s="82" t="s">
        <v>127</v>
      </c>
      <c r="H43" s="82" t="s">
        <v>127</v>
      </c>
      <c r="I43" s="82" t="s">
        <v>127</v>
      </c>
      <c r="J43" s="82" t="s">
        <v>127</v>
      </c>
      <c r="K43" s="82" t="s">
        <v>127</v>
      </c>
      <c r="L43" s="82" t="s">
        <v>127</v>
      </c>
      <c r="M43" s="82" t="s">
        <v>127</v>
      </c>
      <c r="N43" s="82" t="s">
        <v>127</v>
      </c>
      <c r="O43" s="82" t="s">
        <v>127</v>
      </c>
      <c r="P43" s="514">
        <v>11</v>
      </c>
      <c r="Q43" s="514">
        <v>0</v>
      </c>
      <c r="R43" s="422">
        <f t="shared" si="4"/>
        <v>11</v>
      </c>
      <c r="S43" s="49"/>
      <c r="T43" s="149"/>
      <c r="U43" s="149"/>
      <c r="V43" s="129"/>
    </row>
    <row r="44" ht="23.25" customHeight="1" spans="2:22">
      <c r="B44" s="505" t="s">
        <v>58</v>
      </c>
      <c r="C44" s="82" t="s">
        <v>127</v>
      </c>
      <c r="D44" s="82" t="s">
        <v>127</v>
      </c>
      <c r="E44" s="82" t="s">
        <v>127</v>
      </c>
      <c r="F44" s="82" t="s">
        <v>127</v>
      </c>
      <c r="G44" s="82" t="s">
        <v>127</v>
      </c>
      <c r="H44" s="82" t="s">
        <v>127</v>
      </c>
      <c r="I44" s="82">
        <v>1</v>
      </c>
      <c r="J44" s="82">
        <v>6</v>
      </c>
      <c r="K44" s="513">
        <v>9</v>
      </c>
      <c r="L44" s="514">
        <v>9</v>
      </c>
      <c r="M44" s="514">
        <v>7</v>
      </c>
      <c r="N44" s="514">
        <v>7</v>
      </c>
      <c r="O44" s="514">
        <v>13</v>
      </c>
      <c r="P44" s="514">
        <v>0</v>
      </c>
      <c r="Q44" s="514">
        <v>6</v>
      </c>
      <c r="R44" s="422">
        <f t="shared" si="4"/>
        <v>58</v>
      </c>
      <c r="S44" s="49"/>
      <c r="T44" s="149"/>
      <c r="U44" s="149"/>
      <c r="V44" s="129"/>
    </row>
    <row r="45" ht="23.25" customHeight="1" spans="2:22">
      <c r="B45" s="505" t="s">
        <v>310</v>
      </c>
      <c r="C45" s="82" t="s">
        <v>127</v>
      </c>
      <c r="D45" s="82" t="s">
        <v>127</v>
      </c>
      <c r="E45" s="82" t="s">
        <v>127</v>
      </c>
      <c r="F45" s="82" t="s">
        <v>127</v>
      </c>
      <c r="G45" s="82" t="s">
        <v>127</v>
      </c>
      <c r="H45" s="82" t="s">
        <v>127</v>
      </c>
      <c r="I45" s="82" t="s">
        <v>127</v>
      </c>
      <c r="J45" s="82">
        <v>13</v>
      </c>
      <c r="K45" s="513">
        <v>12</v>
      </c>
      <c r="L45" s="514">
        <v>14</v>
      </c>
      <c r="M45" s="514">
        <v>15</v>
      </c>
      <c r="N45" s="514">
        <v>13</v>
      </c>
      <c r="O45" s="514">
        <v>15</v>
      </c>
      <c r="P45" s="514">
        <v>12</v>
      </c>
      <c r="Q45" s="514">
        <v>9</v>
      </c>
      <c r="R45" s="422">
        <f t="shared" ref="R45:R62" si="5">IF(ISERROR(SUM(C45:Q45)),"_",(SUM(C45:Q45)))</f>
        <v>103</v>
      </c>
      <c r="S45" s="49"/>
      <c r="T45" s="149"/>
      <c r="U45" s="149"/>
      <c r="V45" s="129"/>
    </row>
    <row r="46" ht="23.25" customHeight="1" spans="2:22">
      <c r="B46" s="505" t="s">
        <v>38</v>
      </c>
      <c r="C46" s="82" t="s">
        <v>127</v>
      </c>
      <c r="D46" s="82" t="s">
        <v>127</v>
      </c>
      <c r="E46" s="82" t="s">
        <v>127</v>
      </c>
      <c r="F46" s="82" t="s">
        <v>127</v>
      </c>
      <c r="G46" s="82" t="s">
        <v>127</v>
      </c>
      <c r="H46" s="82">
        <v>19</v>
      </c>
      <c r="I46" s="82">
        <v>14</v>
      </c>
      <c r="J46" s="82">
        <v>24</v>
      </c>
      <c r="K46" s="513">
        <v>15</v>
      </c>
      <c r="L46" s="514">
        <v>19</v>
      </c>
      <c r="M46" s="514">
        <v>18</v>
      </c>
      <c r="N46" s="514">
        <v>11</v>
      </c>
      <c r="O46" s="514">
        <v>12</v>
      </c>
      <c r="P46" s="514">
        <v>13</v>
      </c>
      <c r="Q46" s="514">
        <v>10</v>
      </c>
      <c r="R46" s="422">
        <f t="shared" si="5"/>
        <v>155</v>
      </c>
      <c r="S46" s="49"/>
      <c r="T46" s="67"/>
      <c r="U46" s="67"/>
      <c r="V46" s="129"/>
    </row>
    <row r="47" ht="23.25" customHeight="1" spans="2:22">
      <c r="B47" s="505" t="s">
        <v>102</v>
      </c>
      <c r="C47" s="82" t="s">
        <v>127</v>
      </c>
      <c r="D47" s="82" t="s">
        <v>127</v>
      </c>
      <c r="E47" s="82" t="s">
        <v>127</v>
      </c>
      <c r="F47" s="82" t="s">
        <v>127</v>
      </c>
      <c r="G47" s="82" t="s">
        <v>127</v>
      </c>
      <c r="H47" s="82" t="s">
        <v>127</v>
      </c>
      <c r="I47" s="82" t="s">
        <v>127</v>
      </c>
      <c r="J47" s="82" t="s">
        <v>127</v>
      </c>
      <c r="K47" s="82" t="s">
        <v>127</v>
      </c>
      <c r="L47" s="82" t="s">
        <v>127</v>
      </c>
      <c r="M47" s="514" t="s">
        <v>127</v>
      </c>
      <c r="N47" s="514" t="s">
        <v>127</v>
      </c>
      <c r="O47" s="514">
        <v>6</v>
      </c>
      <c r="P47" s="514">
        <v>18</v>
      </c>
      <c r="Q47" s="514">
        <v>7</v>
      </c>
      <c r="R47" s="422">
        <f t="shared" si="5"/>
        <v>31</v>
      </c>
      <c r="S47" s="49"/>
      <c r="T47" s="67"/>
      <c r="U47" s="67"/>
      <c r="V47" s="129"/>
    </row>
    <row r="48" ht="23.25" customHeight="1" spans="2:22">
      <c r="B48" s="505" t="s">
        <v>49</v>
      </c>
      <c r="C48" s="82" t="s">
        <v>127</v>
      </c>
      <c r="D48" s="82" t="s">
        <v>127</v>
      </c>
      <c r="E48" s="82" t="s">
        <v>127</v>
      </c>
      <c r="F48" s="82" t="s">
        <v>127</v>
      </c>
      <c r="G48" s="82" t="s">
        <v>127</v>
      </c>
      <c r="H48" s="82">
        <v>8</v>
      </c>
      <c r="I48" s="82">
        <v>11</v>
      </c>
      <c r="J48" s="82">
        <v>21</v>
      </c>
      <c r="K48" s="513">
        <v>8</v>
      </c>
      <c r="L48" s="514">
        <v>18</v>
      </c>
      <c r="M48" s="514">
        <v>15</v>
      </c>
      <c r="N48" s="514">
        <v>13</v>
      </c>
      <c r="O48" s="514">
        <v>19</v>
      </c>
      <c r="P48" s="514">
        <v>12</v>
      </c>
      <c r="Q48" s="514">
        <v>14</v>
      </c>
      <c r="R48" s="422">
        <f t="shared" si="5"/>
        <v>139</v>
      </c>
      <c r="S48" s="49"/>
      <c r="T48" s="67"/>
      <c r="U48" s="67"/>
      <c r="V48" s="129"/>
    </row>
    <row r="49" ht="23.25" customHeight="1" spans="2:22">
      <c r="B49" s="505" t="s">
        <v>34</v>
      </c>
      <c r="C49" s="82" t="s">
        <v>127</v>
      </c>
      <c r="D49" s="82" t="s">
        <v>127</v>
      </c>
      <c r="E49" s="82" t="s">
        <v>127</v>
      </c>
      <c r="F49" s="82" t="s">
        <v>127</v>
      </c>
      <c r="G49" s="82">
        <v>12</v>
      </c>
      <c r="H49" s="82">
        <v>18</v>
      </c>
      <c r="I49" s="82">
        <v>18</v>
      </c>
      <c r="J49" s="82">
        <v>22</v>
      </c>
      <c r="K49" s="513">
        <v>18</v>
      </c>
      <c r="L49" s="514">
        <v>20</v>
      </c>
      <c r="M49" s="514">
        <v>17</v>
      </c>
      <c r="N49" s="514">
        <v>21</v>
      </c>
      <c r="O49" s="514">
        <v>21</v>
      </c>
      <c r="P49" s="514">
        <v>23</v>
      </c>
      <c r="Q49" s="514">
        <v>15</v>
      </c>
      <c r="R49" s="422">
        <f t="shared" si="5"/>
        <v>205</v>
      </c>
      <c r="S49" s="49"/>
      <c r="T49" s="67"/>
      <c r="U49" s="67"/>
      <c r="V49" s="129"/>
    </row>
    <row r="50" ht="23.25" customHeight="1" spans="2:22">
      <c r="B50" s="505" t="s">
        <v>112</v>
      </c>
      <c r="C50" s="82" t="s">
        <v>127</v>
      </c>
      <c r="D50" s="82" t="s">
        <v>127</v>
      </c>
      <c r="E50" s="82" t="s">
        <v>127</v>
      </c>
      <c r="F50" s="82" t="s">
        <v>127</v>
      </c>
      <c r="G50" s="82" t="s">
        <v>127</v>
      </c>
      <c r="H50" s="82" t="s">
        <v>127</v>
      </c>
      <c r="I50" s="82" t="s">
        <v>127</v>
      </c>
      <c r="J50" s="82" t="s">
        <v>127</v>
      </c>
      <c r="K50" s="82" t="s">
        <v>127</v>
      </c>
      <c r="L50" s="82" t="s">
        <v>127</v>
      </c>
      <c r="M50" s="82" t="s">
        <v>127</v>
      </c>
      <c r="N50" s="82" t="s">
        <v>127</v>
      </c>
      <c r="O50" s="82" t="s">
        <v>127</v>
      </c>
      <c r="P50" s="514">
        <v>0</v>
      </c>
      <c r="Q50" s="514">
        <v>0</v>
      </c>
      <c r="R50" s="422">
        <f t="shared" si="5"/>
        <v>0</v>
      </c>
      <c r="S50" s="49"/>
      <c r="T50" s="67"/>
      <c r="U50" s="67"/>
      <c r="V50" s="129"/>
    </row>
    <row r="51" ht="23.25" customHeight="1" spans="2:22">
      <c r="B51" s="505" t="s">
        <v>73</v>
      </c>
      <c r="C51" s="82" t="s">
        <v>127</v>
      </c>
      <c r="D51" s="82" t="s">
        <v>127</v>
      </c>
      <c r="E51" s="82" t="s">
        <v>127</v>
      </c>
      <c r="F51" s="82" t="s">
        <v>127</v>
      </c>
      <c r="G51" s="82" t="s">
        <v>127</v>
      </c>
      <c r="H51" s="82" t="s">
        <v>127</v>
      </c>
      <c r="I51" s="82" t="s">
        <v>127</v>
      </c>
      <c r="J51" s="82">
        <v>1</v>
      </c>
      <c r="K51" s="513">
        <v>9</v>
      </c>
      <c r="L51" s="514">
        <v>5</v>
      </c>
      <c r="M51" s="514">
        <v>10</v>
      </c>
      <c r="N51" s="514">
        <v>9</v>
      </c>
      <c r="O51" s="514">
        <v>16</v>
      </c>
      <c r="P51" s="514">
        <v>6</v>
      </c>
      <c r="Q51" s="514">
        <v>5</v>
      </c>
      <c r="R51" s="422">
        <f t="shared" si="5"/>
        <v>61</v>
      </c>
      <c r="S51" s="49"/>
      <c r="T51" s="67"/>
      <c r="U51" s="67"/>
      <c r="V51" s="129"/>
    </row>
    <row r="52" ht="23.25" customHeight="1" spans="2:22">
      <c r="B52" s="353" t="s">
        <v>92</v>
      </c>
      <c r="C52" s="82" t="s">
        <v>127</v>
      </c>
      <c r="D52" s="82" t="s">
        <v>127</v>
      </c>
      <c r="E52" s="82" t="s">
        <v>127</v>
      </c>
      <c r="F52" s="82" t="s">
        <v>127</v>
      </c>
      <c r="G52" s="82" t="s">
        <v>127</v>
      </c>
      <c r="H52" s="82" t="s">
        <v>127</v>
      </c>
      <c r="I52" s="82" t="s">
        <v>127</v>
      </c>
      <c r="J52" s="82" t="s">
        <v>127</v>
      </c>
      <c r="K52" s="513" t="s">
        <v>127</v>
      </c>
      <c r="L52" s="514" t="s">
        <v>127</v>
      </c>
      <c r="M52" s="514">
        <v>2</v>
      </c>
      <c r="N52" s="514">
        <v>3</v>
      </c>
      <c r="O52" s="514">
        <v>5</v>
      </c>
      <c r="P52" s="514">
        <v>8</v>
      </c>
      <c r="Q52" s="514">
        <v>1</v>
      </c>
      <c r="R52" s="422">
        <f t="shared" si="5"/>
        <v>19</v>
      </c>
      <c r="S52" s="49"/>
      <c r="T52" s="67"/>
      <c r="U52" s="67"/>
      <c r="V52" s="129"/>
    </row>
    <row r="53" ht="23.25" customHeight="1" spans="2:22">
      <c r="B53" s="505" t="s">
        <v>25</v>
      </c>
      <c r="C53" s="82">
        <v>13</v>
      </c>
      <c r="D53" s="82">
        <v>6</v>
      </c>
      <c r="E53" s="82">
        <v>13</v>
      </c>
      <c r="F53" s="82">
        <v>14</v>
      </c>
      <c r="G53" s="82">
        <v>12</v>
      </c>
      <c r="H53" s="82">
        <v>19</v>
      </c>
      <c r="I53" s="82">
        <v>13</v>
      </c>
      <c r="J53" s="82">
        <v>14</v>
      </c>
      <c r="K53" s="513">
        <v>17</v>
      </c>
      <c r="L53" s="514">
        <v>11</v>
      </c>
      <c r="M53" s="514">
        <v>9</v>
      </c>
      <c r="N53" s="514">
        <v>12</v>
      </c>
      <c r="O53" s="514">
        <v>10</v>
      </c>
      <c r="P53" s="514">
        <v>9</v>
      </c>
      <c r="Q53" s="514">
        <v>6</v>
      </c>
      <c r="R53" s="422">
        <f t="shared" si="5"/>
        <v>178</v>
      </c>
      <c r="S53" s="49"/>
      <c r="T53" s="67"/>
      <c r="U53" s="67"/>
      <c r="V53" s="129"/>
    </row>
    <row r="54" ht="23.25" customHeight="1" spans="2:22">
      <c r="B54" s="505" t="s">
        <v>98</v>
      </c>
      <c r="C54" s="82" t="s">
        <v>127</v>
      </c>
      <c r="D54" s="82" t="s">
        <v>127</v>
      </c>
      <c r="E54" s="82" t="s">
        <v>127</v>
      </c>
      <c r="F54" s="82" t="s">
        <v>127</v>
      </c>
      <c r="G54" s="82" t="s">
        <v>127</v>
      </c>
      <c r="H54" s="82" t="s">
        <v>127</v>
      </c>
      <c r="I54" s="82" t="s">
        <v>127</v>
      </c>
      <c r="J54" s="82" t="s">
        <v>127</v>
      </c>
      <c r="K54" s="82" t="s">
        <v>127</v>
      </c>
      <c r="L54" s="82" t="s">
        <v>127</v>
      </c>
      <c r="M54" s="514" t="s">
        <v>127</v>
      </c>
      <c r="N54" s="82" t="s">
        <v>127</v>
      </c>
      <c r="O54" s="82">
        <v>13</v>
      </c>
      <c r="P54" s="82">
        <v>12</v>
      </c>
      <c r="Q54" s="82">
        <v>14</v>
      </c>
      <c r="R54" s="422">
        <f t="shared" si="5"/>
        <v>39</v>
      </c>
      <c r="S54" s="49"/>
      <c r="T54" s="49"/>
      <c r="U54" s="49"/>
      <c r="V54" s="129"/>
    </row>
    <row r="55" ht="23.25" customHeight="1" spans="2:22">
      <c r="B55" s="505" t="s">
        <v>31</v>
      </c>
      <c r="C55" s="82" t="s">
        <v>127</v>
      </c>
      <c r="D55" s="82" t="s">
        <v>127</v>
      </c>
      <c r="E55" s="82">
        <v>1</v>
      </c>
      <c r="F55" s="82">
        <v>13</v>
      </c>
      <c r="G55" s="82">
        <v>14</v>
      </c>
      <c r="H55" s="82">
        <v>15</v>
      </c>
      <c r="I55" s="82">
        <v>16</v>
      </c>
      <c r="J55" s="82">
        <v>12</v>
      </c>
      <c r="K55" s="513">
        <v>20</v>
      </c>
      <c r="L55" s="514">
        <v>8</v>
      </c>
      <c r="M55" s="514">
        <v>14</v>
      </c>
      <c r="N55" s="514">
        <v>13</v>
      </c>
      <c r="O55" s="514">
        <v>6</v>
      </c>
      <c r="P55" s="514">
        <v>21</v>
      </c>
      <c r="Q55" s="514">
        <v>11</v>
      </c>
      <c r="R55" s="422">
        <f t="shared" si="5"/>
        <v>164</v>
      </c>
      <c r="S55" s="49"/>
      <c r="T55" s="67"/>
      <c r="U55" s="67"/>
      <c r="V55" s="129"/>
    </row>
    <row r="56" ht="23.25" customHeight="1" spans="2:22">
      <c r="B56" s="505" t="s">
        <v>21</v>
      </c>
      <c r="C56" s="82">
        <v>10</v>
      </c>
      <c r="D56" s="82">
        <v>18</v>
      </c>
      <c r="E56" s="82">
        <v>11</v>
      </c>
      <c r="F56" s="82">
        <v>17</v>
      </c>
      <c r="G56" s="82">
        <v>15</v>
      </c>
      <c r="H56" s="82">
        <v>19</v>
      </c>
      <c r="I56" s="82">
        <v>18</v>
      </c>
      <c r="J56" s="82">
        <v>16</v>
      </c>
      <c r="K56" s="513">
        <v>14</v>
      </c>
      <c r="L56" s="514">
        <v>16</v>
      </c>
      <c r="M56" s="514">
        <v>9</v>
      </c>
      <c r="N56" s="514">
        <v>13</v>
      </c>
      <c r="O56" s="514">
        <v>13</v>
      </c>
      <c r="P56" s="514">
        <v>18</v>
      </c>
      <c r="Q56" s="514">
        <v>11</v>
      </c>
      <c r="R56" s="422">
        <f t="shared" si="5"/>
        <v>218</v>
      </c>
      <c r="S56" s="49"/>
      <c r="T56" s="67"/>
      <c r="U56" s="67"/>
      <c r="V56" s="129"/>
    </row>
    <row r="57" ht="23.25" customHeight="1" spans="2:22">
      <c r="B57" s="505" t="s">
        <v>42</v>
      </c>
      <c r="C57" s="82" t="s">
        <v>127</v>
      </c>
      <c r="D57" s="82" t="s">
        <v>127</v>
      </c>
      <c r="E57" s="82" t="s">
        <v>127</v>
      </c>
      <c r="F57" s="82" t="s">
        <v>127</v>
      </c>
      <c r="G57" s="82">
        <v>4</v>
      </c>
      <c r="H57" s="82">
        <v>14</v>
      </c>
      <c r="I57" s="82">
        <v>20</v>
      </c>
      <c r="J57" s="82">
        <v>19</v>
      </c>
      <c r="K57" s="513">
        <v>17</v>
      </c>
      <c r="L57" s="514">
        <v>13</v>
      </c>
      <c r="M57" s="514">
        <v>23</v>
      </c>
      <c r="N57" s="514">
        <v>19</v>
      </c>
      <c r="O57" s="514">
        <v>10</v>
      </c>
      <c r="P57" s="514">
        <v>23</v>
      </c>
      <c r="Q57" s="514">
        <v>18</v>
      </c>
      <c r="R57" s="422">
        <f t="shared" si="5"/>
        <v>180</v>
      </c>
      <c r="S57" s="49"/>
      <c r="T57" s="67"/>
      <c r="U57" s="67"/>
      <c r="V57" s="129"/>
    </row>
    <row r="58" ht="23.25" customHeight="1" spans="2:22">
      <c r="B58" s="505" t="s">
        <v>66</v>
      </c>
      <c r="C58" s="82" t="s">
        <v>127</v>
      </c>
      <c r="D58" s="82" t="s">
        <v>127</v>
      </c>
      <c r="E58" s="82" t="s">
        <v>127</v>
      </c>
      <c r="F58" s="82" t="s">
        <v>127</v>
      </c>
      <c r="G58" s="82" t="s">
        <v>127</v>
      </c>
      <c r="H58" s="82" t="s">
        <v>127</v>
      </c>
      <c r="I58" s="82" t="s">
        <v>127</v>
      </c>
      <c r="J58" s="82">
        <v>4</v>
      </c>
      <c r="K58" s="513">
        <v>8</v>
      </c>
      <c r="L58" s="514">
        <v>3</v>
      </c>
      <c r="M58" s="514">
        <v>2</v>
      </c>
      <c r="N58" s="514">
        <v>4</v>
      </c>
      <c r="O58" s="514">
        <v>6</v>
      </c>
      <c r="P58" s="514">
        <v>6</v>
      </c>
      <c r="Q58" s="514">
        <v>2</v>
      </c>
      <c r="R58" s="422">
        <f t="shared" si="5"/>
        <v>35</v>
      </c>
      <c r="S58" s="49"/>
      <c r="T58" s="67"/>
      <c r="U58" s="67"/>
      <c r="V58" s="129"/>
    </row>
    <row r="59" ht="23.25" customHeight="1" spans="2:22">
      <c r="B59" s="505" t="s">
        <v>95</v>
      </c>
      <c r="C59" s="82" t="s">
        <v>127</v>
      </c>
      <c r="D59" s="82" t="s">
        <v>127</v>
      </c>
      <c r="E59" s="82" t="s">
        <v>127</v>
      </c>
      <c r="F59" s="82" t="s">
        <v>127</v>
      </c>
      <c r="G59" s="82" t="s">
        <v>127</v>
      </c>
      <c r="H59" s="82" t="s">
        <v>127</v>
      </c>
      <c r="I59" s="82" t="s">
        <v>127</v>
      </c>
      <c r="J59" s="82" t="s">
        <v>127</v>
      </c>
      <c r="K59" s="82" t="s">
        <v>127</v>
      </c>
      <c r="L59" s="82" t="s">
        <v>127</v>
      </c>
      <c r="M59" s="514" t="s">
        <v>127</v>
      </c>
      <c r="N59" s="514">
        <v>4</v>
      </c>
      <c r="O59" s="514">
        <v>9</v>
      </c>
      <c r="P59" s="514">
        <v>12</v>
      </c>
      <c r="Q59" s="514">
        <v>18</v>
      </c>
      <c r="R59" s="422">
        <f t="shared" si="5"/>
        <v>43</v>
      </c>
      <c r="S59" s="49"/>
      <c r="T59" s="67"/>
      <c r="U59" s="67"/>
      <c r="V59" s="129"/>
    </row>
    <row r="60" ht="23.25" customHeight="1" spans="2:22">
      <c r="B60" s="505" t="s">
        <v>70</v>
      </c>
      <c r="C60" s="82" t="s">
        <v>127</v>
      </c>
      <c r="D60" s="82" t="s">
        <v>127</v>
      </c>
      <c r="E60" s="82" t="s">
        <v>127</v>
      </c>
      <c r="F60" s="82" t="s">
        <v>127</v>
      </c>
      <c r="G60" s="82" t="s">
        <v>127</v>
      </c>
      <c r="H60" s="82" t="s">
        <v>127</v>
      </c>
      <c r="I60" s="82" t="s">
        <v>127</v>
      </c>
      <c r="J60" s="82">
        <v>16</v>
      </c>
      <c r="K60" s="513">
        <v>16</v>
      </c>
      <c r="L60" s="514">
        <v>16</v>
      </c>
      <c r="M60" s="514">
        <v>20</v>
      </c>
      <c r="N60" s="514">
        <v>7</v>
      </c>
      <c r="O60" s="514">
        <v>8</v>
      </c>
      <c r="P60" s="514">
        <v>9</v>
      </c>
      <c r="Q60" s="514">
        <v>6</v>
      </c>
      <c r="R60" s="422">
        <f t="shared" si="5"/>
        <v>98</v>
      </c>
      <c r="S60" s="49"/>
      <c r="T60" s="67"/>
      <c r="U60" s="67"/>
      <c r="V60" s="129"/>
    </row>
    <row r="61" ht="23.25" customHeight="1" spans="2:22">
      <c r="B61" s="505" t="s">
        <v>81</v>
      </c>
      <c r="C61" s="82" t="s">
        <v>127</v>
      </c>
      <c r="D61" s="82" t="s">
        <v>127</v>
      </c>
      <c r="E61" s="82" t="s">
        <v>127</v>
      </c>
      <c r="F61" s="82" t="s">
        <v>127</v>
      </c>
      <c r="G61" s="82" t="s">
        <v>127</v>
      </c>
      <c r="H61" s="82" t="s">
        <v>127</v>
      </c>
      <c r="I61" s="82" t="s">
        <v>127</v>
      </c>
      <c r="J61" s="82" t="s">
        <v>127</v>
      </c>
      <c r="K61" s="513" t="s">
        <v>127</v>
      </c>
      <c r="L61" s="514">
        <v>12</v>
      </c>
      <c r="M61" s="514">
        <v>13</v>
      </c>
      <c r="N61" s="514">
        <v>11</v>
      </c>
      <c r="O61" s="514">
        <v>7</v>
      </c>
      <c r="P61" s="514">
        <v>10</v>
      </c>
      <c r="Q61" s="514">
        <v>14</v>
      </c>
      <c r="R61" s="422">
        <f t="shared" si="5"/>
        <v>67</v>
      </c>
      <c r="S61" s="49"/>
      <c r="T61" s="67"/>
      <c r="U61" s="67"/>
      <c r="V61" s="129"/>
    </row>
    <row r="62" ht="23.25" customHeight="1" spans="2:22">
      <c r="B62" s="506" t="s">
        <v>46</v>
      </c>
      <c r="C62" s="501" t="s">
        <v>127</v>
      </c>
      <c r="D62" s="501" t="s">
        <v>127</v>
      </c>
      <c r="E62" s="501" t="s">
        <v>127</v>
      </c>
      <c r="F62" s="501" t="s">
        <v>127</v>
      </c>
      <c r="G62" s="501">
        <v>1</v>
      </c>
      <c r="H62" s="501">
        <v>13</v>
      </c>
      <c r="I62" s="501">
        <v>16</v>
      </c>
      <c r="J62" s="501">
        <v>17</v>
      </c>
      <c r="K62" s="513">
        <v>20</v>
      </c>
      <c r="L62" s="514">
        <v>15</v>
      </c>
      <c r="M62" s="514">
        <v>17</v>
      </c>
      <c r="N62" s="514">
        <v>11</v>
      </c>
      <c r="O62" s="514">
        <v>20</v>
      </c>
      <c r="P62" s="514">
        <v>15</v>
      </c>
      <c r="Q62" s="514">
        <v>15</v>
      </c>
      <c r="R62" s="422">
        <f t="shared" si="5"/>
        <v>160</v>
      </c>
      <c r="S62" s="49"/>
      <c r="T62" s="67"/>
      <c r="U62" s="67"/>
      <c r="V62" s="129"/>
    </row>
    <row r="63" ht="23.25" customHeight="1" spans="2:22">
      <c r="B63" s="507" t="s">
        <v>197</v>
      </c>
      <c r="C63" s="508">
        <f t="shared" ref="C63:J63" si="6">SUM(C40:C62)</f>
        <v>35</v>
      </c>
      <c r="D63" s="508">
        <f t="shared" si="6"/>
        <v>33</v>
      </c>
      <c r="E63" s="508">
        <f t="shared" si="6"/>
        <v>45</v>
      </c>
      <c r="F63" s="508">
        <f t="shared" si="6"/>
        <v>60</v>
      </c>
      <c r="G63" s="508">
        <f t="shared" si="6"/>
        <v>73</v>
      </c>
      <c r="H63" s="508">
        <f t="shared" si="6"/>
        <v>145</v>
      </c>
      <c r="I63" s="508">
        <f t="shared" si="6"/>
        <v>144</v>
      </c>
      <c r="J63" s="508">
        <f t="shared" si="6"/>
        <v>219</v>
      </c>
      <c r="K63" s="515">
        <f t="shared" ref="K63:R63" si="7">SUM(K40:K62)</f>
        <v>217</v>
      </c>
      <c r="L63" s="515">
        <f t="shared" si="7"/>
        <v>209</v>
      </c>
      <c r="M63" s="515">
        <f t="shared" si="7"/>
        <v>236</v>
      </c>
      <c r="N63" s="515">
        <f t="shared" si="7"/>
        <v>205</v>
      </c>
      <c r="O63" s="515">
        <f t="shared" si="7"/>
        <v>254</v>
      </c>
      <c r="P63" s="515">
        <f t="shared" si="7"/>
        <v>280</v>
      </c>
      <c r="Q63" s="515">
        <f t="shared" si="7"/>
        <v>208</v>
      </c>
      <c r="R63" s="529">
        <f t="shared" si="7"/>
        <v>2363</v>
      </c>
      <c r="S63" s="530"/>
      <c r="T63" s="67"/>
      <c r="U63" s="67"/>
      <c r="V63" s="129"/>
    </row>
    <row r="64" ht="23.25" customHeight="1" spans="2:22">
      <c r="B64" s="359" t="s">
        <v>198</v>
      </c>
      <c r="C64" s="85">
        <f>C38+C63</f>
        <v>37</v>
      </c>
      <c r="D64" s="85">
        <f t="shared" ref="D64:R64" si="8">D38+D63</f>
        <v>39</v>
      </c>
      <c r="E64" s="85">
        <f t="shared" si="8"/>
        <v>51</v>
      </c>
      <c r="F64" s="85">
        <f t="shared" si="8"/>
        <v>61</v>
      </c>
      <c r="G64" s="85">
        <f t="shared" si="8"/>
        <v>82</v>
      </c>
      <c r="H64" s="85">
        <f t="shared" si="8"/>
        <v>156</v>
      </c>
      <c r="I64" s="85">
        <f t="shared" si="8"/>
        <v>159</v>
      </c>
      <c r="J64" s="85">
        <f t="shared" si="8"/>
        <v>237</v>
      </c>
      <c r="K64" s="516">
        <f t="shared" si="8"/>
        <v>242</v>
      </c>
      <c r="L64" s="516">
        <f t="shared" si="8"/>
        <v>242</v>
      </c>
      <c r="M64" s="85">
        <f t="shared" si="8"/>
        <v>271</v>
      </c>
      <c r="N64" s="85">
        <f t="shared" si="8"/>
        <v>259</v>
      </c>
      <c r="O64" s="85">
        <f t="shared" si="8"/>
        <v>312</v>
      </c>
      <c r="P64" s="516">
        <f t="shared" si="8"/>
        <v>346</v>
      </c>
      <c r="Q64" s="516">
        <f t="shared" si="8"/>
        <v>258</v>
      </c>
      <c r="R64" s="532">
        <f t="shared" si="8"/>
        <v>2752</v>
      </c>
      <c r="S64" s="530"/>
      <c r="T64" s="67"/>
      <c r="U64" s="67"/>
      <c r="V64" s="129"/>
    </row>
    <row r="65" spans="2:22">
      <c r="B65" s="35" t="s">
        <v>131</v>
      </c>
      <c r="C65" s="68"/>
      <c r="D65" s="68"/>
      <c r="E65" s="68"/>
      <c r="F65" s="68"/>
      <c r="G65" s="68"/>
      <c r="H65" s="68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129"/>
    </row>
    <row r="66" ht="12" customHeight="1" spans="2:22">
      <c r="B66" s="475" t="s">
        <v>289</v>
      </c>
      <c r="C66" s="68"/>
      <c r="D66" s="68"/>
      <c r="E66" s="68"/>
      <c r="F66" s="68"/>
      <c r="G66" s="68"/>
      <c r="H66" s="68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129"/>
    </row>
    <row r="67" ht="12" customHeight="1" spans="2:22">
      <c r="B67" s="470" t="s">
        <v>212</v>
      </c>
      <c r="C67" s="68"/>
      <c r="D67" s="68"/>
      <c r="E67" s="68"/>
      <c r="F67" s="68"/>
      <c r="G67" s="68"/>
      <c r="H67" s="68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129"/>
    </row>
    <row r="68" ht="23.25" customHeight="1" spans="2:22">
      <c r="B68" s="470"/>
      <c r="C68" s="68"/>
      <c r="D68" s="68"/>
      <c r="E68" s="68"/>
      <c r="F68" s="68"/>
      <c r="G68" s="68"/>
      <c r="H68" s="68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129"/>
    </row>
    <row r="69" ht="23.25" customHeight="1" spans="2:22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129"/>
    </row>
    <row r="70" ht="23.25" customHeight="1" spans="2:22">
      <c r="B70" s="533" t="s">
        <v>508</v>
      </c>
      <c r="C70" s="533"/>
      <c r="D70" s="534"/>
      <c r="E70" s="534"/>
      <c r="F70" s="535"/>
      <c r="G70" s="535"/>
      <c r="H70" s="534"/>
      <c r="I70" s="546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129"/>
    </row>
    <row r="71" ht="23.25" customHeight="1" spans="2:22">
      <c r="B71" s="536" t="s">
        <v>371</v>
      </c>
      <c r="C71" s="537" t="s">
        <v>10</v>
      </c>
      <c r="D71" s="538" t="s">
        <v>373</v>
      </c>
      <c r="E71" s="538" t="s">
        <v>374</v>
      </c>
      <c r="F71" s="538">
        <v>2006</v>
      </c>
      <c r="G71" s="538">
        <v>2007</v>
      </c>
      <c r="H71" s="538">
        <v>2008</v>
      </c>
      <c r="I71" s="538">
        <v>2009</v>
      </c>
      <c r="J71" s="538">
        <v>2010</v>
      </c>
      <c r="K71" s="538">
        <v>2011</v>
      </c>
      <c r="L71" s="538">
        <v>2012</v>
      </c>
      <c r="M71" s="538">
        <v>2013</v>
      </c>
      <c r="N71" s="538">
        <v>2014</v>
      </c>
      <c r="O71" s="538">
        <v>2015</v>
      </c>
      <c r="P71" s="538">
        <v>2016</v>
      </c>
      <c r="Q71" s="538">
        <v>2017</v>
      </c>
      <c r="R71" s="553">
        <v>2018</v>
      </c>
      <c r="S71" s="553">
        <v>2019</v>
      </c>
      <c r="T71" s="538">
        <v>2020</v>
      </c>
      <c r="U71" s="554" t="s">
        <v>130</v>
      </c>
      <c r="V71" s="129"/>
    </row>
    <row r="72" ht="23.25" customHeight="1" spans="2:22">
      <c r="B72" s="539" t="s">
        <v>378</v>
      </c>
      <c r="C72" s="518" t="s">
        <v>39</v>
      </c>
      <c r="D72" s="518" t="s">
        <v>379</v>
      </c>
      <c r="E72" s="518" t="s">
        <v>380</v>
      </c>
      <c r="F72" s="540">
        <v>12</v>
      </c>
      <c r="G72" s="540" t="s">
        <v>127</v>
      </c>
      <c r="H72" s="540" t="s">
        <v>127</v>
      </c>
      <c r="I72" s="540" t="s">
        <v>127</v>
      </c>
      <c r="J72" s="540" t="s">
        <v>127</v>
      </c>
      <c r="K72" s="540" t="s">
        <v>127</v>
      </c>
      <c r="L72" s="540" t="s">
        <v>127</v>
      </c>
      <c r="M72" s="540" t="s">
        <v>127</v>
      </c>
      <c r="N72" s="540" t="s">
        <v>127</v>
      </c>
      <c r="O72" s="547">
        <v>0</v>
      </c>
      <c r="P72" s="547">
        <v>0</v>
      </c>
      <c r="Q72" s="540">
        <v>0</v>
      </c>
      <c r="R72" s="514">
        <v>0</v>
      </c>
      <c r="S72" s="514">
        <v>0</v>
      </c>
      <c r="T72" s="514">
        <v>0</v>
      </c>
      <c r="U72" s="555">
        <f>SUM(F72:T72)</f>
        <v>12</v>
      </c>
      <c r="V72" s="129"/>
    </row>
    <row r="73" ht="23.25" customHeight="1" spans="2:22">
      <c r="B73" s="181" t="s">
        <v>381</v>
      </c>
      <c r="C73" s="195" t="s">
        <v>55</v>
      </c>
      <c r="D73" s="541" t="s">
        <v>382</v>
      </c>
      <c r="E73" s="471" t="s">
        <v>383</v>
      </c>
      <c r="F73" s="472">
        <v>39</v>
      </c>
      <c r="G73" s="472">
        <v>1</v>
      </c>
      <c r="H73" s="472" t="s">
        <v>127</v>
      </c>
      <c r="I73" s="472" t="s">
        <v>127</v>
      </c>
      <c r="J73" s="472" t="s">
        <v>127</v>
      </c>
      <c r="K73" s="472" t="s">
        <v>127</v>
      </c>
      <c r="L73" s="472" t="s">
        <v>127</v>
      </c>
      <c r="M73" s="472" t="s">
        <v>127</v>
      </c>
      <c r="N73" s="472" t="s">
        <v>127</v>
      </c>
      <c r="O73" s="472">
        <v>0</v>
      </c>
      <c r="P73" s="472">
        <v>0</v>
      </c>
      <c r="Q73" s="472">
        <v>0</v>
      </c>
      <c r="R73" s="548">
        <v>0</v>
      </c>
      <c r="S73" s="548">
        <v>0</v>
      </c>
      <c r="T73" s="548">
        <v>0</v>
      </c>
      <c r="U73" s="555">
        <f>SUM(F73:T73)</f>
        <v>40</v>
      </c>
      <c r="V73" s="129"/>
    </row>
    <row r="74" ht="23.25" customHeight="1" spans="2:22">
      <c r="B74" s="181" t="s">
        <v>384</v>
      </c>
      <c r="C74" s="195" t="s">
        <v>35</v>
      </c>
      <c r="D74" s="471" t="s">
        <v>383</v>
      </c>
      <c r="E74" s="471" t="s">
        <v>385</v>
      </c>
      <c r="F74" s="471" t="s">
        <v>127</v>
      </c>
      <c r="G74" s="471" t="s">
        <v>127</v>
      </c>
      <c r="H74" s="472">
        <v>28</v>
      </c>
      <c r="I74" s="472" t="s">
        <v>127</v>
      </c>
      <c r="J74" s="472" t="s">
        <v>127</v>
      </c>
      <c r="K74" s="472" t="s">
        <v>127</v>
      </c>
      <c r="L74" s="472" t="s">
        <v>127</v>
      </c>
      <c r="M74" s="472" t="s">
        <v>127</v>
      </c>
      <c r="N74" s="472" t="s">
        <v>127</v>
      </c>
      <c r="O74" s="472">
        <v>0</v>
      </c>
      <c r="P74" s="472">
        <v>0</v>
      </c>
      <c r="Q74" s="472">
        <v>0</v>
      </c>
      <c r="R74" s="548">
        <v>0</v>
      </c>
      <c r="S74" s="548">
        <v>0</v>
      </c>
      <c r="T74" s="548">
        <v>0</v>
      </c>
      <c r="U74" s="555">
        <f>SUM(F74:T74)</f>
        <v>28</v>
      </c>
      <c r="V74" s="129"/>
    </row>
    <row r="75" ht="23.25" customHeight="1" spans="2:22">
      <c r="B75" s="181" t="s">
        <v>386</v>
      </c>
      <c r="C75" s="195" t="s">
        <v>55</v>
      </c>
      <c r="D75" s="541" t="s">
        <v>387</v>
      </c>
      <c r="E75" s="471" t="s">
        <v>388</v>
      </c>
      <c r="F75" s="471" t="s">
        <v>127</v>
      </c>
      <c r="G75" s="471" t="s">
        <v>127</v>
      </c>
      <c r="H75" s="471" t="s">
        <v>127</v>
      </c>
      <c r="I75" s="472">
        <v>23</v>
      </c>
      <c r="J75" s="472" t="s">
        <v>127</v>
      </c>
      <c r="K75" s="472" t="s">
        <v>127</v>
      </c>
      <c r="L75" s="472" t="s">
        <v>127</v>
      </c>
      <c r="M75" s="472" t="s">
        <v>127</v>
      </c>
      <c r="N75" s="472" t="s">
        <v>127</v>
      </c>
      <c r="O75" s="472">
        <v>0</v>
      </c>
      <c r="P75" s="472">
        <v>0</v>
      </c>
      <c r="Q75" s="472">
        <v>0</v>
      </c>
      <c r="R75" s="548">
        <v>0</v>
      </c>
      <c r="S75" s="548">
        <v>0</v>
      </c>
      <c r="T75" s="548">
        <v>0</v>
      </c>
      <c r="U75" s="555">
        <f>SUM(F75:T75)</f>
        <v>23</v>
      </c>
      <c r="V75" s="129"/>
    </row>
    <row r="76" ht="23.25" customHeight="1" spans="2:22">
      <c r="B76" s="181" t="s">
        <v>389</v>
      </c>
      <c r="C76" s="195" t="s">
        <v>99</v>
      </c>
      <c r="D76" s="541" t="s">
        <v>385</v>
      </c>
      <c r="E76" s="471" t="s">
        <v>388</v>
      </c>
      <c r="F76" s="471" t="s">
        <v>127</v>
      </c>
      <c r="G76" s="471" t="s">
        <v>127</v>
      </c>
      <c r="H76" s="471" t="s">
        <v>127</v>
      </c>
      <c r="I76" s="472">
        <v>31</v>
      </c>
      <c r="J76" s="472" t="s">
        <v>127</v>
      </c>
      <c r="K76" s="472" t="s">
        <v>127</v>
      </c>
      <c r="L76" s="472" t="s">
        <v>127</v>
      </c>
      <c r="M76" s="472" t="s">
        <v>127</v>
      </c>
      <c r="N76" s="472" t="s">
        <v>127</v>
      </c>
      <c r="O76" s="472">
        <v>0</v>
      </c>
      <c r="P76" s="472">
        <v>0</v>
      </c>
      <c r="Q76" s="472">
        <v>0</v>
      </c>
      <c r="R76" s="548">
        <v>0</v>
      </c>
      <c r="S76" s="548">
        <v>0</v>
      </c>
      <c r="T76" s="548">
        <v>0</v>
      </c>
      <c r="U76" s="555">
        <f t="shared" ref="U76:U112" si="9">SUM(F76:T76)</f>
        <v>31</v>
      </c>
      <c r="V76" s="129"/>
    </row>
    <row r="77" ht="23.25" customHeight="1" spans="2:22">
      <c r="B77" s="181" t="s">
        <v>390</v>
      </c>
      <c r="C77" s="195" t="s">
        <v>99</v>
      </c>
      <c r="D77" s="471" t="s">
        <v>391</v>
      </c>
      <c r="E77" s="471" t="s">
        <v>392</v>
      </c>
      <c r="F77" s="471" t="s">
        <v>127</v>
      </c>
      <c r="G77" s="471" t="s">
        <v>127</v>
      </c>
      <c r="H77" s="471" t="s">
        <v>127</v>
      </c>
      <c r="I77" s="471" t="s">
        <v>127</v>
      </c>
      <c r="J77" s="472">
        <v>45</v>
      </c>
      <c r="K77" s="472" t="s">
        <v>127</v>
      </c>
      <c r="L77" s="472" t="s">
        <v>127</v>
      </c>
      <c r="M77" s="472" t="s">
        <v>127</v>
      </c>
      <c r="N77" s="472" t="s">
        <v>127</v>
      </c>
      <c r="O77" s="472">
        <v>0</v>
      </c>
      <c r="P77" s="472">
        <v>0</v>
      </c>
      <c r="Q77" s="472">
        <v>0</v>
      </c>
      <c r="R77" s="548">
        <v>0</v>
      </c>
      <c r="S77" s="548">
        <v>0</v>
      </c>
      <c r="T77" s="548">
        <v>0</v>
      </c>
      <c r="U77" s="555">
        <f t="shared" si="9"/>
        <v>45</v>
      </c>
      <c r="V77" s="129"/>
    </row>
    <row r="78" ht="23.25" customHeight="1" spans="2:22">
      <c r="B78" s="181" t="s">
        <v>384</v>
      </c>
      <c r="C78" s="195" t="s">
        <v>35</v>
      </c>
      <c r="D78" s="471" t="s">
        <v>393</v>
      </c>
      <c r="E78" s="471" t="s">
        <v>394</v>
      </c>
      <c r="F78" s="471" t="s">
        <v>127</v>
      </c>
      <c r="G78" s="471" t="s">
        <v>127</v>
      </c>
      <c r="H78" s="471" t="s">
        <v>127</v>
      </c>
      <c r="I78" s="471" t="s">
        <v>127</v>
      </c>
      <c r="J78" s="472">
        <v>33</v>
      </c>
      <c r="K78" s="472" t="s">
        <v>127</v>
      </c>
      <c r="L78" s="472" t="s">
        <v>127</v>
      </c>
      <c r="M78" s="472" t="s">
        <v>127</v>
      </c>
      <c r="N78" s="472" t="s">
        <v>127</v>
      </c>
      <c r="O78" s="472">
        <v>0</v>
      </c>
      <c r="P78" s="472">
        <v>0</v>
      </c>
      <c r="Q78" s="472">
        <v>0</v>
      </c>
      <c r="R78" s="548">
        <v>0</v>
      </c>
      <c r="S78" s="548">
        <v>0</v>
      </c>
      <c r="T78" s="548">
        <v>0</v>
      </c>
      <c r="U78" s="555">
        <f t="shared" si="9"/>
        <v>33</v>
      </c>
      <c r="V78" s="129"/>
    </row>
    <row r="79" ht="23.25" customHeight="1" spans="2:22">
      <c r="B79" s="539" t="s">
        <v>395</v>
      </c>
      <c r="C79" s="518" t="s">
        <v>43</v>
      </c>
      <c r="D79" s="518" t="s">
        <v>393</v>
      </c>
      <c r="E79" s="518" t="s">
        <v>394</v>
      </c>
      <c r="F79" s="518" t="s">
        <v>127</v>
      </c>
      <c r="G79" s="518" t="s">
        <v>127</v>
      </c>
      <c r="H79" s="518" t="s">
        <v>127</v>
      </c>
      <c r="I79" s="518" t="s">
        <v>127</v>
      </c>
      <c r="J79" s="472">
        <v>21</v>
      </c>
      <c r="K79" s="472" t="s">
        <v>127</v>
      </c>
      <c r="L79" s="472" t="s">
        <v>127</v>
      </c>
      <c r="M79" s="472" t="s">
        <v>127</v>
      </c>
      <c r="N79" s="472" t="s">
        <v>127</v>
      </c>
      <c r="O79" s="472">
        <v>0</v>
      </c>
      <c r="P79" s="472">
        <v>0</v>
      </c>
      <c r="Q79" s="472">
        <v>0</v>
      </c>
      <c r="R79" s="548">
        <v>0</v>
      </c>
      <c r="S79" s="548">
        <v>0</v>
      </c>
      <c r="T79" s="548">
        <v>0</v>
      </c>
      <c r="U79" s="555">
        <f t="shared" si="9"/>
        <v>21</v>
      </c>
      <c r="V79" s="129"/>
    </row>
    <row r="80" ht="23.25" customHeight="1" spans="2:22">
      <c r="B80" s="181" t="s">
        <v>396</v>
      </c>
      <c r="C80" s="195" t="s">
        <v>22</v>
      </c>
      <c r="D80" s="471" t="s">
        <v>388</v>
      </c>
      <c r="E80" s="471" t="s">
        <v>397</v>
      </c>
      <c r="F80" s="471" t="s">
        <v>127</v>
      </c>
      <c r="G80" s="471" t="s">
        <v>127</v>
      </c>
      <c r="H80" s="471" t="s">
        <v>127</v>
      </c>
      <c r="I80" s="471" t="s">
        <v>127</v>
      </c>
      <c r="J80" s="471" t="s">
        <v>127</v>
      </c>
      <c r="K80" s="472">
        <v>42</v>
      </c>
      <c r="L80" s="472" t="s">
        <v>127</v>
      </c>
      <c r="M80" s="472" t="s">
        <v>127</v>
      </c>
      <c r="N80" s="472" t="s">
        <v>127</v>
      </c>
      <c r="O80" s="472">
        <v>0</v>
      </c>
      <c r="P80" s="472">
        <v>0</v>
      </c>
      <c r="Q80" s="472">
        <v>0</v>
      </c>
      <c r="R80" s="548">
        <v>0</v>
      </c>
      <c r="S80" s="548">
        <v>0</v>
      </c>
      <c r="T80" s="548">
        <v>0</v>
      </c>
      <c r="U80" s="555">
        <f t="shared" si="9"/>
        <v>42</v>
      </c>
      <c r="V80" s="129"/>
    </row>
    <row r="81" ht="23.25" customHeight="1" spans="2:22">
      <c r="B81" s="181" t="s">
        <v>389</v>
      </c>
      <c r="C81" s="195" t="s">
        <v>99</v>
      </c>
      <c r="D81" s="541" t="s">
        <v>392</v>
      </c>
      <c r="E81" s="471" t="s">
        <v>398</v>
      </c>
      <c r="F81" s="471" t="s">
        <v>127</v>
      </c>
      <c r="G81" s="471" t="s">
        <v>127</v>
      </c>
      <c r="H81" s="471" t="s">
        <v>127</v>
      </c>
      <c r="I81" s="471" t="s">
        <v>127</v>
      </c>
      <c r="J81" s="471" t="s">
        <v>127</v>
      </c>
      <c r="K81" s="472" t="s">
        <v>127</v>
      </c>
      <c r="L81" s="472">
        <v>28</v>
      </c>
      <c r="M81" s="472" t="s">
        <v>127</v>
      </c>
      <c r="N81" s="472" t="s">
        <v>127</v>
      </c>
      <c r="O81" s="472">
        <v>0</v>
      </c>
      <c r="P81" s="472">
        <v>0</v>
      </c>
      <c r="Q81" s="472">
        <v>0</v>
      </c>
      <c r="R81" s="548">
        <v>0</v>
      </c>
      <c r="S81" s="548">
        <v>0</v>
      </c>
      <c r="T81" s="548">
        <v>0</v>
      </c>
      <c r="U81" s="555">
        <f t="shared" si="9"/>
        <v>28</v>
      </c>
      <c r="V81" s="129"/>
    </row>
    <row r="82" ht="23.25" customHeight="1" spans="2:22">
      <c r="B82" s="181" t="s">
        <v>395</v>
      </c>
      <c r="C82" s="195" t="s">
        <v>43</v>
      </c>
      <c r="D82" s="541" t="s">
        <v>394</v>
      </c>
      <c r="E82" s="471" t="s">
        <v>398</v>
      </c>
      <c r="F82" s="471" t="s">
        <v>127</v>
      </c>
      <c r="G82" s="471" t="s">
        <v>127</v>
      </c>
      <c r="H82" s="471" t="s">
        <v>127</v>
      </c>
      <c r="I82" s="471" t="s">
        <v>127</v>
      </c>
      <c r="J82" s="471" t="s">
        <v>127</v>
      </c>
      <c r="K82" s="472">
        <v>2</v>
      </c>
      <c r="L82" s="472">
        <v>9</v>
      </c>
      <c r="M82" s="472" t="s">
        <v>127</v>
      </c>
      <c r="N82" s="472" t="s">
        <v>127</v>
      </c>
      <c r="O82" s="472">
        <v>0</v>
      </c>
      <c r="P82" s="472">
        <v>0</v>
      </c>
      <c r="Q82" s="472">
        <v>0</v>
      </c>
      <c r="R82" s="548">
        <v>0</v>
      </c>
      <c r="S82" s="548">
        <v>0</v>
      </c>
      <c r="T82" s="548">
        <v>0</v>
      </c>
      <c r="U82" s="555">
        <f t="shared" si="9"/>
        <v>11</v>
      </c>
      <c r="V82" s="129"/>
    </row>
    <row r="83" ht="23.25" customHeight="1" spans="2:22">
      <c r="B83" s="539" t="s">
        <v>390</v>
      </c>
      <c r="C83" s="518" t="s">
        <v>99</v>
      </c>
      <c r="D83" s="518" t="s">
        <v>394</v>
      </c>
      <c r="E83" s="518" t="s">
        <v>397</v>
      </c>
      <c r="F83" s="518" t="s">
        <v>127</v>
      </c>
      <c r="G83" s="518" t="s">
        <v>127</v>
      </c>
      <c r="H83" s="518" t="s">
        <v>127</v>
      </c>
      <c r="I83" s="518" t="s">
        <v>127</v>
      </c>
      <c r="J83" s="518" t="s">
        <v>127</v>
      </c>
      <c r="K83" s="472">
        <v>40</v>
      </c>
      <c r="L83" s="472" t="s">
        <v>127</v>
      </c>
      <c r="M83" s="472" t="s">
        <v>127</v>
      </c>
      <c r="N83" s="472" t="s">
        <v>127</v>
      </c>
      <c r="O83" s="472">
        <v>0</v>
      </c>
      <c r="P83" s="472">
        <v>0</v>
      </c>
      <c r="Q83" s="472">
        <v>0</v>
      </c>
      <c r="R83" s="548">
        <v>0</v>
      </c>
      <c r="S83" s="548">
        <v>0</v>
      </c>
      <c r="T83" s="548">
        <v>0</v>
      </c>
      <c r="U83" s="555">
        <f t="shared" si="9"/>
        <v>40</v>
      </c>
      <c r="V83" s="129"/>
    </row>
    <row r="84" ht="23.25" customHeight="1" spans="2:22">
      <c r="B84" s="181" t="s">
        <v>399</v>
      </c>
      <c r="C84" s="195" t="s">
        <v>35</v>
      </c>
      <c r="D84" s="471" t="s">
        <v>400</v>
      </c>
      <c r="E84" s="471" t="s">
        <v>401</v>
      </c>
      <c r="F84" s="471" t="s">
        <v>127</v>
      </c>
      <c r="G84" s="471" t="s">
        <v>127</v>
      </c>
      <c r="H84" s="471" t="s">
        <v>127</v>
      </c>
      <c r="I84" s="471" t="s">
        <v>127</v>
      </c>
      <c r="J84" s="471" t="s">
        <v>127</v>
      </c>
      <c r="K84" s="471" t="s">
        <v>127</v>
      </c>
      <c r="L84" s="472">
        <v>12</v>
      </c>
      <c r="M84" s="472" t="s">
        <v>127</v>
      </c>
      <c r="N84" s="472" t="s">
        <v>127</v>
      </c>
      <c r="O84" s="472">
        <v>0</v>
      </c>
      <c r="P84" s="472">
        <v>0</v>
      </c>
      <c r="Q84" s="472">
        <v>0</v>
      </c>
      <c r="R84" s="548">
        <v>0</v>
      </c>
      <c r="S84" s="548">
        <v>0</v>
      </c>
      <c r="T84" s="548">
        <v>0</v>
      </c>
      <c r="U84" s="555">
        <f t="shared" si="9"/>
        <v>12</v>
      </c>
      <c r="V84" s="129"/>
    </row>
    <row r="85" ht="23.25" customHeight="1" spans="2:22">
      <c r="B85" s="539" t="s">
        <v>402</v>
      </c>
      <c r="C85" s="518" t="s">
        <v>22</v>
      </c>
      <c r="D85" s="518" t="s">
        <v>397</v>
      </c>
      <c r="E85" s="518" t="s">
        <v>403</v>
      </c>
      <c r="F85" s="518" t="s">
        <v>127</v>
      </c>
      <c r="G85" s="518" t="s">
        <v>127</v>
      </c>
      <c r="H85" s="518" t="s">
        <v>127</v>
      </c>
      <c r="I85" s="518" t="s">
        <v>127</v>
      </c>
      <c r="J85" s="518" t="s">
        <v>127</v>
      </c>
      <c r="K85" s="518" t="s">
        <v>127</v>
      </c>
      <c r="L85" s="518" t="s">
        <v>127</v>
      </c>
      <c r="M85" s="548">
        <v>26</v>
      </c>
      <c r="N85" s="548" t="s">
        <v>127</v>
      </c>
      <c r="O85" s="548">
        <v>0</v>
      </c>
      <c r="P85" s="548">
        <v>0</v>
      </c>
      <c r="Q85" s="548">
        <v>0</v>
      </c>
      <c r="R85" s="548">
        <v>0</v>
      </c>
      <c r="S85" s="548">
        <v>0</v>
      </c>
      <c r="T85" s="548">
        <v>0</v>
      </c>
      <c r="U85" s="555">
        <f t="shared" si="9"/>
        <v>26</v>
      </c>
      <c r="V85" s="129"/>
    </row>
    <row r="86" ht="23.25" customHeight="1" spans="2:22">
      <c r="B86" s="181" t="s">
        <v>42</v>
      </c>
      <c r="C86" s="195" t="s">
        <v>43</v>
      </c>
      <c r="D86" s="418" t="s">
        <v>398</v>
      </c>
      <c r="E86" s="541" t="s">
        <v>405</v>
      </c>
      <c r="F86" s="541" t="s">
        <v>127</v>
      </c>
      <c r="G86" s="541" t="s">
        <v>127</v>
      </c>
      <c r="H86" s="541" t="s">
        <v>127</v>
      </c>
      <c r="I86" s="541" t="s">
        <v>127</v>
      </c>
      <c r="J86" s="541" t="s">
        <v>127</v>
      </c>
      <c r="K86" s="541" t="s">
        <v>127</v>
      </c>
      <c r="L86" s="541" t="s">
        <v>127</v>
      </c>
      <c r="M86" s="548">
        <v>13</v>
      </c>
      <c r="N86" s="548" t="s">
        <v>127</v>
      </c>
      <c r="O86" s="548">
        <v>0</v>
      </c>
      <c r="P86" s="548">
        <v>0</v>
      </c>
      <c r="Q86" s="548">
        <v>0</v>
      </c>
      <c r="R86" s="548">
        <v>0</v>
      </c>
      <c r="S86" s="548">
        <v>0</v>
      </c>
      <c r="T86" s="548">
        <v>0</v>
      </c>
      <c r="U86" s="555">
        <f t="shared" si="9"/>
        <v>13</v>
      </c>
      <c r="V86" s="129"/>
    </row>
    <row r="87" ht="23.25" customHeight="1" spans="2:22">
      <c r="B87" s="539" t="s">
        <v>389</v>
      </c>
      <c r="C87" s="518" t="s">
        <v>99</v>
      </c>
      <c r="D87" s="518" t="s">
        <v>401</v>
      </c>
      <c r="E87" s="518" t="s">
        <v>407</v>
      </c>
      <c r="F87" s="518" t="s">
        <v>127</v>
      </c>
      <c r="G87" s="518" t="s">
        <v>127</v>
      </c>
      <c r="H87" s="518" t="s">
        <v>127</v>
      </c>
      <c r="I87" s="518" t="s">
        <v>127</v>
      </c>
      <c r="J87" s="518" t="s">
        <v>127</v>
      </c>
      <c r="K87" s="518" t="s">
        <v>127</v>
      </c>
      <c r="L87" s="518" t="s">
        <v>127</v>
      </c>
      <c r="M87" s="548">
        <v>17</v>
      </c>
      <c r="N87" s="471" t="s">
        <v>127</v>
      </c>
      <c r="O87" s="548">
        <v>0</v>
      </c>
      <c r="P87" s="549">
        <v>16</v>
      </c>
      <c r="Q87" s="549">
        <v>0</v>
      </c>
      <c r="R87" s="556">
        <v>0</v>
      </c>
      <c r="S87" s="556">
        <v>0</v>
      </c>
      <c r="T87" s="556">
        <v>0</v>
      </c>
      <c r="U87" s="555">
        <f t="shared" si="9"/>
        <v>33</v>
      </c>
      <c r="V87" s="129"/>
    </row>
    <row r="88" ht="23.25" customHeight="1" spans="2:22">
      <c r="B88" s="181" t="s">
        <v>384</v>
      </c>
      <c r="C88" s="195" t="s">
        <v>35</v>
      </c>
      <c r="D88" s="471" t="s">
        <v>401</v>
      </c>
      <c r="E88" s="471" t="s">
        <v>405</v>
      </c>
      <c r="F88" s="471" t="s">
        <v>127</v>
      </c>
      <c r="G88" s="471" t="s">
        <v>127</v>
      </c>
      <c r="H88" s="471" t="s">
        <v>127</v>
      </c>
      <c r="I88" s="471" t="s">
        <v>127</v>
      </c>
      <c r="J88" s="471" t="s">
        <v>127</v>
      </c>
      <c r="K88" s="471" t="s">
        <v>127</v>
      </c>
      <c r="L88" s="471" t="s">
        <v>127</v>
      </c>
      <c r="M88" s="471" t="s">
        <v>127</v>
      </c>
      <c r="N88" s="540">
        <v>19</v>
      </c>
      <c r="O88" s="549">
        <v>0</v>
      </c>
      <c r="P88" s="547">
        <v>0</v>
      </c>
      <c r="Q88" s="540">
        <v>0</v>
      </c>
      <c r="R88" s="514">
        <v>0</v>
      </c>
      <c r="S88" s="514">
        <v>0</v>
      </c>
      <c r="T88" s="514">
        <v>0</v>
      </c>
      <c r="U88" s="555">
        <f t="shared" si="9"/>
        <v>19</v>
      </c>
      <c r="V88" s="129"/>
    </row>
    <row r="89" ht="23.25" customHeight="1" spans="2:22">
      <c r="B89" s="539" t="s">
        <v>509</v>
      </c>
      <c r="C89" s="518" t="s">
        <v>409</v>
      </c>
      <c r="D89" s="518" t="s">
        <v>403</v>
      </c>
      <c r="E89" s="518" t="s">
        <v>410</v>
      </c>
      <c r="F89" s="518" t="s">
        <v>127</v>
      </c>
      <c r="G89" s="518" t="s">
        <v>127</v>
      </c>
      <c r="H89" s="518" t="s">
        <v>127</v>
      </c>
      <c r="I89" s="518" t="s">
        <v>127</v>
      </c>
      <c r="J89" s="518" t="s">
        <v>127</v>
      </c>
      <c r="K89" s="518" t="s">
        <v>127</v>
      </c>
      <c r="L89" s="518" t="s">
        <v>127</v>
      </c>
      <c r="M89" s="518" t="s">
        <v>127</v>
      </c>
      <c r="N89" s="540">
        <v>26</v>
      </c>
      <c r="O89" s="195">
        <v>0</v>
      </c>
      <c r="P89" s="547">
        <v>13</v>
      </c>
      <c r="Q89" s="540">
        <v>0</v>
      </c>
      <c r="R89" s="514">
        <v>0</v>
      </c>
      <c r="S89" s="514">
        <v>0</v>
      </c>
      <c r="T89" s="514">
        <v>0</v>
      </c>
      <c r="U89" s="555">
        <f t="shared" si="9"/>
        <v>39</v>
      </c>
      <c r="V89" s="129"/>
    </row>
    <row r="90" ht="23.25" customHeight="1" spans="2:22">
      <c r="B90" s="181" t="s">
        <v>423</v>
      </c>
      <c r="C90" s="195" t="s">
        <v>409</v>
      </c>
      <c r="D90" s="418" t="s">
        <v>403</v>
      </c>
      <c r="E90" s="541" t="s">
        <v>410</v>
      </c>
      <c r="F90" s="541" t="s">
        <v>127</v>
      </c>
      <c r="G90" s="541" t="s">
        <v>127</v>
      </c>
      <c r="H90" s="541" t="s">
        <v>127</v>
      </c>
      <c r="I90" s="541" t="s">
        <v>127</v>
      </c>
      <c r="J90" s="541" t="s">
        <v>127</v>
      </c>
      <c r="K90" s="541" t="s">
        <v>127</v>
      </c>
      <c r="L90" s="541" t="s">
        <v>127</v>
      </c>
      <c r="M90" s="541" t="s">
        <v>127</v>
      </c>
      <c r="N90" s="540">
        <v>55</v>
      </c>
      <c r="O90" s="541">
        <v>0</v>
      </c>
      <c r="P90" s="547">
        <v>35</v>
      </c>
      <c r="Q90" s="540">
        <v>0</v>
      </c>
      <c r="R90" s="514">
        <v>0</v>
      </c>
      <c r="S90" s="514">
        <v>0</v>
      </c>
      <c r="T90" s="514">
        <v>0</v>
      </c>
      <c r="U90" s="555">
        <f t="shared" si="9"/>
        <v>90</v>
      </c>
      <c r="V90" s="129"/>
    </row>
    <row r="91" ht="23.25" customHeight="1" spans="2:22">
      <c r="B91" s="181" t="s">
        <v>424</v>
      </c>
      <c r="C91" s="195" t="s">
        <v>409</v>
      </c>
      <c r="D91" s="418" t="s">
        <v>403</v>
      </c>
      <c r="E91" s="541" t="s">
        <v>410</v>
      </c>
      <c r="F91" s="541" t="s">
        <v>127</v>
      </c>
      <c r="G91" s="541" t="s">
        <v>127</v>
      </c>
      <c r="H91" s="541" t="s">
        <v>127</v>
      </c>
      <c r="I91" s="541" t="s">
        <v>127</v>
      </c>
      <c r="J91" s="541" t="s">
        <v>127</v>
      </c>
      <c r="K91" s="541" t="s">
        <v>127</v>
      </c>
      <c r="L91" s="541" t="s">
        <v>127</v>
      </c>
      <c r="M91" s="541" t="s">
        <v>127</v>
      </c>
      <c r="N91" s="540">
        <v>29</v>
      </c>
      <c r="O91" s="541">
        <v>0</v>
      </c>
      <c r="P91" s="547">
        <v>21</v>
      </c>
      <c r="Q91" s="540">
        <v>0</v>
      </c>
      <c r="R91" s="514">
        <v>0</v>
      </c>
      <c r="S91" s="514">
        <v>0</v>
      </c>
      <c r="T91" s="514">
        <v>0</v>
      </c>
      <c r="U91" s="555">
        <f t="shared" si="9"/>
        <v>50</v>
      </c>
      <c r="V91" s="129"/>
    </row>
    <row r="92" ht="23.25" customHeight="1" spans="2:22">
      <c r="B92" s="181" t="s">
        <v>413</v>
      </c>
      <c r="C92" s="195" t="s">
        <v>22</v>
      </c>
      <c r="D92" s="471" t="s">
        <v>403</v>
      </c>
      <c r="E92" s="471" t="s">
        <v>414</v>
      </c>
      <c r="F92" s="541" t="s">
        <v>127</v>
      </c>
      <c r="G92" s="541" t="s">
        <v>127</v>
      </c>
      <c r="H92" s="541" t="s">
        <v>127</v>
      </c>
      <c r="I92" s="541" t="s">
        <v>127</v>
      </c>
      <c r="J92" s="541" t="s">
        <v>127</v>
      </c>
      <c r="K92" s="541" t="s">
        <v>127</v>
      </c>
      <c r="L92" s="541" t="s">
        <v>127</v>
      </c>
      <c r="M92" s="541" t="s">
        <v>127</v>
      </c>
      <c r="N92" s="541" t="s">
        <v>127</v>
      </c>
      <c r="O92" s="541">
        <v>48</v>
      </c>
      <c r="P92" s="472">
        <v>0</v>
      </c>
      <c r="Q92" s="549">
        <v>0</v>
      </c>
      <c r="R92" s="556">
        <v>0</v>
      </c>
      <c r="S92" s="556">
        <v>0</v>
      </c>
      <c r="T92" s="556">
        <v>0</v>
      </c>
      <c r="U92" s="555">
        <f t="shared" si="9"/>
        <v>48</v>
      </c>
      <c r="V92" s="129"/>
    </row>
    <row r="93" ht="23.25" customHeight="1" spans="2:22">
      <c r="B93" s="181" t="s">
        <v>415</v>
      </c>
      <c r="C93" s="195" t="s">
        <v>113</v>
      </c>
      <c r="D93" s="542" t="s">
        <v>407</v>
      </c>
      <c r="E93" s="542" t="s">
        <v>418</v>
      </c>
      <c r="F93" s="541" t="s">
        <v>127</v>
      </c>
      <c r="G93" s="541" t="s">
        <v>127</v>
      </c>
      <c r="H93" s="541" t="s">
        <v>127</v>
      </c>
      <c r="I93" s="541" t="s">
        <v>127</v>
      </c>
      <c r="J93" s="541" t="s">
        <v>127</v>
      </c>
      <c r="K93" s="541" t="s">
        <v>127</v>
      </c>
      <c r="L93" s="541" t="s">
        <v>127</v>
      </c>
      <c r="M93" s="541" t="s">
        <v>127</v>
      </c>
      <c r="N93" s="541" t="s">
        <v>127</v>
      </c>
      <c r="O93" s="549">
        <v>2</v>
      </c>
      <c r="P93" s="472">
        <v>19</v>
      </c>
      <c r="Q93" s="549">
        <v>0</v>
      </c>
      <c r="R93" s="556">
        <v>0</v>
      </c>
      <c r="S93" s="556">
        <v>0</v>
      </c>
      <c r="T93" s="556">
        <v>0</v>
      </c>
      <c r="U93" s="555">
        <f t="shared" si="9"/>
        <v>21</v>
      </c>
      <c r="V93" s="129"/>
    </row>
    <row r="94" ht="23.25" customHeight="1" spans="2:22">
      <c r="B94" s="181" t="s">
        <v>417</v>
      </c>
      <c r="C94" s="195" t="s">
        <v>409</v>
      </c>
      <c r="D94" s="471" t="s">
        <v>410</v>
      </c>
      <c r="E94" s="471" t="s">
        <v>418</v>
      </c>
      <c r="F94" s="541" t="s">
        <v>127</v>
      </c>
      <c r="G94" s="541" t="s">
        <v>127</v>
      </c>
      <c r="H94" s="541" t="s">
        <v>127</v>
      </c>
      <c r="I94" s="541" t="s">
        <v>127</v>
      </c>
      <c r="J94" s="541" t="s">
        <v>127</v>
      </c>
      <c r="K94" s="541" t="s">
        <v>127</v>
      </c>
      <c r="L94" s="541" t="s">
        <v>127</v>
      </c>
      <c r="M94" s="541" t="s">
        <v>127</v>
      </c>
      <c r="N94" s="541" t="s">
        <v>127</v>
      </c>
      <c r="O94" s="549">
        <v>24</v>
      </c>
      <c r="P94" s="472">
        <v>12</v>
      </c>
      <c r="Q94" s="549">
        <v>0</v>
      </c>
      <c r="R94" s="556">
        <v>0</v>
      </c>
      <c r="S94" s="556">
        <v>0</v>
      </c>
      <c r="T94" s="556">
        <v>0</v>
      </c>
      <c r="U94" s="555">
        <f t="shared" si="9"/>
        <v>36</v>
      </c>
      <c r="V94" s="129"/>
    </row>
    <row r="95" ht="23.25" customHeight="1" spans="2:22">
      <c r="B95" s="181" t="s">
        <v>419</v>
      </c>
      <c r="C95" s="195" t="s">
        <v>43</v>
      </c>
      <c r="D95" s="471" t="s">
        <v>410</v>
      </c>
      <c r="E95" s="471" t="s">
        <v>416</v>
      </c>
      <c r="F95" s="541" t="s">
        <v>127</v>
      </c>
      <c r="G95" s="541" t="s">
        <v>127</v>
      </c>
      <c r="H95" s="541" t="s">
        <v>127</v>
      </c>
      <c r="I95" s="541" t="s">
        <v>127</v>
      </c>
      <c r="J95" s="541" t="s">
        <v>127</v>
      </c>
      <c r="K95" s="541" t="s">
        <v>127</v>
      </c>
      <c r="L95" s="541" t="s">
        <v>127</v>
      </c>
      <c r="M95" s="541" t="s">
        <v>127</v>
      </c>
      <c r="N95" s="541" t="s">
        <v>127</v>
      </c>
      <c r="O95" s="541">
        <v>0</v>
      </c>
      <c r="P95" s="472">
        <v>12</v>
      </c>
      <c r="Q95" s="549">
        <v>0</v>
      </c>
      <c r="R95" s="556">
        <v>0</v>
      </c>
      <c r="S95" s="556">
        <v>0</v>
      </c>
      <c r="T95" s="556">
        <v>0</v>
      </c>
      <c r="U95" s="555">
        <f t="shared" si="9"/>
        <v>12</v>
      </c>
      <c r="V95" s="129"/>
    </row>
    <row r="96" ht="23.25" customHeight="1" spans="2:22">
      <c r="B96" s="181" t="s">
        <v>389</v>
      </c>
      <c r="C96" s="195" t="s">
        <v>99</v>
      </c>
      <c r="D96" s="471" t="s">
        <v>410</v>
      </c>
      <c r="E96" s="471" t="s">
        <v>416</v>
      </c>
      <c r="F96" s="541" t="s">
        <v>127</v>
      </c>
      <c r="G96" s="541" t="s">
        <v>127</v>
      </c>
      <c r="H96" s="541" t="s">
        <v>127</v>
      </c>
      <c r="I96" s="541" t="s">
        <v>127</v>
      </c>
      <c r="J96" s="541" t="s">
        <v>127</v>
      </c>
      <c r="K96" s="541" t="s">
        <v>127</v>
      </c>
      <c r="L96" s="541" t="s">
        <v>127</v>
      </c>
      <c r="M96" s="541" t="s">
        <v>127</v>
      </c>
      <c r="N96" s="541" t="s">
        <v>127</v>
      </c>
      <c r="O96" s="541" t="s">
        <v>127</v>
      </c>
      <c r="P96" s="472">
        <v>16</v>
      </c>
      <c r="Q96" s="549">
        <v>0</v>
      </c>
      <c r="R96" s="556">
        <v>0</v>
      </c>
      <c r="S96" s="556">
        <v>0</v>
      </c>
      <c r="T96" s="556">
        <v>0</v>
      </c>
      <c r="U96" s="555">
        <f t="shared" si="9"/>
        <v>16</v>
      </c>
      <c r="V96" s="129"/>
    </row>
    <row r="97" ht="23.25" customHeight="1" spans="2:22">
      <c r="B97" s="181" t="s">
        <v>510</v>
      </c>
      <c r="C97" s="195" t="s">
        <v>409</v>
      </c>
      <c r="D97" s="471" t="s">
        <v>410</v>
      </c>
      <c r="E97" s="471" t="s">
        <v>418</v>
      </c>
      <c r="F97" s="541" t="s">
        <v>127</v>
      </c>
      <c r="G97" s="541" t="s">
        <v>127</v>
      </c>
      <c r="H97" s="541" t="s">
        <v>127</v>
      </c>
      <c r="I97" s="541" t="s">
        <v>127</v>
      </c>
      <c r="J97" s="541" t="s">
        <v>127</v>
      </c>
      <c r="K97" s="541" t="s">
        <v>127</v>
      </c>
      <c r="L97" s="541" t="s">
        <v>127</v>
      </c>
      <c r="M97" s="541" t="s">
        <v>127</v>
      </c>
      <c r="N97" s="541" t="s">
        <v>127</v>
      </c>
      <c r="O97" s="541">
        <v>0</v>
      </c>
      <c r="P97" s="472">
        <v>0</v>
      </c>
      <c r="Q97" s="549">
        <v>0</v>
      </c>
      <c r="R97" s="556">
        <v>0</v>
      </c>
      <c r="S97" s="556">
        <v>0</v>
      </c>
      <c r="T97" s="556">
        <v>0</v>
      </c>
      <c r="U97" s="555">
        <f t="shared" si="9"/>
        <v>0</v>
      </c>
      <c r="V97" s="129"/>
    </row>
    <row r="98" ht="23.25" customHeight="1" spans="2:22">
      <c r="B98" s="181" t="s">
        <v>420</v>
      </c>
      <c r="C98" s="195" t="s">
        <v>35</v>
      </c>
      <c r="D98" s="471" t="s">
        <v>410</v>
      </c>
      <c r="E98" s="471" t="s">
        <v>416</v>
      </c>
      <c r="F98" s="541" t="s">
        <v>127</v>
      </c>
      <c r="G98" s="541" t="s">
        <v>127</v>
      </c>
      <c r="H98" s="541" t="s">
        <v>127</v>
      </c>
      <c r="I98" s="541" t="s">
        <v>127</v>
      </c>
      <c r="J98" s="541" t="s">
        <v>127</v>
      </c>
      <c r="K98" s="541" t="s">
        <v>127</v>
      </c>
      <c r="L98" s="541" t="s">
        <v>127</v>
      </c>
      <c r="M98" s="541" t="s">
        <v>127</v>
      </c>
      <c r="N98" s="541" t="s">
        <v>127</v>
      </c>
      <c r="O98" s="549">
        <v>0</v>
      </c>
      <c r="P98" s="472">
        <v>47</v>
      </c>
      <c r="Q98" s="549">
        <v>0</v>
      </c>
      <c r="R98" s="556">
        <v>0</v>
      </c>
      <c r="S98" s="556">
        <v>0</v>
      </c>
      <c r="T98" s="556">
        <v>0</v>
      </c>
      <c r="U98" s="555">
        <f t="shared" si="9"/>
        <v>47</v>
      </c>
      <c r="V98" s="129"/>
    </row>
    <row r="99" ht="23.25" customHeight="1" spans="2:22">
      <c r="B99" s="181" t="s">
        <v>421</v>
      </c>
      <c r="C99" s="195" t="s">
        <v>50</v>
      </c>
      <c r="D99" s="471" t="s">
        <v>410</v>
      </c>
      <c r="E99" s="471" t="s">
        <v>416</v>
      </c>
      <c r="F99" s="541" t="s">
        <v>127</v>
      </c>
      <c r="G99" s="541" t="s">
        <v>127</v>
      </c>
      <c r="H99" s="541" t="s">
        <v>127</v>
      </c>
      <c r="I99" s="541" t="s">
        <v>127</v>
      </c>
      <c r="J99" s="541" t="s">
        <v>127</v>
      </c>
      <c r="K99" s="541" t="s">
        <v>127</v>
      </c>
      <c r="L99" s="541" t="s">
        <v>127</v>
      </c>
      <c r="M99" s="541" t="s">
        <v>127</v>
      </c>
      <c r="N99" s="541" t="s">
        <v>127</v>
      </c>
      <c r="O99" s="549">
        <v>0</v>
      </c>
      <c r="P99" s="472">
        <v>15</v>
      </c>
      <c r="Q99" s="549">
        <v>0</v>
      </c>
      <c r="R99" s="556">
        <v>0</v>
      </c>
      <c r="S99" s="556">
        <v>0</v>
      </c>
      <c r="T99" s="556">
        <v>0</v>
      </c>
      <c r="U99" s="555">
        <f t="shared" si="9"/>
        <v>15</v>
      </c>
      <c r="V99" s="129"/>
    </row>
    <row r="100" ht="23.25" customHeight="1" spans="2:22">
      <c r="B100" s="181" t="s">
        <v>408</v>
      </c>
      <c r="C100" s="195" t="s">
        <v>409</v>
      </c>
      <c r="D100" s="471" t="s">
        <v>410</v>
      </c>
      <c r="E100" s="471" t="s">
        <v>416</v>
      </c>
      <c r="F100" s="541" t="s">
        <v>127</v>
      </c>
      <c r="G100" s="541" t="s">
        <v>127</v>
      </c>
      <c r="H100" s="541" t="s">
        <v>127</v>
      </c>
      <c r="I100" s="541" t="s">
        <v>127</v>
      </c>
      <c r="J100" s="541" t="s">
        <v>127</v>
      </c>
      <c r="K100" s="541" t="s">
        <v>127</v>
      </c>
      <c r="L100" s="541" t="s">
        <v>127</v>
      </c>
      <c r="M100" s="541" t="s">
        <v>127</v>
      </c>
      <c r="N100" s="541" t="s">
        <v>127</v>
      </c>
      <c r="O100" s="541" t="s">
        <v>127</v>
      </c>
      <c r="P100" s="472">
        <v>13</v>
      </c>
      <c r="Q100" s="549">
        <v>0</v>
      </c>
      <c r="R100" s="556">
        <v>0</v>
      </c>
      <c r="S100" s="556">
        <v>0</v>
      </c>
      <c r="T100" s="556">
        <v>0</v>
      </c>
      <c r="U100" s="555">
        <f t="shared" si="9"/>
        <v>13</v>
      </c>
      <c r="V100" s="129"/>
    </row>
    <row r="101" ht="23.25" customHeight="1" spans="2:22">
      <c r="B101" s="181" t="s">
        <v>423</v>
      </c>
      <c r="C101" s="195" t="s">
        <v>409</v>
      </c>
      <c r="D101" s="471" t="s">
        <v>410</v>
      </c>
      <c r="E101" s="471" t="s">
        <v>416</v>
      </c>
      <c r="F101" s="541" t="s">
        <v>127</v>
      </c>
      <c r="G101" s="541" t="s">
        <v>127</v>
      </c>
      <c r="H101" s="541" t="s">
        <v>127</v>
      </c>
      <c r="I101" s="541" t="s">
        <v>127</v>
      </c>
      <c r="J101" s="541" t="s">
        <v>127</v>
      </c>
      <c r="K101" s="541" t="s">
        <v>127</v>
      </c>
      <c r="L101" s="541" t="s">
        <v>127</v>
      </c>
      <c r="M101" s="541" t="s">
        <v>127</v>
      </c>
      <c r="N101" s="541" t="s">
        <v>127</v>
      </c>
      <c r="O101" s="541" t="s">
        <v>127</v>
      </c>
      <c r="P101" s="472">
        <v>35</v>
      </c>
      <c r="Q101" s="549">
        <v>0</v>
      </c>
      <c r="R101" s="556">
        <v>0</v>
      </c>
      <c r="S101" s="556">
        <v>0</v>
      </c>
      <c r="T101" s="556">
        <v>0</v>
      </c>
      <c r="U101" s="555">
        <f t="shared" si="9"/>
        <v>35</v>
      </c>
      <c r="V101" s="129"/>
    </row>
    <row r="102" ht="23.25" customHeight="1" spans="2:22">
      <c r="B102" s="181" t="s">
        <v>424</v>
      </c>
      <c r="C102" s="195" t="s">
        <v>409</v>
      </c>
      <c r="D102" s="471" t="s">
        <v>410</v>
      </c>
      <c r="E102" s="471" t="s">
        <v>416</v>
      </c>
      <c r="F102" s="541" t="s">
        <v>127</v>
      </c>
      <c r="G102" s="541" t="s">
        <v>127</v>
      </c>
      <c r="H102" s="541" t="s">
        <v>127</v>
      </c>
      <c r="I102" s="541" t="s">
        <v>127</v>
      </c>
      <c r="J102" s="541" t="s">
        <v>127</v>
      </c>
      <c r="K102" s="541" t="s">
        <v>127</v>
      </c>
      <c r="L102" s="541" t="s">
        <v>127</v>
      </c>
      <c r="M102" s="541" t="s">
        <v>127</v>
      </c>
      <c r="N102" s="541" t="s">
        <v>127</v>
      </c>
      <c r="O102" s="541" t="s">
        <v>127</v>
      </c>
      <c r="P102" s="472">
        <v>21</v>
      </c>
      <c r="Q102" s="549">
        <v>0</v>
      </c>
      <c r="R102" s="556">
        <v>0</v>
      </c>
      <c r="S102" s="556">
        <v>0</v>
      </c>
      <c r="T102" s="556">
        <v>0</v>
      </c>
      <c r="U102" s="555">
        <f t="shared" si="9"/>
        <v>21</v>
      </c>
      <c r="V102" s="129"/>
    </row>
    <row r="103" ht="23.25" customHeight="1" spans="2:22">
      <c r="B103" s="181" t="s">
        <v>425</v>
      </c>
      <c r="C103" s="195" t="s">
        <v>35</v>
      </c>
      <c r="D103" s="471" t="s">
        <v>422</v>
      </c>
      <c r="E103" s="471" t="s">
        <v>426</v>
      </c>
      <c r="F103" s="541" t="s">
        <v>127</v>
      </c>
      <c r="G103" s="541" t="s">
        <v>127</v>
      </c>
      <c r="H103" s="541" t="s">
        <v>127</v>
      </c>
      <c r="I103" s="541" t="s">
        <v>127</v>
      </c>
      <c r="J103" s="541" t="s">
        <v>127</v>
      </c>
      <c r="K103" s="541" t="s">
        <v>127</v>
      </c>
      <c r="L103" s="541" t="s">
        <v>127</v>
      </c>
      <c r="M103" s="541" t="s">
        <v>127</v>
      </c>
      <c r="N103" s="541" t="s">
        <v>127</v>
      </c>
      <c r="O103" s="541" t="s">
        <v>127</v>
      </c>
      <c r="P103" s="541" t="s">
        <v>127</v>
      </c>
      <c r="Q103" s="541" t="s">
        <v>127</v>
      </c>
      <c r="R103" s="556">
        <v>39</v>
      </c>
      <c r="S103" s="557">
        <v>0</v>
      </c>
      <c r="T103" s="558">
        <v>0</v>
      </c>
      <c r="U103" s="555">
        <f t="shared" si="9"/>
        <v>39</v>
      </c>
      <c r="V103" s="129"/>
    </row>
    <row r="104" ht="23.25" customHeight="1" spans="2:22">
      <c r="B104" s="181" t="s">
        <v>427</v>
      </c>
      <c r="C104" s="195" t="s">
        <v>39</v>
      </c>
      <c r="D104" s="471" t="s">
        <v>422</v>
      </c>
      <c r="E104" s="471" t="s">
        <v>426</v>
      </c>
      <c r="F104" s="541" t="s">
        <v>127</v>
      </c>
      <c r="G104" s="541" t="s">
        <v>127</v>
      </c>
      <c r="H104" s="541" t="s">
        <v>127</v>
      </c>
      <c r="I104" s="541" t="s">
        <v>127</v>
      </c>
      <c r="J104" s="541" t="s">
        <v>127</v>
      </c>
      <c r="K104" s="541" t="s">
        <v>127</v>
      </c>
      <c r="L104" s="541" t="s">
        <v>127</v>
      </c>
      <c r="M104" s="541" t="s">
        <v>127</v>
      </c>
      <c r="N104" s="541" t="s">
        <v>127</v>
      </c>
      <c r="O104" s="541" t="s">
        <v>127</v>
      </c>
      <c r="P104" s="541" t="s">
        <v>127</v>
      </c>
      <c r="Q104" s="541" t="s">
        <v>127</v>
      </c>
      <c r="R104" s="556">
        <v>17</v>
      </c>
      <c r="S104" s="557">
        <v>0</v>
      </c>
      <c r="T104" s="558">
        <v>0</v>
      </c>
      <c r="U104" s="555">
        <f t="shared" si="9"/>
        <v>17</v>
      </c>
      <c r="V104" s="129"/>
    </row>
    <row r="105" ht="23.25" customHeight="1" spans="2:22">
      <c r="B105" s="181" t="s">
        <v>417</v>
      </c>
      <c r="C105" s="195" t="s">
        <v>409</v>
      </c>
      <c r="D105" s="471" t="s">
        <v>422</v>
      </c>
      <c r="E105" s="471" t="s">
        <v>428</v>
      </c>
      <c r="F105" s="541" t="s">
        <v>127</v>
      </c>
      <c r="G105" s="541" t="s">
        <v>127</v>
      </c>
      <c r="H105" s="541" t="s">
        <v>127</v>
      </c>
      <c r="I105" s="541" t="s">
        <v>127</v>
      </c>
      <c r="J105" s="541" t="s">
        <v>127</v>
      </c>
      <c r="K105" s="541" t="s">
        <v>127</v>
      </c>
      <c r="L105" s="541" t="s">
        <v>127</v>
      </c>
      <c r="M105" s="541" t="s">
        <v>127</v>
      </c>
      <c r="N105" s="541" t="s">
        <v>127</v>
      </c>
      <c r="O105" s="541" t="s">
        <v>127</v>
      </c>
      <c r="P105" s="541" t="s">
        <v>127</v>
      </c>
      <c r="Q105" s="541" t="s">
        <v>127</v>
      </c>
      <c r="R105" s="556">
        <v>19</v>
      </c>
      <c r="S105" s="557">
        <v>0</v>
      </c>
      <c r="T105" s="558">
        <v>0</v>
      </c>
      <c r="U105" s="555">
        <f t="shared" si="9"/>
        <v>19</v>
      </c>
      <c r="V105" s="129"/>
    </row>
    <row r="106" ht="23.25" customHeight="1" spans="2:22">
      <c r="B106" s="181" t="s">
        <v>429</v>
      </c>
      <c r="C106" s="195" t="s">
        <v>409</v>
      </c>
      <c r="D106" s="471" t="s">
        <v>422</v>
      </c>
      <c r="E106" s="471" t="s">
        <v>428</v>
      </c>
      <c r="F106" s="541" t="s">
        <v>127</v>
      </c>
      <c r="G106" s="541" t="s">
        <v>127</v>
      </c>
      <c r="H106" s="541" t="s">
        <v>127</v>
      </c>
      <c r="I106" s="541" t="s">
        <v>127</v>
      </c>
      <c r="J106" s="541" t="s">
        <v>127</v>
      </c>
      <c r="K106" s="541" t="s">
        <v>127</v>
      </c>
      <c r="L106" s="541" t="s">
        <v>127</v>
      </c>
      <c r="M106" s="541" t="s">
        <v>127</v>
      </c>
      <c r="N106" s="541" t="s">
        <v>127</v>
      </c>
      <c r="O106" s="541" t="s">
        <v>127</v>
      </c>
      <c r="P106" s="541" t="s">
        <v>127</v>
      </c>
      <c r="Q106" s="541" t="s">
        <v>127</v>
      </c>
      <c r="R106" s="556">
        <v>30</v>
      </c>
      <c r="S106" s="557">
        <v>0</v>
      </c>
      <c r="T106" s="558">
        <v>0</v>
      </c>
      <c r="U106" s="555">
        <f t="shared" si="9"/>
        <v>30</v>
      </c>
      <c r="V106" s="129"/>
    </row>
    <row r="107" ht="23.25" customHeight="1" spans="2:22">
      <c r="B107" s="181" t="s">
        <v>509</v>
      </c>
      <c r="C107" s="195" t="s">
        <v>409</v>
      </c>
      <c r="D107" s="471" t="s">
        <v>422</v>
      </c>
      <c r="E107" s="471" t="s">
        <v>428</v>
      </c>
      <c r="F107" s="541" t="s">
        <v>127</v>
      </c>
      <c r="G107" s="541" t="s">
        <v>127</v>
      </c>
      <c r="H107" s="541" t="s">
        <v>127</v>
      </c>
      <c r="I107" s="541" t="s">
        <v>127</v>
      </c>
      <c r="J107" s="541" t="s">
        <v>127</v>
      </c>
      <c r="K107" s="541" t="s">
        <v>127</v>
      </c>
      <c r="L107" s="541" t="s">
        <v>127</v>
      </c>
      <c r="M107" s="541" t="s">
        <v>127</v>
      </c>
      <c r="N107" s="541" t="s">
        <v>127</v>
      </c>
      <c r="O107" s="541" t="s">
        <v>127</v>
      </c>
      <c r="P107" s="541" t="s">
        <v>127</v>
      </c>
      <c r="Q107" s="541" t="s">
        <v>127</v>
      </c>
      <c r="R107" s="556">
        <v>29</v>
      </c>
      <c r="S107" s="557">
        <v>0</v>
      </c>
      <c r="T107" s="558">
        <v>0</v>
      </c>
      <c r="U107" s="555">
        <f t="shared" si="9"/>
        <v>29</v>
      </c>
      <c r="V107" s="129"/>
    </row>
    <row r="108" ht="23.25" customHeight="1" spans="2:22">
      <c r="B108" s="181" t="s">
        <v>423</v>
      </c>
      <c r="C108" s="195" t="s">
        <v>409</v>
      </c>
      <c r="D108" s="471" t="s">
        <v>422</v>
      </c>
      <c r="E108" s="471" t="s">
        <v>428</v>
      </c>
      <c r="F108" s="541" t="s">
        <v>127</v>
      </c>
      <c r="G108" s="541" t="s">
        <v>127</v>
      </c>
      <c r="H108" s="541" t="s">
        <v>127</v>
      </c>
      <c r="I108" s="541" t="s">
        <v>127</v>
      </c>
      <c r="J108" s="541" t="s">
        <v>127</v>
      </c>
      <c r="K108" s="541" t="s">
        <v>127</v>
      </c>
      <c r="L108" s="541" t="s">
        <v>127</v>
      </c>
      <c r="M108" s="541" t="s">
        <v>127</v>
      </c>
      <c r="N108" s="541" t="s">
        <v>127</v>
      </c>
      <c r="O108" s="541" t="s">
        <v>127</v>
      </c>
      <c r="P108" s="541" t="s">
        <v>127</v>
      </c>
      <c r="Q108" s="541" t="s">
        <v>127</v>
      </c>
      <c r="R108" s="556">
        <v>41</v>
      </c>
      <c r="S108" s="557">
        <v>0</v>
      </c>
      <c r="T108" s="558">
        <v>0</v>
      </c>
      <c r="U108" s="555">
        <f t="shared" si="9"/>
        <v>41</v>
      </c>
      <c r="V108" s="129"/>
    </row>
    <row r="109" ht="23.25" customHeight="1" spans="2:22">
      <c r="B109" s="181" t="s">
        <v>424</v>
      </c>
      <c r="C109" s="195" t="s">
        <v>409</v>
      </c>
      <c r="D109" s="471" t="s">
        <v>422</v>
      </c>
      <c r="E109" s="471" t="s">
        <v>428</v>
      </c>
      <c r="F109" s="541" t="s">
        <v>127</v>
      </c>
      <c r="G109" s="541" t="s">
        <v>127</v>
      </c>
      <c r="H109" s="541" t="s">
        <v>127</v>
      </c>
      <c r="I109" s="541" t="s">
        <v>127</v>
      </c>
      <c r="J109" s="541" t="s">
        <v>127</v>
      </c>
      <c r="K109" s="541" t="s">
        <v>127</v>
      </c>
      <c r="L109" s="541" t="s">
        <v>127</v>
      </c>
      <c r="M109" s="541" t="s">
        <v>127</v>
      </c>
      <c r="N109" s="541" t="s">
        <v>127</v>
      </c>
      <c r="O109" s="541" t="s">
        <v>127</v>
      </c>
      <c r="P109" s="541" t="s">
        <v>127</v>
      </c>
      <c r="Q109" s="541" t="s">
        <v>127</v>
      </c>
      <c r="R109" s="556">
        <v>40</v>
      </c>
      <c r="S109" s="557">
        <v>0</v>
      </c>
      <c r="T109" s="558">
        <v>0</v>
      </c>
      <c r="U109" s="555">
        <f t="shared" si="9"/>
        <v>40</v>
      </c>
      <c r="V109" s="129"/>
    </row>
    <row r="110" ht="23.25" customHeight="1" spans="2:22">
      <c r="B110" s="181" t="s">
        <v>419</v>
      </c>
      <c r="C110" s="195" t="s">
        <v>43</v>
      </c>
      <c r="D110" s="471" t="s">
        <v>430</v>
      </c>
      <c r="E110" s="471" t="s">
        <v>428</v>
      </c>
      <c r="F110" s="541" t="s">
        <v>127</v>
      </c>
      <c r="G110" s="541" t="s">
        <v>127</v>
      </c>
      <c r="H110" s="541" t="s">
        <v>127</v>
      </c>
      <c r="I110" s="541" t="s">
        <v>127</v>
      </c>
      <c r="J110" s="541" t="s">
        <v>127</v>
      </c>
      <c r="K110" s="541" t="s">
        <v>127</v>
      </c>
      <c r="L110" s="541" t="s">
        <v>127</v>
      </c>
      <c r="M110" s="541" t="s">
        <v>127</v>
      </c>
      <c r="N110" s="541" t="s">
        <v>127</v>
      </c>
      <c r="O110" s="541" t="s">
        <v>127</v>
      </c>
      <c r="P110" s="541" t="s">
        <v>127</v>
      </c>
      <c r="Q110" s="541" t="s">
        <v>127</v>
      </c>
      <c r="R110" s="556">
        <v>5</v>
      </c>
      <c r="S110" s="557">
        <v>0</v>
      </c>
      <c r="T110" s="558">
        <v>0</v>
      </c>
      <c r="U110" s="555">
        <f t="shared" si="9"/>
        <v>5</v>
      </c>
      <c r="V110" s="129"/>
    </row>
    <row r="111" ht="23.25" customHeight="1" spans="2:22">
      <c r="B111" s="181" t="s">
        <v>431</v>
      </c>
      <c r="C111" s="195" t="s">
        <v>26</v>
      </c>
      <c r="D111" s="471" t="s">
        <v>426</v>
      </c>
      <c r="E111" s="471" t="s">
        <v>432</v>
      </c>
      <c r="F111" s="541" t="s">
        <v>127</v>
      </c>
      <c r="G111" s="541" t="s">
        <v>127</v>
      </c>
      <c r="H111" s="541" t="s">
        <v>127</v>
      </c>
      <c r="I111" s="541" t="s">
        <v>127</v>
      </c>
      <c r="J111" s="541" t="s">
        <v>127</v>
      </c>
      <c r="K111" s="541" t="s">
        <v>127</v>
      </c>
      <c r="L111" s="541" t="s">
        <v>127</v>
      </c>
      <c r="M111" s="541" t="s">
        <v>127</v>
      </c>
      <c r="N111" s="541" t="s">
        <v>127</v>
      </c>
      <c r="O111" s="541" t="s">
        <v>127</v>
      </c>
      <c r="P111" s="541" t="s">
        <v>127</v>
      </c>
      <c r="Q111" s="541" t="s">
        <v>127</v>
      </c>
      <c r="R111" s="556">
        <v>0</v>
      </c>
      <c r="S111" s="556">
        <v>18</v>
      </c>
      <c r="T111" s="556">
        <v>0</v>
      </c>
      <c r="U111" s="555">
        <f t="shared" si="9"/>
        <v>18</v>
      </c>
      <c r="V111" s="129"/>
    </row>
    <row r="112" ht="23.25" customHeight="1" spans="2:22">
      <c r="B112" s="543" t="s">
        <v>511</v>
      </c>
      <c r="C112" s="544"/>
      <c r="D112" s="545"/>
      <c r="E112" s="545"/>
      <c r="F112" s="85">
        <f t="shared" ref="F112:N112" si="10">SUM(F72:F92)</f>
        <v>51</v>
      </c>
      <c r="G112" s="85">
        <f t="shared" si="10"/>
        <v>1</v>
      </c>
      <c r="H112" s="85">
        <f t="shared" si="10"/>
        <v>28</v>
      </c>
      <c r="I112" s="85">
        <f t="shared" si="10"/>
        <v>54</v>
      </c>
      <c r="J112" s="85">
        <f t="shared" si="10"/>
        <v>99</v>
      </c>
      <c r="K112" s="85">
        <f t="shared" si="10"/>
        <v>84</v>
      </c>
      <c r="L112" s="85">
        <f t="shared" si="10"/>
        <v>49</v>
      </c>
      <c r="M112" s="516">
        <f t="shared" si="10"/>
        <v>56</v>
      </c>
      <c r="N112" s="85">
        <f t="shared" si="10"/>
        <v>129</v>
      </c>
      <c r="O112" s="550">
        <f>SUM(O72:O99)</f>
        <v>74</v>
      </c>
      <c r="P112" s="550">
        <f t="shared" ref="P112" si="11">SUM(P72:P99)</f>
        <v>206</v>
      </c>
      <c r="Q112" s="550">
        <f t="shared" ref="Q112:T112" si="12">SUM(Q72:Q111)</f>
        <v>0</v>
      </c>
      <c r="R112" s="550">
        <f t="shared" si="12"/>
        <v>220</v>
      </c>
      <c r="S112" s="550">
        <f t="shared" si="12"/>
        <v>18</v>
      </c>
      <c r="T112" s="516">
        <f t="shared" si="12"/>
        <v>0</v>
      </c>
      <c r="U112" s="532">
        <f t="shared" si="9"/>
        <v>1069</v>
      </c>
      <c r="V112" s="129"/>
    </row>
    <row r="113" spans="2:22">
      <c r="B113" s="35" t="s">
        <v>131</v>
      </c>
      <c r="C113" s="195"/>
      <c r="D113" s="471"/>
      <c r="E113" s="471"/>
      <c r="F113" s="471"/>
      <c r="G113" s="471"/>
      <c r="H113" s="471"/>
      <c r="I113" s="471"/>
      <c r="J113" s="471"/>
      <c r="K113" s="471"/>
      <c r="L113" s="471"/>
      <c r="M113" s="471"/>
      <c r="N113" s="471"/>
      <c r="O113" s="471"/>
      <c r="P113" s="471"/>
      <c r="Q113" s="471"/>
      <c r="R113" s="471"/>
      <c r="S113" s="471"/>
      <c r="T113" s="471"/>
      <c r="U113" s="471"/>
      <c r="V113" s="129"/>
    </row>
    <row r="114" ht="23.25" customHeight="1" spans="2:22">
      <c r="B114" s="423"/>
      <c r="C114" s="195"/>
      <c r="D114" s="471"/>
      <c r="E114" s="471"/>
      <c r="F114" s="471"/>
      <c r="G114" s="471"/>
      <c r="H114" s="471"/>
      <c r="I114" s="471"/>
      <c r="J114" s="471"/>
      <c r="K114" s="471"/>
      <c r="L114" s="471"/>
      <c r="M114" s="471"/>
      <c r="N114" s="471"/>
      <c r="O114" s="471"/>
      <c r="P114" s="471"/>
      <c r="Q114" s="471"/>
      <c r="R114" s="471"/>
      <c r="S114" s="471"/>
      <c r="T114" s="471"/>
      <c r="U114" s="471"/>
      <c r="V114" s="129"/>
    </row>
    <row r="115" ht="23.25" customHeight="1" spans="2:22"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129"/>
    </row>
    <row r="116" ht="23.25" customHeight="1" spans="2:22">
      <c r="B116" s="533" t="s">
        <v>512</v>
      </c>
      <c r="C116" s="533"/>
      <c r="D116" s="534"/>
      <c r="E116" s="534"/>
      <c r="F116" s="535"/>
      <c r="G116" s="535"/>
      <c r="H116" s="534"/>
      <c r="I116" s="546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67"/>
      <c r="V116" s="129"/>
    </row>
    <row r="117" ht="23.25" customHeight="1" spans="2:22">
      <c r="B117" s="536" t="s">
        <v>513</v>
      </c>
      <c r="C117" s="538">
        <v>2006</v>
      </c>
      <c r="D117" s="538">
        <v>2007</v>
      </c>
      <c r="E117" s="538">
        <v>2008</v>
      </c>
      <c r="F117" s="538">
        <v>2009</v>
      </c>
      <c r="G117" s="538">
        <v>2010</v>
      </c>
      <c r="H117" s="538">
        <v>2011</v>
      </c>
      <c r="I117" s="538">
        <v>2012</v>
      </c>
      <c r="J117" s="538">
        <v>2013</v>
      </c>
      <c r="K117" s="538">
        <v>2014</v>
      </c>
      <c r="L117" s="538">
        <v>2015</v>
      </c>
      <c r="M117" s="500">
        <v>2016</v>
      </c>
      <c r="N117" s="500">
        <v>2017</v>
      </c>
      <c r="O117" s="352">
        <v>2018</v>
      </c>
      <c r="P117" s="352">
        <v>2019</v>
      </c>
      <c r="Q117" s="372">
        <v>2020</v>
      </c>
      <c r="R117" s="554" t="s">
        <v>130</v>
      </c>
      <c r="S117" s="559"/>
      <c r="T117" s="559"/>
      <c r="U117" s="559"/>
      <c r="V117" s="129"/>
    </row>
    <row r="118" ht="23.25" customHeight="1" spans="2:22">
      <c r="B118" s="539" t="s">
        <v>514</v>
      </c>
      <c r="C118" s="518" t="s">
        <v>127</v>
      </c>
      <c r="D118" s="518" t="s">
        <v>127</v>
      </c>
      <c r="E118" s="518" t="s">
        <v>127</v>
      </c>
      <c r="F118" s="518" t="s">
        <v>127</v>
      </c>
      <c r="G118" s="518" t="s">
        <v>127</v>
      </c>
      <c r="H118" s="518" t="s">
        <v>127</v>
      </c>
      <c r="I118" s="518" t="s">
        <v>127</v>
      </c>
      <c r="J118" s="540" t="s">
        <v>127</v>
      </c>
      <c r="K118" s="540">
        <v>2</v>
      </c>
      <c r="L118" s="540">
        <v>2</v>
      </c>
      <c r="M118" s="540">
        <v>4</v>
      </c>
      <c r="N118" s="540">
        <v>2</v>
      </c>
      <c r="O118" s="514">
        <v>2</v>
      </c>
      <c r="P118" s="514">
        <v>1</v>
      </c>
      <c r="Q118" s="514">
        <v>0</v>
      </c>
      <c r="R118" s="555">
        <f t="shared" ref="R118:R122" si="13">SUM(C118:Q118)</f>
        <v>13</v>
      </c>
      <c r="S118" s="540"/>
      <c r="T118" s="540"/>
      <c r="U118" s="540"/>
      <c r="V118" s="129"/>
    </row>
    <row r="119" ht="23.25" customHeight="1" spans="2:22">
      <c r="B119" s="181" t="s">
        <v>515</v>
      </c>
      <c r="C119" s="195" t="s">
        <v>127</v>
      </c>
      <c r="D119" s="195" t="s">
        <v>127</v>
      </c>
      <c r="E119" s="195" t="s">
        <v>127</v>
      </c>
      <c r="F119" s="195" t="s">
        <v>127</v>
      </c>
      <c r="G119" s="195" t="s">
        <v>127</v>
      </c>
      <c r="H119" s="195" t="s">
        <v>127</v>
      </c>
      <c r="I119" s="195" t="s">
        <v>127</v>
      </c>
      <c r="J119" s="472" t="s">
        <v>127</v>
      </c>
      <c r="K119" s="472">
        <v>3</v>
      </c>
      <c r="L119" s="551">
        <v>4</v>
      </c>
      <c r="M119" s="551">
        <v>6</v>
      </c>
      <c r="N119" s="551">
        <v>6</v>
      </c>
      <c r="O119" s="552">
        <v>6</v>
      </c>
      <c r="P119" s="552">
        <v>5</v>
      </c>
      <c r="Q119" s="552">
        <v>5</v>
      </c>
      <c r="R119" s="555">
        <f t="shared" si="13"/>
        <v>35</v>
      </c>
      <c r="S119" s="540"/>
      <c r="T119" s="472"/>
      <c r="U119" s="472"/>
      <c r="V119" s="129"/>
    </row>
    <row r="120" ht="23.25" customHeight="1" spans="2:22">
      <c r="B120" s="181" t="s">
        <v>516</v>
      </c>
      <c r="C120" s="195" t="s">
        <v>127</v>
      </c>
      <c r="D120" s="195" t="s">
        <v>127</v>
      </c>
      <c r="E120" s="195" t="s">
        <v>127</v>
      </c>
      <c r="F120" s="195" t="s">
        <v>127</v>
      </c>
      <c r="G120" s="195" t="s">
        <v>127</v>
      </c>
      <c r="H120" s="195" t="s">
        <v>127</v>
      </c>
      <c r="I120" s="195" t="s">
        <v>127</v>
      </c>
      <c r="J120" s="472" t="s">
        <v>127</v>
      </c>
      <c r="K120" s="472">
        <v>1</v>
      </c>
      <c r="L120" s="551">
        <v>4</v>
      </c>
      <c r="M120" s="551">
        <v>7</v>
      </c>
      <c r="N120" s="551">
        <v>2</v>
      </c>
      <c r="O120" s="552">
        <v>2</v>
      </c>
      <c r="P120" s="552">
        <v>2</v>
      </c>
      <c r="Q120" s="552">
        <v>3</v>
      </c>
      <c r="R120" s="555">
        <f t="shared" si="13"/>
        <v>21</v>
      </c>
      <c r="S120" s="540"/>
      <c r="T120" s="472"/>
      <c r="U120" s="472"/>
      <c r="V120" s="129"/>
    </row>
    <row r="121" ht="23.25" customHeight="1" spans="2:22">
      <c r="B121" s="181" t="s">
        <v>517</v>
      </c>
      <c r="C121" s="195" t="s">
        <v>127</v>
      </c>
      <c r="D121" s="195" t="s">
        <v>127</v>
      </c>
      <c r="E121" s="195" t="s">
        <v>127</v>
      </c>
      <c r="F121" s="195" t="s">
        <v>127</v>
      </c>
      <c r="G121" s="195" t="s">
        <v>127</v>
      </c>
      <c r="H121" s="195" t="s">
        <v>127</v>
      </c>
      <c r="I121" s="195" t="s">
        <v>127</v>
      </c>
      <c r="J121" s="472" t="s">
        <v>127</v>
      </c>
      <c r="K121" s="472">
        <v>3</v>
      </c>
      <c r="L121" s="551">
        <v>2</v>
      </c>
      <c r="M121" s="551">
        <v>7</v>
      </c>
      <c r="N121" s="551">
        <v>6</v>
      </c>
      <c r="O121" s="552">
        <v>6</v>
      </c>
      <c r="P121" s="552">
        <v>4</v>
      </c>
      <c r="Q121" s="552">
        <v>0</v>
      </c>
      <c r="R121" s="555">
        <f t="shared" si="13"/>
        <v>28</v>
      </c>
      <c r="S121" s="540"/>
      <c r="T121" s="472"/>
      <c r="U121" s="472"/>
      <c r="V121" s="129"/>
    </row>
    <row r="122" customFormat="1" ht="23.25" customHeight="1" spans="2:22">
      <c r="B122" s="181" t="s">
        <v>518</v>
      </c>
      <c r="C122" s="195" t="s">
        <v>127</v>
      </c>
      <c r="D122" s="195" t="s">
        <v>127</v>
      </c>
      <c r="E122" s="195" t="s">
        <v>127</v>
      </c>
      <c r="F122" s="195" t="s">
        <v>127</v>
      </c>
      <c r="G122" s="195" t="s">
        <v>127</v>
      </c>
      <c r="H122" s="195" t="s">
        <v>127</v>
      </c>
      <c r="I122" s="195" t="s">
        <v>127</v>
      </c>
      <c r="J122" s="472" t="s">
        <v>127</v>
      </c>
      <c r="K122" s="472" t="s">
        <v>127</v>
      </c>
      <c r="L122" s="472" t="s">
        <v>127</v>
      </c>
      <c r="M122" s="472" t="s">
        <v>127</v>
      </c>
      <c r="N122" s="472" t="s">
        <v>127</v>
      </c>
      <c r="O122" s="472" t="s">
        <v>127</v>
      </c>
      <c r="P122" s="552">
        <v>0</v>
      </c>
      <c r="Q122" s="552">
        <v>0</v>
      </c>
      <c r="R122" s="555">
        <f t="shared" si="13"/>
        <v>0</v>
      </c>
      <c r="S122" s="540"/>
      <c r="T122" s="472"/>
      <c r="U122" s="472"/>
      <c r="V122" s="129"/>
    </row>
    <row r="123" customFormat="1" ht="23.25" customHeight="1" spans="2:22">
      <c r="B123" s="181" t="s">
        <v>519</v>
      </c>
      <c r="C123" s="195" t="s">
        <v>127</v>
      </c>
      <c r="D123" s="195" t="s">
        <v>127</v>
      </c>
      <c r="E123" s="195" t="s">
        <v>127</v>
      </c>
      <c r="F123" s="195" t="s">
        <v>127</v>
      </c>
      <c r="G123" s="195" t="s">
        <v>127</v>
      </c>
      <c r="H123" s="195" t="s">
        <v>127</v>
      </c>
      <c r="I123" s="195" t="s">
        <v>127</v>
      </c>
      <c r="J123" s="195" t="s">
        <v>127</v>
      </c>
      <c r="K123" s="195" t="s">
        <v>127</v>
      </c>
      <c r="L123" s="195" t="s">
        <v>127</v>
      </c>
      <c r="M123" s="195" t="s">
        <v>127</v>
      </c>
      <c r="N123" s="195" t="s">
        <v>127</v>
      </c>
      <c r="O123" s="195" t="s">
        <v>127</v>
      </c>
      <c r="P123" s="195" t="s">
        <v>127</v>
      </c>
      <c r="Q123" s="552">
        <v>2</v>
      </c>
      <c r="R123" s="555"/>
      <c r="S123" s="540"/>
      <c r="T123" s="472"/>
      <c r="U123" s="472"/>
      <c r="V123" s="129"/>
    </row>
    <row r="124" ht="23.25" customHeight="1" spans="2:22">
      <c r="B124" s="181" t="s">
        <v>520</v>
      </c>
      <c r="C124" s="195" t="s">
        <v>127</v>
      </c>
      <c r="D124" s="195" t="s">
        <v>127</v>
      </c>
      <c r="E124" s="195" t="s">
        <v>127</v>
      </c>
      <c r="F124" s="195" t="s">
        <v>127</v>
      </c>
      <c r="G124" s="195" t="s">
        <v>127</v>
      </c>
      <c r="H124" s="195" t="s">
        <v>127</v>
      </c>
      <c r="I124" s="195" t="s">
        <v>127</v>
      </c>
      <c r="J124" s="472" t="s">
        <v>127</v>
      </c>
      <c r="K124" s="472">
        <v>10</v>
      </c>
      <c r="L124" s="551">
        <v>10</v>
      </c>
      <c r="M124" s="551">
        <v>13</v>
      </c>
      <c r="N124" s="551">
        <v>13</v>
      </c>
      <c r="O124" s="552">
        <v>11</v>
      </c>
      <c r="P124" s="552">
        <v>8</v>
      </c>
      <c r="Q124" s="552">
        <v>9</v>
      </c>
      <c r="R124" s="555">
        <f>SUM(C124:Q124)</f>
        <v>74</v>
      </c>
      <c r="S124" s="540"/>
      <c r="T124" s="472"/>
      <c r="U124" s="472"/>
      <c r="V124" s="129"/>
    </row>
    <row r="125" ht="23.25" customHeight="1" spans="2:22">
      <c r="B125" s="181" t="s">
        <v>521</v>
      </c>
      <c r="C125" s="195" t="s">
        <v>127</v>
      </c>
      <c r="D125" s="195" t="s">
        <v>127</v>
      </c>
      <c r="E125" s="195" t="s">
        <v>127</v>
      </c>
      <c r="F125" s="195" t="s">
        <v>127</v>
      </c>
      <c r="G125" s="195" t="s">
        <v>127</v>
      </c>
      <c r="H125" s="195" t="s">
        <v>127</v>
      </c>
      <c r="I125" s="195" t="s">
        <v>127</v>
      </c>
      <c r="J125" s="472" t="s">
        <v>127</v>
      </c>
      <c r="K125" s="472" t="s">
        <v>127</v>
      </c>
      <c r="L125" s="551" t="s">
        <v>127</v>
      </c>
      <c r="M125" s="551" t="s">
        <v>127</v>
      </c>
      <c r="N125" s="551">
        <v>1</v>
      </c>
      <c r="O125" s="552">
        <v>0</v>
      </c>
      <c r="P125" s="552">
        <v>0</v>
      </c>
      <c r="Q125" s="552">
        <v>0</v>
      </c>
      <c r="R125" s="555">
        <f>SUM(C125:Q125)</f>
        <v>1</v>
      </c>
      <c r="S125" s="540"/>
      <c r="T125" s="472"/>
      <c r="U125" s="472"/>
      <c r="V125" s="129"/>
    </row>
    <row r="126" ht="23.25" customHeight="1" spans="2:22">
      <c r="B126" s="181" t="s">
        <v>522</v>
      </c>
      <c r="C126" s="195" t="s">
        <v>127</v>
      </c>
      <c r="D126" s="195" t="s">
        <v>127</v>
      </c>
      <c r="E126" s="195" t="s">
        <v>127</v>
      </c>
      <c r="F126" s="195" t="s">
        <v>127</v>
      </c>
      <c r="G126" s="195" t="s">
        <v>127</v>
      </c>
      <c r="H126" s="195" t="s">
        <v>127</v>
      </c>
      <c r="I126" s="195" t="s">
        <v>127</v>
      </c>
      <c r="J126" s="195" t="s">
        <v>127</v>
      </c>
      <c r="K126" s="195" t="s">
        <v>127</v>
      </c>
      <c r="L126" s="195" t="s">
        <v>127</v>
      </c>
      <c r="M126" s="195" t="s">
        <v>127</v>
      </c>
      <c r="N126" s="195" t="s">
        <v>127</v>
      </c>
      <c r="O126" s="552">
        <v>0</v>
      </c>
      <c r="P126" s="552">
        <v>8</v>
      </c>
      <c r="Q126" s="552">
        <v>7</v>
      </c>
      <c r="R126" s="555">
        <f>SUM(C126:Q126)</f>
        <v>15</v>
      </c>
      <c r="S126" s="540"/>
      <c r="T126" s="472"/>
      <c r="U126" s="472"/>
      <c r="V126" s="129"/>
    </row>
    <row r="127" ht="23.25" customHeight="1" spans="2:22">
      <c r="B127" s="181" t="s">
        <v>523</v>
      </c>
      <c r="C127" s="195" t="s">
        <v>127</v>
      </c>
      <c r="D127" s="195" t="s">
        <v>127</v>
      </c>
      <c r="E127" s="195" t="s">
        <v>127</v>
      </c>
      <c r="F127" s="195" t="s">
        <v>127</v>
      </c>
      <c r="G127" s="195" t="s">
        <v>127</v>
      </c>
      <c r="H127" s="195" t="s">
        <v>127</v>
      </c>
      <c r="I127" s="195" t="s">
        <v>127</v>
      </c>
      <c r="J127" s="195" t="s">
        <v>127</v>
      </c>
      <c r="K127" s="195" t="s">
        <v>127</v>
      </c>
      <c r="L127" s="195" t="s">
        <v>127</v>
      </c>
      <c r="M127" s="195" t="s">
        <v>127</v>
      </c>
      <c r="N127" s="195" t="s">
        <v>127</v>
      </c>
      <c r="O127" s="552">
        <v>0</v>
      </c>
      <c r="P127" s="552">
        <v>6</v>
      </c>
      <c r="Q127" s="552">
        <v>3</v>
      </c>
      <c r="R127" s="555">
        <f>SUM(C127:Q127)</f>
        <v>9</v>
      </c>
      <c r="S127" s="540"/>
      <c r="T127" s="472"/>
      <c r="U127" s="472"/>
      <c r="V127" s="129"/>
    </row>
    <row r="128" ht="23.25" customHeight="1" spans="2:22">
      <c r="B128" s="543" t="s">
        <v>511</v>
      </c>
      <c r="C128" s="186">
        <f>SUM(C118:C127)</f>
        <v>0</v>
      </c>
      <c r="D128" s="186">
        <f t="shared" ref="D128:Q128" si="14">SUM(D118:D127)</f>
        <v>0</v>
      </c>
      <c r="E128" s="186">
        <f t="shared" si="14"/>
        <v>0</v>
      </c>
      <c r="F128" s="186">
        <f t="shared" si="14"/>
        <v>0</v>
      </c>
      <c r="G128" s="186">
        <f t="shared" si="14"/>
        <v>0</v>
      </c>
      <c r="H128" s="186">
        <f t="shared" si="14"/>
        <v>0</v>
      </c>
      <c r="I128" s="186">
        <f t="shared" si="14"/>
        <v>0</v>
      </c>
      <c r="J128" s="186">
        <f t="shared" si="14"/>
        <v>0</v>
      </c>
      <c r="K128" s="186">
        <f t="shared" si="14"/>
        <v>19</v>
      </c>
      <c r="L128" s="186">
        <f t="shared" si="14"/>
        <v>22</v>
      </c>
      <c r="M128" s="186">
        <f t="shared" si="14"/>
        <v>37</v>
      </c>
      <c r="N128" s="186">
        <f t="shared" si="14"/>
        <v>30</v>
      </c>
      <c r="O128" s="148">
        <f t="shared" si="14"/>
        <v>27</v>
      </c>
      <c r="P128" s="148">
        <f t="shared" si="14"/>
        <v>34</v>
      </c>
      <c r="Q128" s="148">
        <f t="shared" si="14"/>
        <v>29</v>
      </c>
      <c r="R128" s="86">
        <f>SUM(C128:Q128)</f>
        <v>198</v>
      </c>
      <c r="S128" s="87"/>
      <c r="T128" s="87"/>
      <c r="U128" s="87"/>
      <c r="V128" s="129"/>
    </row>
    <row r="129" spans="2:22">
      <c r="B129" s="35" t="s">
        <v>131</v>
      </c>
      <c r="C129" s="195"/>
      <c r="D129" s="471"/>
      <c r="E129" s="471"/>
      <c r="F129" s="471"/>
      <c r="G129" s="471"/>
      <c r="H129" s="471"/>
      <c r="I129" s="471"/>
      <c r="J129" s="471"/>
      <c r="K129" s="471"/>
      <c r="L129" s="471"/>
      <c r="M129" s="471"/>
      <c r="N129" s="471"/>
      <c r="O129" s="471"/>
      <c r="P129" s="471"/>
      <c r="Q129" s="471"/>
      <c r="R129" s="471"/>
      <c r="S129" s="471"/>
      <c r="T129" s="471"/>
      <c r="U129" s="471"/>
      <c r="V129" s="129"/>
    </row>
    <row r="130" spans="2:22">
      <c r="B130" s="67"/>
      <c r="C130" s="67"/>
      <c r="D130" s="67"/>
      <c r="E130" s="67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7"/>
      <c r="V130" s="129"/>
    </row>
    <row r="131" spans="2:22">
      <c r="B131" s="67"/>
      <c r="C131" s="67"/>
      <c r="D131" s="67"/>
      <c r="E131" s="67"/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  <c r="V131" s="129"/>
    </row>
    <row r="132" spans="2:22">
      <c r="B132" s="67"/>
      <c r="C132" s="67"/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129"/>
    </row>
    <row r="133" spans="2:22">
      <c r="B133" s="67"/>
      <c r="C133" s="67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129"/>
    </row>
    <row r="134" spans="2:22">
      <c r="B134" s="67"/>
      <c r="C134" s="67"/>
      <c r="D134" s="67"/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7"/>
      <c r="V134" s="129"/>
    </row>
    <row r="135" spans="2:22">
      <c r="B135" s="67"/>
      <c r="C135" s="67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7"/>
      <c r="R135" s="67"/>
      <c r="S135" s="67"/>
      <c r="T135" s="67"/>
      <c r="U135" s="67"/>
      <c r="V135" s="129"/>
    </row>
    <row r="136" spans="2:22">
      <c r="B136" s="67"/>
      <c r="C136" s="67"/>
      <c r="D136" s="67"/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7"/>
      <c r="P136" s="67"/>
      <c r="Q136" s="67"/>
      <c r="R136" s="67"/>
      <c r="S136" s="67"/>
      <c r="T136" s="67"/>
      <c r="U136" s="67"/>
      <c r="V136" s="129"/>
    </row>
    <row r="137" spans="2:22">
      <c r="B137" s="67"/>
      <c r="C137" s="67"/>
      <c r="D137" s="67"/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  <c r="V137" s="129"/>
    </row>
    <row r="138" spans="2:22">
      <c r="B138" s="67"/>
      <c r="C138" s="67"/>
      <c r="D138" s="67"/>
      <c r="E138" s="67"/>
      <c r="F138" s="67"/>
      <c r="G138" s="67"/>
      <c r="H138" s="67"/>
      <c r="I138" s="67"/>
      <c r="J138" s="67"/>
      <c r="K138" s="67"/>
      <c r="L138" s="67"/>
      <c r="M138" s="67"/>
      <c r="N138" s="67"/>
      <c r="O138" s="67"/>
      <c r="P138" s="67"/>
      <c r="Q138" s="67"/>
      <c r="R138" s="67"/>
      <c r="S138" s="67"/>
      <c r="T138" s="67"/>
      <c r="U138" s="67"/>
      <c r="V138" s="129"/>
    </row>
    <row r="139" spans="2:22">
      <c r="B139" s="67"/>
      <c r="C139" s="67"/>
      <c r="D139" s="67"/>
      <c r="E139" s="67"/>
      <c r="F139" s="67"/>
      <c r="G139" s="67"/>
      <c r="H139" s="67"/>
      <c r="I139" s="67"/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67"/>
      <c r="U139" s="67"/>
      <c r="V139" s="129"/>
    </row>
    <row r="140" spans="2:22">
      <c r="B140" s="67"/>
      <c r="C140" s="67"/>
      <c r="D140" s="67"/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67"/>
      <c r="U140" s="67"/>
      <c r="V140" s="129"/>
    </row>
    <row r="141" spans="2:22">
      <c r="B141" s="67"/>
      <c r="C141" s="67"/>
      <c r="D141" s="67"/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7"/>
      <c r="U141" s="67"/>
      <c r="V141" s="129"/>
    </row>
    <row r="142" spans="2:22">
      <c r="B142" s="67"/>
      <c r="C142" s="67"/>
      <c r="D142" s="67"/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7"/>
      <c r="P142" s="67"/>
      <c r="Q142" s="67"/>
      <c r="R142" s="67"/>
      <c r="S142" s="67"/>
      <c r="T142" s="67"/>
      <c r="U142" s="67"/>
      <c r="V142" s="129"/>
    </row>
    <row r="143" spans="2:22">
      <c r="B143" s="67"/>
      <c r="C143" s="67"/>
      <c r="D143" s="67"/>
      <c r="E143" s="67"/>
      <c r="F143" s="67"/>
      <c r="G143" s="67"/>
      <c r="H143" s="67"/>
      <c r="I143" s="67"/>
      <c r="J143" s="67"/>
      <c r="K143" s="67"/>
      <c r="L143" s="67"/>
      <c r="M143" s="67"/>
      <c r="N143" s="67"/>
      <c r="O143" s="67"/>
      <c r="P143" s="67"/>
      <c r="Q143" s="67"/>
      <c r="R143" s="67"/>
      <c r="S143" s="67"/>
      <c r="T143" s="67"/>
      <c r="U143" s="67"/>
      <c r="V143" s="129"/>
    </row>
    <row r="144" spans="2:22">
      <c r="B144" s="67"/>
      <c r="C144" s="67"/>
      <c r="D144" s="67"/>
      <c r="E144" s="67"/>
      <c r="F144" s="67"/>
      <c r="G144" s="67"/>
      <c r="H144" s="67"/>
      <c r="I144" s="67"/>
      <c r="J144" s="67"/>
      <c r="K144" s="67"/>
      <c r="L144" s="67"/>
      <c r="M144" s="67"/>
      <c r="N144" s="67"/>
      <c r="O144" s="67"/>
      <c r="P144" s="67"/>
      <c r="Q144" s="67"/>
      <c r="R144" s="67"/>
      <c r="S144" s="67"/>
      <c r="T144" s="67"/>
      <c r="U144" s="67"/>
      <c r="V144" s="129"/>
    </row>
    <row r="145" spans="2:22">
      <c r="B145" s="67"/>
      <c r="C145" s="67"/>
      <c r="D145" s="67"/>
      <c r="E145" s="67"/>
      <c r="F145" s="67"/>
      <c r="G145" s="67"/>
      <c r="H145" s="67"/>
      <c r="I145" s="67"/>
      <c r="J145" s="67"/>
      <c r="K145" s="67"/>
      <c r="L145" s="67"/>
      <c r="M145" s="67"/>
      <c r="N145" s="67"/>
      <c r="O145" s="67"/>
      <c r="P145" s="67"/>
      <c r="Q145" s="67"/>
      <c r="R145" s="67"/>
      <c r="S145" s="67"/>
      <c r="T145" s="67"/>
      <c r="U145" s="67"/>
      <c r="V145" s="129"/>
    </row>
    <row r="146" spans="2:22">
      <c r="B146" s="67"/>
      <c r="C146" s="67"/>
      <c r="D146" s="67"/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67"/>
      <c r="P146" s="67"/>
      <c r="Q146" s="67"/>
      <c r="R146" s="67"/>
      <c r="S146" s="67"/>
      <c r="T146" s="67"/>
      <c r="U146" s="67"/>
      <c r="V146" s="129"/>
    </row>
    <row r="147" spans="2:22">
      <c r="B147" s="67"/>
      <c r="C147" s="67"/>
      <c r="D147" s="67"/>
      <c r="E147" s="67"/>
      <c r="F147" s="67"/>
      <c r="G147" s="67"/>
      <c r="H147" s="67"/>
      <c r="I147" s="67"/>
      <c r="J147" s="67"/>
      <c r="K147" s="67"/>
      <c r="L147" s="67"/>
      <c r="M147" s="67"/>
      <c r="N147" s="67"/>
      <c r="O147" s="67"/>
      <c r="P147" s="67"/>
      <c r="Q147" s="67"/>
      <c r="R147" s="67"/>
      <c r="S147" s="67"/>
      <c r="T147" s="67"/>
      <c r="U147" s="67"/>
      <c r="V147" s="129"/>
    </row>
    <row r="148" spans="2:22">
      <c r="B148" s="67"/>
      <c r="C148" s="67"/>
      <c r="D148" s="67"/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67"/>
      <c r="P148" s="67"/>
      <c r="Q148" s="67"/>
      <c r="R148" s="67"/>
      <c r="S148" s="67"/>
      <c r="T148" s="67"/>
      <c r="U148" s="67"/>
      <c r="V148" s="129"/>
    </row>
    <row r="149" spans="2:22">
      <c r="B149" s="67"/>
      <c r="C149" s="67"/>
      <c r="D149" s="67"/>
      <c r="E149" s="67"/>
      <c r="F149" s="67"/>
      <c r="G149" s="67"/>
      <c r="H149" s="67"/>
      <c r="I149" s="67"/>
      <c r="J149" s="67"/>
      <c r="K149" s="67"/>
      <c r="L149" s="67"/>
      <c r="M149" s="67"/>
      <c r="N149" s="67"/>
      <c r="O149" s="67"/>
      <c r="P149" s="67"/>
      <c r="Q149" s="67"/>
      <c r="R149" s="67"/>
      <c r="S149" s="67"/>
      <c r="T149" s="67"/>
      <c r="U149" s="67"/>
      <c r="V149" s="129"/>
    </row>
    <row r="150" spans="2:22">
      <c r="B150" s="67"/>
      <c r="C150" s="67"/>
      <c r="D150" s="67"/>
      <c r="E150" s="67"/>
      <c r="F150" s="67"/>
      <c r="G150" s="67"/>
      <c r="H150" s="67"/>
      <c r="I150" s="67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T150" s="67"/>
      <c r="U150" s="67"/>
      <c r="V150" s="129"/>
    </row>
    <row r="151" spans="2:22">
      <c r="B151" s="67"/>
      <c r="C151" s="67"/>
      <c r="D151" s="67"/>
      <c r="E151" s="67"/>
      <c r="F151" s="67"/>
      <c r="G151" s="67"/>
      <c r="H151" s="67"/>
      <c r="I151" s="67"/>
      <c r="J151" s="67"/>
      <c r="K151" s="67"/>
      <c r="L151" s="67"/>
      <c r="M151" s="67"/>
      <c r="N151" s="67"/>
      <c r="O151" s="67"/>
      <c r="P151" s="67"/>
      <c r="Q151" s="67"/>
      <c r="R151" s="67"/>
      <c r="S151" s="67"/>
      <c r="T151" s="67"/>
      <c r="U151" s="67"/>
      <c r="V151" s="129"/>
    </row>
    <row r="152" spans="2:22">
      <c r="B152" s="67"/>
      <c r="C152" s="67"/>
      <c r="D152" s="67"/>
      <c r="E152" s="67"/>
      <c r="F152" s="67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129"/>
    </row>
    <row r="153" spans="2:22">
      <c r="B153" s="67"/>
      <c r="C153" s="67"/>
      <c r="D153" s="67"/>
      <c r="E153" s="67"/>
      <c r="F153" s="67"/>
      <c r="G153" s="67"/>
      <c r="H153" s="67"/>
      <c r="I153" s="67"/>
      <c r="J153" s="67"/>
      <c r="K153" s="67"/>
      <c r="L153" s="67"/>
      <c r="M153" s="67"/>
      <c r="N153" s="67"/>
      <c r="O153" s="67"/>
      <c r="P153" s="67"/>
      <c r="Q153" s="67"/>
      <c r="R153" s="67"/>
      <c r="S153" s="67"/>
      <c r="T153" s="67"/>
      <c r="U153" s="67"/>
      <c r="V153" s="129"/>
    </row>
    <row r="154" spans="2:22">
      <c r="B154" s="67"/>
      <c r="C154" s="67"/>
      <c r="D154" s="67"/>
      <c r="E154" s="67"/>
      <c r="F154" s="67"/>
      <c r="G154" s="67"/>
      <c r="H154" s="67"/>
      <c r="I154" s="67"/>
      <c r="J154" s="67"/>
      <c r="K154" s="67"/>
      <c r="L154" s="67"/>
      <c r="M154" s="67"/>
      <c r="N154" s="67"/>
      <c r="O154" s="67"/>
      <c r="P154" s="67"/>
      <c r="Q154" s="67"/>
      <c r="R154" s="67"/>
      <c r="S154" s="67"/>
      <c r="T154" s="67"/>
      <c r="U154" s="67"/>
      <c r="V154" s="129"/>
    </row>
    <row r="155" spans="2:22">
      <c r="B155" s="67"/>
      <c r="C155" s="67"/>
      <c r="D155" s="67"/>
      <c r="E155" s="67"/>
      <c r="F155" s="67"/>
      <c r="G155" s="67"/>
      <c r="H155" s="67"/>
      <c r="I155" s="67"/>
      <c r="J155" s="67"/>
      <c r="K155" s="67"/>
      <c r="L155" s="67"/>
      <c r="M155" s="67"/>
      <c r="N155" s="67"/>
      <c r="O155" s="67"/>
      <c r="P155" s="67"/>
      <c r="Q155" s="67"/>
      <c r="R155" s="67"/>
      <c r="S155" s="67"/>
      <c r="T155" s="67"/>
      <c r="U155" s="67"/>
      <c r="V155" s="129"/>
    </row>
    <row r="156" spans="2:22">
      <c r="B156" s="67"/>
      <c r="C156" s="67"/>
      <c r="D156" s="67"/>
      <c r="E156" s="67"/>
      <c r="F156" s="67"/>
      <c r="G156" s="67"/>
      <c r="H156" s="67"/>
      <c r="I156" s="67"/>
      <c r="J156" s="67"/>
      <c r="K156" s="67"/>
      <c r="L156" s="67"/>
      <c r="M156" s="67"/>
      <c r="N156" s="67"/>
      <c r="O156" s="67"/>
      <c r="P156" s="67"/>
      <c r="Q156" s="67"/>
      <c r="R156" s="67"/>
      <c r="S156" s="67"/>
      <c r="T156" s="67"/>
      <c r="U156" s="67"/>
      <c r="V156" s="129"/>
    </row>
    <row r="157" spans="2:22">
      <c r="B157" s="67"/>
      <c r="C157" s="67"/>
      <c r="D157" s="67"/>
      <c r="E157" s="67"/>
      <c r="F157" s="67"/>
      <c r="G157" s="67"/>
      <c r="H157" s="67"/>
      <c r="I157" s="67"/>
      <c r="J157" s="67"/>
      <c r="K157" s="67"/>
      <c r="L157" s="67"/>
      <c r="M157" s="67"/>
      <c r="N157" s="67"/>
      <c r="O157" s="67"/>
      <c r="P157" s="67"/>
      <c r="Q157" s="67"/>
      <c r="R157" s="67"/>
      <c r="S157" s="67"/>
      <c r="T157" s="67"/>
      <c r="U157" s="67"/>
      <c r="V157" s="129"/>
    </row>
    <row r="158" spans="2:22">
      <c r="B158" s="67"/>
      <c r="C158" s="67"/>
      <c r="D158" s="67"/>
      <c r="E158" s="67"/>
      <c r="F158" s="67"/>
      <c r="G158" s="67"/>
      <c r="H158" s="67"/>
      <c r="I158" s="67"/>
      <c r="J158" s="67"/>
      <c r="K158" s="67"/>
      <c r="L158" s="67"/>
      <c r="M158" s="67"/>
      <c r="N158" s="67"/>
      <c r="O158" s="67"/>
      <c r="P158" s="67"/>
      <c r="Q158" s="67"/>
      <c r="R158" s="67"/>
      <c r="S158" s="67"/>
      <c r="T158" s="67"/>
      <c r="U158" s="67"/>
      <c r="V158" s="129"/>
    </row>
    <row r="159" spans="2:22">
      <c r="B159" s="67"/>
      <c r="C159" s="67"/>
      <c r="D159" s="67"/>
      <c r="E159" s="67"/>
      <c r="F159" s="67"/>
      <c r="G159" s="67"/>
      <c r="H159" s="67"/>
      <c r="I159" s="67"/>
      <c r="J159" s="67"/>
      <c r="K159" s="67"/>
      <c r="L159" s="67"/>
      <c r="M159" s="67"/>
      <c r="N159" s="67"/>
      <c r="O159" s="67"/>
      <c r="P159" s="67"/>
      <c r="Q159" s="67"/>
      <c r="R159" s="67"/>
      <c r="S159" s="67"/>
      <c r="T159" s="67"/>
      <c r="U159" s="67"/>
      <c r="V159" s="129"/>
    </row>
    <row r="160" spans="2:22">
      <c r="B160" s="67"/>
      <c r="C160" s="67"/>
      <c r="D160" s="67"/>
      <c r="E160" s="67"/>
      <c r="F160" s="67"/>
      <c r="G160" s="67"/>
      <c r="H160" s="67"/>
      <c r="I160" s="67"/>
      <c r="J160" s="67"/>
      <c r="K160" s="67"/>
      <c r="L160" s="67"/>
      <c r="M160" s="67"/>
      <c r="N160" s="67"/>
      <c r="O160" s="67"/>
      <c r="P160" s="67"/>
      <c r="Q160" s="67"/>
      <c r="R160" s="67"/>
      <c r="S160" s="67"/>
      <c r="T160" s="67"/>
      <c r="U160" s="67"/>
      <c r="V160" s="129"/>
    </row>
    <row r="161" spans="2:22">
      <c r="B161" s="67"/>
      <c r="C161" s="67"/>
      <c r="D161" s="67"/>
      <c r="E161" s="67"/>
      <c r="F161" s="67"/>
      <c r="G161" s="67"/>
      <c r="H161" s="67"/>
      <c r="I161" s="67"/>
      <c r="J161" s="67"/>
      <c r="K161" s="67"/>
      <c r="L161" s="67"/>
      <c r="M161" s="67"/>
      <c r="N161" s="67"/>
      <c r="O161" s="67"/>
      <c r="P161" s="67"/>
      <c r="Q161" s="67"/>
      <c r="R161" s="67"/>
      <c r="S161" s="67"/>
      <c r="T161" s="67"/>
      <c r="U161" s="67"/>
      <c r="V161" s="129"/>
    </row>
    <row r="162" spans="2:22">
      <c r="B162" s="67"/>
      <c r="C162" s="67"/>
      <c r="D162" s="67"/>
      <c r="E162" s="67"/>
      <c r="F162" s="67"/>
      <c r="G162" s="67"/>
      <c r="H162" s="67"/>
      <c r="I162" s="67"/>
      <c r="J162" s="67"/>
      <c r="K162" s="67"/>
      <c r="L162" s="67"/>
      <c r="M162" s="67"/>
      <c r="N162" s="67"/>
      <c r="O162" s="67"/>
      <c r="P162" s="67"/>
      <c r="Q162" s="67"/>
      <c r="R162" s="67"/>
      <c r="S162" s="67"/>
      <c r="T162" s="67"/>
      <c r="U162" s="67"/>
      <c r="V162" s="129"/>
    </row>
    <row r="163" spans="2:22">
      <c r="B163" s="67"/>
      <c r="C163" s="67"/>
      <c r="D163" s="67"/>
      <c r="E163" s="67"/>
      <c r="F163" s="67"/>
      <c r="G163" s="67"/>
      <c r="H163" s="67"/>
      <c r="I163" s="67"/>
      <c r="J163" s="67"/>
      <c r="K163" s="67"/>
      <c r="L163" s="67"/>
      <c r="M163" s="67"/>
      <c r="N163" s="67"/>
      <c r="O163" s="67"/>
      <c r="P163" s="67"/>
      <c r="Q163" s="67"/>
      <c r="R163" s="67"/>
      <c r="S163" s="67"/>
      <c r="T163" s="67"/>
      <c r="U163" s="67"/>
      <c r="V163" s="129"/>
    </row>
    <row r="164" spans="2:22">
      <c r="B164" s="67"/>
      <c r="C164" s="67"/>
      <c r="D164" s="67"/>
      <c r="E164" s="67"/>
      <c r="F164" s="67"/>
      <c r="G164" s="67"/>
      <c r="H164" s="67"/>
      <c r="I164" s="67"/>
      <c r="J164" s="67"/>
      <c r="K164" s="67"/>
      <c r="L164" s="67"/>
      <c r="M164" s="67"/>
      <c r="N164" s="67"/>
      <c r="O164" s="67"/>
      <c r="P164" s="67"/>
      <c r="Q164" s="67"/>
      <c r="R164" s="67"/>
      <c r="S164" s="67"/>
      <c r="T164" s="67"/>
      <c r="U164" s="67"/>
      <c r="V164" s="129"/>
    </row>
    <row r="165" spans="2:22">
      <c r="B165" s="67"/>
      <c r="C165" s="67"/>
      <c r="D165" s="67"/>
      <c r="E165" s="67"/>
      <c r="F165" s="67"/>
      <c r="G165" s="67"/>
      <c r="H165" s="67"/>
      <c r="I165" s="67"/>
      <c r="J165" s="67"/>
      <c r="K165" s="67"/>
      <c r="L165" s="67"/>
      <c r="M165" s="67"/>
      <c r="N165" s="67"/>
      <c r="O165" s="67"/>
      <c r="P165" s="67"/>
      <c r="Q165" s="67"/>
      <c r="R165" s="67"/>
      <c r="S165" s="67"/>
      <c r="T165" s="67"/>
      <c r="U165" s="67"/>
      <c r="V165" s="129"/>
    </row>
    <row r="166" spans="2:22">
      <c r="B166" s="67"/>
      <c r="C166" s="67"/>
      <c r="D166" s="67"/>
      <c r="E166" s="67"/>
      <c r="F166" s="67"/>
      <c r="G166" s="67"/>
      <c r="H166" s="67"/>
      <c r="I166" s="67"/>
      <c r="J166" s="67"/>
      <c r="K166" s="67"/>
      <c r="L166" s="67"/>
      <c r="M166" s="67"/>
      <c r="N166" s="67"/>
      <c r="O166" s="67"/>
      <c r="P166" s="67"/>
      <c r="Q166" s="67"/>
      <c r="R166" s="67"/>
      <c r="S166" s="67"/>
      <c r="T166" s="67"/>
      <c r="U166" s="67"/>
      <c r="V166" s="129"/>
    </row>
    <row r="167" spans="2:21">
      <c r="B167" s="91"/>
      <c r="C167" s="91"/>
      <c r="D167" s="91"/>
      <c r="E167" s="91"/>
      <c r="F167" s="91"/>
      <c r="G167" s="91"/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91"/>
      <c r="T167" s="91"/>
      <c r="U167" s="91"/>
    </row>
    <row r="168" spans="2:21">
      <c r="B168" s="91"/>
      <c r="C168" s="91"/>
      <c r="D168" s="91"/>
      <c r="E168" s="91"/>
      <c r="F168" s="91"/>
      <c r="G168" s="91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  <c r="S168" s="91"/>
      <c r="T168" s="91"/>
      <c r="U168" s="91"/>
    </row>
    <row r="169" spans="2:21">
      <c r="B169" s="91"/>
      <c r="C169" s="91"/>
      <c r="D169" s="91"/>
      <c r="E169" s="91"/>
      <c r="F169" s="91"/>
      <c r="G169" s="91"/>
      <c r="H169" s="91"/>
      <c r="I169" s="91"/>
      <c r="J169" s="91"/>
      <c r="K169" s="91"/>
      <c r="L169" s="91"/>
      <c r="M169" s="91"/>
      <c r="N169" s="91"/>
      <c r="O169" s="91"/>
      <c r="P169" s="91"/>
      <c r="Q169" s="91"/>
      <c r="R169" s="91"/>
      <c r="S169" s="91"/>
      <c r="T169" s="91"/>
      <c r="U169" s="91"/>
    </row>
    <row r="170" spans="2:21">
      <c r="B170" s="91"/>
      <c r="C170" s="91"/>
      <c r="D170" s="91"/>
      <c r="E170" s="91"/>
      <c r="F170" s="91"/>
      <c r="G170" s="91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  <c r="T170" s="91"/>
      <c r="U170" s="91"/>
    </row>
    <row r="171" spans="2:21">
      <c r="B171" s="91"/>
      <c r="C171" s="91"/>
      <c r="D171" s="91"/>
      <c r="E171" s="91"/>
      <c r="F171" s="91"/>
      <c r="G171" s="91"/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  <c r="S171" s="91"/>
      <c r="T171" s="91"/>
      <c r="U171" s="91"/>
    </row>
    <row r="172" spans="2:21">
      <c r="B172" s="91"/>
      <c r="C172" s="91"/>
      <c r="D172" s="91"/>
      <c r="E172" s="91"/>
      <c r="F172" s="91"/>
      <c r="G172" s="91"/>
      <c r="H172" s="91"/>
      <c r="I172" s="91"/>
      <c r="J172" s="91"/>
      <c r="K172" s="91"/>
      <c r="L172" s="91"/>
      <c r="M172" s="91"/>
      <c r="N172" s="91"/>
      <c r="O172" s="91"/>
      <c r="P172" s="91"/>
      <c r="Q172" s="91"/>
      <c r="R172" s="91"/>
      <c r="S172" s="91"/>
      <c r="T172" s="91"/>
      <c r="U172" s="91"/>
    </row>
    <row r="173" spans="2:21">
      <c r="B173" s="91"/>
      <c r="C173" s="91"/>
      <c r="D173" s="91"/>
      <c r="E173" s="91"/>
      <c r="F173" s="91"/>
      <c r="G173" s="91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  <c r="S173" s="91"/>
      <c r="T173" s="91"/>
      <c r="U173" s="91"/>
    </row>
    <row r="174" spans="2:21">
      <c r="B174" s="91"/>
      <c r="C174" s="91"/>
      <c r="D174" s="91"/>
      <c r="E174" s="91"/>
      <c r="F174" s="91"/>
      <c r="G174" s="91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1"/>
      <c r="T174" s="91"/>
      <c r="U174" s="91"/>
    </row>
    <row r="175" spans="2:21">
      <c r="B175" s="91"/>
      <c r="C175" s="91"/>
      <c r="D175" s="91"/>
      <c r="E175" s="91"/>
      <c r="F175" s="91"/>
      <c r="G175" s="91"/>
      <c r="H175" s="91"/>
      <c r="I175" s="91"/>
      <c r="J175" s="91"/>
      <c r="K175" s="91"/>
      <c r="L175" s="91"/>
      <c r="M175" s="91"/>
      <c r="N175" s="91"/>
      <c r="O175" s="91"/>
      <c r="P175" s="91"/>
      <c r="Q175" s="91"/>
      <c r="R175" s="91"/>
      <c r="S175" s="91"/>
      <c r="T175" s="91"/>
      <c r="U175" s="91"/>
    </row>
    <row r="176" spans="2:21">
      <c r="B176" s="91"/>
      <c r="C176" s="91"/>
      <c r="D176" s="91"/>
      <c r="E176" s="91"/>
      <c r="F176" s="91"/>
      <c r="G176" s="91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91"/>
      <c r="U176" s="91"/>
    </row>
    <row r="177" spans="2:21">
      <c r="B177" s="91"/>
      <c r="C177" s="91"/>
      <c r="D177" s="91"/>
      <c r="E177" s="91"/>
      <c r="F177" s="91"/>
      <c r="G177" s="91"/>
      <c r="H177" s="91"/>
      <c r="I177" s="91"/>
      <c r="J177" s="91"/>
      <c r="K177" s="91"/>
      <c r="L177" s="91"/>
      <c r="M177" s="91"/>
      <c r="N177" s="91"/>
      <c r="O177" s="91"/>
      <c r="P177" s="91"/>
      <c r="Q177" s="91"/>
      <c r="R177" s="91"/>
      <c r="S177" s="91"/>
      <c r="T177" s="91"/>
      <c r="U177" s="91"/>
    </row>
    <row r="178" spans="2:21">
      <c r="B178" s="91"/>
      <c r="C178" s="91"/>
      <c r="D178" s="91"/>
      <c r="E178" s="91"/>
      <c r="F178" s="91"/>
      <c r="G178" s="91"/>
      <c r="H178" s="91"/>
      <c r="I178" s="91"/>
      <c r="J178" s="91"/>
      <c r="K178" s="91"/>
      <c r="L178" s="91"/>
      <c r="M178" s="91"/>
      <c r="N178" s="91"/>
      <c r="O178" s="91"/>
      <c r="P178" s="91"/>
      <c r="Q178" s="91"/>
      <c r="R178" s="91"/>
      <c r="S178" s="91"/>
      <c r="T178" s="91"/>
      <c r="U178" s="91"/>
    </row>
    <row r="179" spans="2:21">
      <c r="B179" s="91"/>
      <c r="C179" s="91"/>
      <c r="D179" s="91"/>
      <c r="E179" s="91"/>
      <c r="F179" s="91"/>
      <c r="G179" s="91"/>
      <c r="H179" s="91"/>
      <c r="I179" s="91"/>
      <c r="J179" s="91"/>
      <c r="K179" s="91"/>
      <c r="L179" s="91"/>
      <c r="M179" s="91"/>
      <c r="N179" s="91"/>
      <c r="O179" s="91"/>
      <c r="P179" s="91"/>
      <c r="Q179" s="91"/>
      <c r="R179" s="91"/>
      <c r="S179" s="91"/>
      <c r="T179" s="91"/>
      <c r="U179" s="91"/>
    </row>
    <row r="180" spans="2:21">
      <c r="B180" s="91"/>
      <c r="C180" s="91"/>
      <c r="D180" s="91"/>
      <c r="E180" s="91"/>
      <c r="F180" s="91"/>
      <c r="G180" s="91"/>
      <c r="H180" s="91"/>
      <c r="I180" s="91"/>
      <c r="J180" s="91"/>
      <c r="K180" s="91"/>
      <c r="L180" s="91"/>
      <c r="M180" s="91"/>
      <c r="N180" s="91"/>
      <c r="O180" s="91"/>
      <c r="P180" s="91"/>
      <c r="Q180" s="91"/>
      <c r="R180" s="91"/>
      <c r="S180" s="91"/>
      <c r="T180" s="91"/>
      <c r="U180" s="91"/>
    </row>
    <row r="181" spans="2:21">
      <c r="B181" s="91"/>
      <c r="C181" s="91"/>
      <c r="D181" s="91"/>
      <c r="E181" s="91"/>
      <c r="F181" s="91"/>
      <c r="G181" s="91"/>
      <c r="H181" s="91"/>
      <c r="I181" s="91"/>
      <c r="J181" s="91"/>
      <c r="K181" s="91"/>
      <c r="L181" s="91"/>
      <c r="M181" s="91"/>
      <c r="N181" s="91"/>
      <c r="O181" s="91"/>
      <c r="P181" s="91"/>
      <c r="Q181" s="91"/>
      <c r="R181" s="91"/>
      <c r="S181" s="91"/>
      <c r="T181" s="91"/>
      <c r="U181" s="91"/>
    </row>
    <row r="182" spans="2:21">
      <c r="B182" s="91"/>
      <c r="C182" s="91"/>
      <c r="D182" s="91"/>
      <c r="E182" s="91"/>
      <c r="F182" s="91"/>
      <c r="G182" s="91"/>
      <c r="H182" s="91"/>
      <c r="I182" s="91"/>
      <c r="J182" s="91"/>
      <c r="K182" s="91"/>
      <c r="L182" s="91"/>
      <c r="M182" s="91"/>
      <c r="N182" s="91"/>
      <c r="O182" s="91"/>
      <c r="P182" s="91"/>
      <c r="Q182" s="91"/>
      <c r="R182" s="91"/>
      <c r="S182" s="91"/>
      <c r="T182" s="91"/>
      <c r="U182" s="91"/>
    </row>
    <row r="183" spans="2:21">
      <c r="B183" s="91"/>
      <c r="C183" s="91"/>
      <c r="D183" s="91"/>
      <c r="E183" s="91"/>
      <c r="F183" s="91"/>
      <c r="G183" s="91"/>
      <c r="H183" s="91"/>
      <c r="I183" s="91"/>
      <c r="J183" s="91"/>
      <c r="K183" s="91"/>
      <c r="L183" s="91"/>
      <c r="M183" s="91"/>
      <c r="N183" s="91"/>
      <c r="O183" s="91"/>
      <c r="P183" s="91"/>
      <c r="Q183" s="91"/>
      <c r="R183" s="91"/>
      <c r="S183" s="91"/>
      <c r="T183" s="91"/>
      <c r="U183" s="91"/>
    </row>
    <row r="184" spans="2:21">
      <c r="B184" s="91"/>
      <c r="C184" s="91"/>
      <c r="D184" s="91"/>
      <c r="E184" s="91"/>
      <c r="F184" s="91"/>
      <c r="G184" s="91"/>
      <c r="H184" s="91"/>
      <c r="I184" s="91"/>
      <c r="J184" s="91"/>
      <c r="K184" s="91"/>
      <c r="L184" s="91"/>
      <c r="M184" s="91"/>
      <c r="N184" s="91"/>
      <c r="O184" s="91"/>
      <c r="P184" s="91"/>
      <c r="Q184" s="91"/>
      <c r="R184" s="91"/>
      <c r="S184" s="91"/>
      <c r="T184" s="91"/>
      <c r="U184" s="91"/>
    </row>
    <row r="185" spans="2:21">
      <c r="B185" s="91"/>
      <c r="C185" s="91"/>
      <c r="D185" s="91"/>
      <c r="E185" s="91"/>
      <c r="F185" s="91"/>
      <c r="G185" s="91"/>
      <c r="H185" s="91"/>
      <c r="I185" s="91"/>
      <c r="J185" s="91"/>
      <c r="K185" s="91"/>
      <c r="L185" s="91"/>
      <c r="M185" s="91"/>
      <c r="N185" s="91"/>
      <c r="O185" s="91"/>
      <c r="P185" s="91"/>
      <c r="Q185" s="91"/>
      <c r="R185" s="91"/>
      <c r="S185" s="91"/>
      <c r="T185" s="91"/>
      <c r="U185" s="91"/>
    </row>
    <row r="186" spans="2:21">
      <c r="B186" s="91"/>
      <c r="C186" s="91"/>
      <c r="D186" s="91"/>
      <c r="E186" s="91"/>
      <c r="F186" s="91"/>
      <c r="G186" s="91"/>
      <c r="H186" s="91"/>
      <c r="I186" s="91"/>
      <c r="J186" s="91"/>
      <c r="K186" s="91"/>
      <c r="L186" s="91"/>
      <c r="M186" s="91"/>
      <c r="N186" s="91"/>
      <c r="O186" s="91"/>
      <c r="P186" s="91"/>
      <c r="Q186" s="91"/>
      <c r="R186" s="91"/>
      <c r="S186" s="91"/>
      <c r="T186" s="91"/>
      <c r="U186" s="91"/>
    </row>
    <row r="187" spans="2:21">
      <c r="B187" s="91"/>
      <c r="C187" s="91"/>
      <c r="D187" s="91"/>
      <c r="E187" s="91"/>
      <c r="F187" s="91"/>
      <c r="G187" s="91"/>
      <c r="H187" s="91"/>
      <c r="I187" s="91"/>
      <c r="J187" s="91"/>
      <c r="K187" s="91"/>
      <c r="L187" s="91"/>
      <c r="M187" s="91"/>
      <c r="N187" s="91"/>
      <c r="O187" s="91"/>
      <c r="P187" s="91"/>
      <c r="Q187" s="91"/>
      <c r="R187" s="91"/>
      <c r="S187" s="91"/>
      <c r="T187" s="91"/>
      <c r="U187" s="91"/>
    </row>
  </sheetData>
  <pageMargins left="0.511811024" right="0.511811024" top="0.787401575" bottom="0.787401575" header="0.31496062" footer="0.31496062"/>
  <pageSetup paperSize="9" orientation="portrait"/>
  <headerFooter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K184"/>
  <sheetViews>
    <sheetView showGridLines="0" zoomScale="85" zoomScaleNormal="85" workbookViewId="0">
      <selection activeCell="A12" sqref="A12:F12"/>
    </sheetView>
  </sheetViews>
  <sheetFormatPr defaultColWidth="0" defaultRowHeight="15"/>
  <cols>
    <col min="1" max="1" width="2.71428571428571" customWidth="1"/>
    <col min="2" max="11" width="20.7142857142857" customWidth="1"/>
    <col min="12" max="16384" width="9.14285714285714" hidden="1"/>
  </cols>
  <sheetData>
    <row r="1" spans="1:11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>
      <c r="A4" s="2"/>
      <c r="B4" s="2"/>
      <c r="C4" s="2"/>
      <c r="D4" s="2"/>
      <c r="E4" s="2"/>
      <c r="F4" s="2"/>
      <c r="G4" s="2"/>
      <c r="H4" s="2"/>
      <c r="I4" s="2"/>
      <c r="J4" s="2"/>
      <c r="K4" s="19"/>
    </row>
    <row r="5" spans="1:11">
      <c r="A5" s="2"/>
      <c r="B5" s="2"/>
      <c r="C5" s="2"/>
      <c r="D5" s="2"/>
      <c r="E5" s="2"/>
      <c r="F5" s="2"/>
      <c r="G5" s="2"/>
      <c r="H5" s="2"/>
      <c r="I5" s="2"/>
      <c r="J5" s="2"/>
      <c r="K5" s="19"/>
    </row>
    <row r="11" ht="23.25" customHeight="1"/>
    <row r="12" ht="50.1" customHeight="1" spans="1:11">
      <c r="A12" s="20" t="s">
        <v>524</v>
      </c>
      <c r="B12" s="21"/>
      <c r="C12" s="21"/>
      <c r="D12" s="21"/>
      <c r="E12" s="21"/>
      <c r="F12" s="22"/>
      <c r="G12" s="20" t="s">
        <v>525</v>
      </c>
      <c r="H12" s="21"/>
      <c r="I12" s="21"/>
      <c r="J12" s="21"/>
      <c r="K12" s="22"/>
    </row>
    <row r="13" ht="23.25" customHeight="1" spans="1:11">
      <c r="A13" s="23"/>
      <c r="B13" s="24"/>
      <c r="C13" s="24"/>
      <c r="D13" s="24"/>
      <c r="E13" s="25"/>
      <c r="F13" s="26"/>
      <c r="G13" s="23"/>
      <c r="H13" s="25"/>
      <c r="I13" s="25"/>
      <c r="J13" s="25"/>
      <c r="K13" s="26"/>
    </row>
    <row r="14" ht="23.25" customHeight="1" spans="1:11">
      <c r="A14" s="27"/>
      <c r="B14" s="28"/>
      <c r="C14" s="29"/>
      <c r="D14" s="29"/>
      <c r="E14" s="30"/>
      <c r="F14" s="31"/>
      <c r="G14" s="27"/>
      <c r="H14" s="30"/>
      <c r="I14" s="30"/>
      <c r="J14" s="30"/>
      <c r="K14" s="31"/>
    </row>
    <row r="15" ht="23.25" customHeight="1" spans="1:11">
      <c r="A15" s="27"/>
      <c r="B15" s="32"/>
      <c r="C15" s="33"/>
      <c r="D15" s="33"/>
      <c r="E15" s="30"/>
      <c r="F15" s="31"/>
      <c r="G15" s="27"/>
      <c r="H15" s="30"/>
      <c r="I15" s="30"/>
      <c r="J15" s="30"/>
      <c r="K15" s="31"/>
    </row>
    <row r="16" ht="23.25" customHeight="1" spans="1:11">
      <c r="A16" s="27"/>
      <c r="B16" s="34"/>
      <c r="C16" s="33"/>
      <c r="D16" s="33"/>
      <c r="E16" s="30"/>
      <c r="F16" s="31"/>
      <c r="G16" s="27"/>
      <c r="H16" s="30"/>
      <c r="I16" s="30"/>
      <c r="J16" s="30"/>
      <c r="K16" s="31"/>
    </row>
    <row r="17" ht="23.25" customHeight="1" spans="1:11">
      <c r="A17" s="27"/>
      <c r="B17" s="29"/>
      <c r="C17" s="33"/>
      <c r="D17" s="33"/>
      <c r="E17" s="30"/>
      <c r="F17" s="31"/>
      <c r="G17" s="27"/>
      <c r="H17" s="30"/>
      <c r="I17" s="30"/>
      <c r="J17" s="30"/>
      <c r="K17" s="31"/>
    </row>
    <row r="18" ht="23.25" customHeight="1" spans="1:11">
      <c r="A18" s="27"/>
      <c r="B18" s="29"/>
      <c r="C18" s="33"/>
      <c r="D18" s="33"/>
      <c r="E18" s="30"/>
      <c r="F18" s="31"/>
      <c r="G18" s="27"/>
      <c r="H18" s="30"/>
      <c r="I18" s="30"/>
      <c r="J18" s="30"/>
      <c r="K18" s="31"/>
    </row>
    <row r="19" ht="23.25" customHeight="1" spans="1:11">
      <c r="A19" s="27"/>
      <c r="B19" s="29"/>
      <c r="C19" s="29"/>
      <c r="D19" s="29"/>
      <c r="E19" s="30"/>
      <c r="F19" s="31"/>
      <c r="G19" s="27"/>
      <c r="H19" s="30"/>
      <c r="I19" s="30"/>
      <c r="J19" s="30"/>
      <c r="K19" s="31"/>
    </row>
    <row r="20" ht="23.25" customHeight="1" spans="1:11">
      <c r="A20" s="27"/>
      <c r="B20" s="35"/>
      <c r="C20" s="36"/>
      <c r="D20" s="36"/>
      <c r="E20" s="30"/>
      <c r="F20" s="31"/>
      <c r="G20" s="27"/>
      <c r="H20" s="30"/>
      <c r="I20" s="30"/>
      <c r="J20" s="30"/>
      <c r="K20" s="31"/>
    </row>
    <row r="21" ht="23.25" customHeight="1" spans="1:11">
      <c r="A21" s="27"/>
      <c r="B21" s="30"/>
      <c r="C21" s="30"/>
      <c r="D21" s="30"/>
      <c r="E21" s="30"/>
      <c r="F21" s="31"/>
      <c r="G21" s="27"/>
      <c r="H21" s="30"/>
      <c r="I21" s="30"/>
      <c r="J21" s="30"/>
      <c r="K21" s="31"/>
    </row>
    <row r="22" ht="23.25" customHeight="1" spans="1:11">
      <c r="A22" s="27"/>
      <c r="B22" s="30"/>
      <c r="C22" s="30"/>
      <c r="D22" s="30"/>
      <c r="E22" s="30"/>
      <c r="F22" s="31"/>
      <c r="G22" s="27"/>
      <c r="H22" s="30"/>
      <c r="I22" s="30"/>
      <c r="J22" s="30"/>
      <c r="K22" s="31"/>
    </row>
    <row r="23" ht="23.25" customHeight="1" spans="1:11">
      <c r="A23" s="27"/>
      <c r="B23" s="37"/>
      <c r="C23" s="38"/>
      <c r="D23" s="39"/>
      <c r="E23" s="40"/>
      <c r="F23" s="41"/>
      <c r="G23" s="42"/>
      <c r="H23" s="43"/>
      <c r="I23" s="30"/>
      <c r="J23" s="30"/>
      <c r="K23" s="31"/>
    </row>
    <row r="24" ht="23.25" customHeight="1" spans="1:11">
      <c r="A24" s="27"/>
      <c r="B24" s="44"/>
      <c r="C24" s="45"/>
      <c r="D24" s="45"/>
      <c r="E24" s="45"/>
      <c r="F24" s="46"/>
      <c r="G24" s="47"/>
      <c r="H24" s="45"/>
      <c r="I24" s="30"/>
      <c r="J24" s="30"/>
      <c r="K24" s="31"/>
    </row>
    <row r="25" ht="23.25" customHeight="1" spans="1:11">
      <c r="A25" s="27"/>
      <c r="B25" s="39"/>
      <c r="C25" s="48"/>
      <c r="D25" s="49"/>
      <c r="E25" s="49"/>
      <c r="F25" s="50"/>
      <c r="G25" s="51"/>
      <c r="H25" s="52"/>
      <c r="I25" s="30"/>
      <c r="J25" s="30"/>
      <c r="K25" s="31"/>
    </row>
    <row r="26" ht="23.25" customHeight="1" spans="1:11">
      <c r="A26" s="27"/>
      <c r="B26" s="39"/>
      <c r="C26" s="48"/>
      <c r="D26" s="49"/>
      <c r="E26" s="49"/>
      <c r="F26" s="50"/>
      <c r="G26" s="51"/>
      <c r="H26" s="52"/>
      <c r="I26" s="30"/>
      <c r="J26" s="30"/>
      <c r="K26" s="31"/>
    </row>
    <row r="27" ht="23.25" customHeight="1" spans="1:11">
      <c r="A27" s="53" t="s">
        <v>131</v>
      </c>
      <c r="B27" s="54"/>
      <c r="C27" s="55"/>
      <c r="D27" s="56"/>
      <c r="E27" s="56"/>
      <c r="F27" s="57"/>
      <c r="G27" s="53" t="s">
        <v>131</v>
      </c>
      <c r="H27" s="58"/>
      <c r="I27" s="62"/>
      <c r="J27" s="62"/>
      <c r="K27" s="63"/>
    </row>
    <row r="28" ht="50.1" customHeight="1" spans="1:11">
      <c r="A28" s="20" t="s">
        <v>526</v>
      </c>
      <c r="B28" s="21"/>
      <c r="C28" s="21"/>
      <c r="D28" s="21"/>
      <c r="E28" s="21"/>
      <c r="F28" s="22"/>
      <c r="G28" s="20" t="s">
        <v>527</v>
      </c>
      <c r="H28" s="21"/>
      <c r="I28" s="21"/>
      <c r="J28" s="21"/>
      <c r="K28" s="22"/>
    </row>
    <row r="29" ht="23.25" customHeight="1" spans="1:11">
      <c r="A29" s="23"/>
      <c r="B29" s="24"/>
      <c r="C29" s="24"/>
      <c r="D29" s="24"/>
      <c r="E29" s="25"/>
      <c r="F29" s="26"/>
      <c r="G29" s="23"/>
      <c r="H29" s="25"/>
      <c r="I29" s="25"/>
      <c r="J29" s="25"/>
      <c r="K29" s="26"/>
    </row>
    <row r="30" ht="23.25" customHeight="1" spans="1:11">
      <c r="A30" s="27"/>
      <c r="B30" s="28"/>
      <c r="C30" s="29"/>
      <c r="D30" s="29"/>
      <c r="E30" s="30"/>
      <c r="F30" s="31"/>
      <c r="G30" s="27"/>
      <c r="H30" s="30"/>
      <c r="I30" s="30"/>
      <c r="J30" s="30"/>
      <c r="K30" s="31"/>
    </row>
    <row r="31" ht="23.25" customHeight="1" spans="1:11">
      <c r="A31" s="27"/>
      <c r="B31" s="32"/>
      <c r="C31" s="33"/>
      <c r="D31" s="33"/>
      <c r="E31" s="30"/>
      <c r="F31" s="31"/>
      <c r="G31" s="27"/>
      <c r="H31" s="30"/>
      <c r="I31" s="30"/>
      <c r="J31" s="30"/>
      <c r="K31" s="31"/>
    </row>
    <row r="32" ht="23.25" customHeight="1" spans="1:11">
      <c r="A32" s="27"/>
      <c r="B32" s="34"/>
      <c r="C32" s="33"/>
      <c r="D32" s="33"/>
      <c r="E32" s="30"/>
      <c r="F32" s="31"/>
      <c r="G32" s="27"/>
      <c r="H32" s="30"/>
      <c r="I32" s="30"/>
      <c r="J32" s="30"/>
      <c r="K32" s="31"/>
    </row>
    <row r="33" ht="23.25" customHeight="1" spans="1:11">
      <c r="A33" s="27"/>
      <c r="B33" s="29"/>
      <c r="C33" s="33"/>
      <c r="D33" s="33"/>
      <c r="E33" s="30"/>
      <c r="F33" s="31"/>
      <c r="G33" s="27"/>
      <c r="H33" s="30"/>
      <c r="I33" s="30"/>
      <c r="J33" s="30"/>
      <c r="K33" s="31"/>
    </row>
    <row r="34" ht="23.25" customHeight="1" spans="1:11">
      <c r="A34" s="27"/>
      <c r="B34" s="29"/>
      <c r="C34" s="33"/>
      <c r="D34" s="33"/>
      <c r="E34" s="30"/>
      <c r="F34" s="31"/>
      <c r="G34" s="27"/>
      <c r="H34" s="30"/>
      <c r="I34" s="30"/>
      <c r="J34" s="30"/>
      <c r="K34" s="31"/>
    </row>
    <row r="35" ht="23.25" customHeight="1" spans="1:11">
      <c r="A35" s="27"/>
      <c r="B35" s="29"/>
      <c r="C35" s="29"/>
      <c r="D35" s="29"/>
      <c r="E35" s="30"/>
      <c r="F35" s="31"/>
      <c r="G35" s="27"/>
      <c r="H35" s="30"/>
      <c r="I35" s="30"/>
      <c r="J35" s="30"/>
      <c r="K35" s="31"/>
    </row>
    <row r="36" ht="23.25" customHeight="1" spans="1:11">
      <c r="A36" s="27"/>
      <c r="B36" s="35"/>
      <c r="C36" s="36"/>
      <c r="D36" s="36"/>
      <c r="E36" s="30"/>
      <c r="F36" s="31"/>
      <c r="G36" s="27"/>
      <c r="H36" s="30"/>
      <c r="I36" s="30"/>
      <c r="J36" s="30"/>
      <c r="K36" s="31"/>
    </row>
    <row r="37" ht="23.25" customHeight="1" spans="1:11">
      <c r="A37" s="27"/>
      <c r="B37" s="30"/>
      <c r="C37" s="30"/>
      <c r="D37" s="30"/>
      <c r="E37" s="30"/>
      <c r="F37" s="31"/>
      <c r="G37" s="27"/>
      <c r="H37" s="30"/>
      <c r="I37" s="30"/>
      <c r="J37" s="30"/>
      <c r="K37" s="31"/>
    </row>
    <row r="38" ht="23.25" customHeight="1" spans="1:11">
      <c r="A38" s="27"/>
      <c r="B38" s="30"/>
      <c r="C38" s="30"/>
      <c r="D38" s="30"/>
      <c r="E38" s="30"/>
      <c r="F38" s="31"/>
      <c r="G38" s="27"/>
      <c r="H38" s="30"/>
      <c r="I38" s="30"/>
      <c r="J38" s="30"/>
      <c r="K38" s="31"/>
    </row>
    <row r="39" ht="23.25" customHeight="1" spans="1:11">
      <c r="A39" s="27"/>
      <c r="B39" s="37"/>
      <c r="C39" s="38"/>
      <c r="D39" s="39"/>
      <c r="E39" s="40"/>
      <c r="F39" s="41"/>
      <c r="G39" s="42"/>
      <c r="H39" s="43"/>
      <c r="I39" s="30"/>
      <c r="J39" s="30"/>
      <c r="K39" s="31"/>
    </row>
    <row r="40" ht="23.25" customHeight="1" spans="1:11">
      <c r="A40" s="27"/>
      <c r="B40" s="44"/>
      <c r="C40" s="45"/>
      <c r="D40" s="45"/>
      <c r="E40" s="45"/>
      <c r="F40" s="46"/>
      <c r="G40" s="47"/>
      <c r="H40" s="45"/>
      <c r="I40" s="30"/>
      <c r="J40" s="30"/>
      <c r="K40" s="31"/>
    </row>
    <row r="41" ht="23.25" customHeight="1" spans="1:11">
      <c r="A41" s="27"/>
      <c r="B41" s="39"/>
      <c r="C41" s="48"/>
      <c r="D41" s="49"/>
      <c r="E41" s="49"/>
      <c r="F41" s="50"/>
      <c r="G41" s="51"/>
      <c r="H41" s="52"/>
      <c r="I41" s="30"/>
      <c r="J41" s="30"/>
      <c r="K41" s="31"/>
    </row>
    <row r="42" ht="23.25" customHeight="1" spans="1:11">
      <c r="A42" s="27"/>
      <c r="B42" s="39"/>
      <c r="C42" s="48"/>
      <c r="D42" s="49"/>
      <c r="E42" s="49"/>
      <c r="F42" s="50"/>
      <c r="G42" s="51"/>
      <c r="H42" s="52"/>
      <c r="I42" s="30"/>
      <c r="J42" s="30"/>
      <c r="K42" s="31"/>
    </row>
    <row r="43" ht="23.25" customHeight="1" spans="1:11">
      <c r="A43" s="53" t="s">
        <v>131</v>
      </c>
      <c r="B43" s="54"/>
      <c r="C43" s="55"/>
      <c r="D43" s="56"/>
      <c r="E43" s="56"/>
      <c r="F43" s="57"/>
      <c r="G43" s="53" t="s">
        <v>131</v>
      </c>
      <c r="H43" s="58"/>
      <c r="I43" s="62"/>
      <c r="J43" s="62"/>
      <c r="K43" s="63"/>
    </row>
    <row r="44" ht="50.1" customHeight="1" spans="1:11">
      <c r="A44" s="20" t="s">
        <v>528</v>
      </c>
      <c r="B44" s="21"/>
      <c r="C44" s="21"/>
      <c r="D44" s="21"/>
      <c r="E44" s="21"/>
      <c r="F44" s="21"/>
      <c r="G44" s="21"/>
      <c r="H44" s="21"/>
      <c r="I44" s="21"/>
      <c r="J44" s="21"/>
      <c r="K44" s="22"/>
    </row>
    <row r="45" ht="23.25" customHeight="1" spans="1:11">
      <c r="A45" s="23"/>
      <c r="B45" s="24"/>
      <c r="C45" s="24"/>
      <c r="D45" s="24"/>
      <c r="E45" s="25"/>
      <c r="F45" s="25"/>
      <c r="G45" s="25"/>
      <c r="H45" s="25"/>
      <c r="I45" s="25"/>
      <c r="J45" s="25"/>
      <c r="K45" s="26"/>
    </row>
    <row r="46" ht="23.25" customHeight="1" spans="1:11">
      <c r="A46" s="27"/>
      <c r="B46" s="28"/>
      <c r="C46" s="29"/>
      <c r="D46" s="29"/>
      <c r="E46" s="30"/>
      <c r="F46" s="30"/>
      <c r="G46" s="30"/>
      <c r="H46" s="30"/>
      <c r="I46" s="30"/>
      <c r="J46" s="30"/>
      <c r="K46" s="31"/>
    </row>
    <row r="47" ht="23.25" customHeight="1" spans="1:11">
      <c r="A47" s="27"/>
      <c r="B47" s="32"/>
      <c r="C47" s="33"/>
      <c r="D47" s="33"/>
      <c r="E47" s="30"/>
      <c r="F47" s="30"/>
      <c r="G47" s="30"/>
      <c r="H47" s="30"/>
      <c r="I47" s="30"/>
      <c r="J47" s="30"/>
      <c r="K47" s="31"/>
    </row>
    <row r="48" ht="23.25" customHeight="1" spans="1:11">
      <c r="A48" s="27"/>
      <c r="B48" s="34"/>
      <c r="C48" s="33"/>
      <c r="D48" s="33"/>
      <c r="E48" s="30"/>
      <c r="F48" s="30"/>
      <c r="G48" s="30"/>
      <c r="H48" s="30"/>
      <c r="I48" s="30"/>
      <c r="J48" s="30"/>
      <c r="K48" s="31"/>
    </row>
    <row r="49" ht="23.25" customHeight="1" spans="1:11">
      <c r="A49" s="27"/>
      <c r="B49" s="29"/>
      <c r="C49" s="33"/>
      <c r="D49" s="33"/>
      <c r="E49" s="30"/>
      <c r="F49" s="30"/>
      <c r="G49" s="30"/>
      <c r="H49" s="30"/>
      <c r="I49" s="30"/>
      <c r="J49" s="30"/>
      <c r="K49" s="31"/>
    </row>
    <row r="50" ht="23.25" customHeight="1" spans="1:11">
      <c r="A50" s="27"/>
      <c r="B50" s="29"/>
      <c r="C50" s="33"/>
      <c r="D50" s="33"/>
      <c r="E50" s="30"/>
      <c r="F50" s="30"/>
      <c r="G50" s="30"/>
      <c r="H50" s="30"/>
      <c r="I50" s="30"/>
      <c r="J50" s="30"/>
      <c r="K50" s="31"/>
    </row>
    <row r="51" ht="23.25" customHeight="1" spans="1:11">
      <c r="A51" s="27"/>
      <c r="B51" s="29"/>
      <c r="C51" s="29"/>
      <c r="D51" s="29"/>
      <c r="E51" s="30"/>
      <c r="F51" s="30"/>
      <c r="G51" s="30"/>
      <c r="H51" s="30"/>
      <c r="I51" s="30"/>
      <c r="J51" s="30"/>
      <c r="K51" s="31"/>
    </row>
    <row r="52" ht="23.25" customHeight="1" spans="1:11">
      <c r="A52" s="27"/>
      <c r="B52" s="35"/>
      <c r="C52" s="36"/>
      <c r="D52" s="36"/>
      <c r="E52" s="30"/>
      <c r="F52" s="30"/>
      <c r="G52" s="30"/>
      <c r="H52" s="30"/>
      <c r="I52" s="30"/>
      <c r="J52" s="30"/>
      <c r="K52" s="31"/>
    </row>
    <row r="53" ht="23.25" customHeight="1" spans="1:11">
      <c r="A53" s="27"/>
      <c r="B53" s="30"/>
      <c r="C53" s="30"/>
      <c r="D53" s="30"/>
      <c r="E53" s="30"/>
      <c r="F53" s="30"/>
      <c r="G53" s="30"/>
      <c r="H53" s="30"/>
      <c r="I53" s="30"/>
      <c r="J53" s="30"/>
      <c r="K53" s="31"/>
    </row>
    <row r="54" ht="23.25" customHeight="1" spans="1:11">
      <c r="A54" s="27"/>
      <c r="B54" s="30"/>
      <c r="C54" s="30"/>
      <c r="D54" s="30"/>
      <c r="E54" s="30"/>
      <c r="F54" s="30"/>
      <c r="G54" s="30"/>
      <c r="H54" s="30"/>
      <c r="I54" s="30"/>
      <c r="J54" s="30"/>
      <c r="K54" s="31"/>
    </row>
    <row r="55" ht="23.25" customHeight="1" spans="1:11">
      <c r="A55" s="27"/>
      <c r="B55" s="37"/>
      <c r="C55" s="38"/>
      <c r="D55" s="39"/>
      <c r="E55" s="40"/>
      <c r="F55" s="38"/>
      <c r="G55" s="38"/>
      <c r="H55" s="43"/>
      <c r="I55" s="30"/>
      <c r="J55" s="30"/>
      <c r="K55" s="31"/>
    </row>
    <row r="56" ht="23.25" customHeight="1" spans="1:11">
      <c r="A56" s="27"/>
      <c r="B56" s="44"/>
      <c r="C56" s="45"/>
      <c r="D56" s="45"/>
      <c r="E56" s="45"/>
      <c r="F56" s="45"/>
      <c r="G56" s="208"/>
      <c r="H56" s="45"/>
      <c r="I56" s="30"/>
      <c r="J56" s="30"/>
      <c r="K56" s="31"/>
    </row>
    <row r="57" ht="23.25" customHeight="1" spans="1:11">
      <c r="A57" s="27"/>
      <c r="B57" s="39"/>
      <c r="C57" s="48"/>
      <c r="D57" s="49"/>
      <c r="E57" s="49"/>
      <c r="F57" s="49"/>
      <c r="G57" s="48"/>
      <c r="H57" s="52"/>
      <c r="I57" s="30"/>
      <c r="J57" s="30"/>
      <c r="K57" s="31"/>
    </row>
    <row r="58" ht="23.25" customHeight="1" spans="1:11">
      <c r="A58" s="27"/>
      <c r="B58" s="39"/>
      <c r="C58" s="48"/>
      <c r="D58" s="49"/>
      <c r="E58" s="49"/>
      <c r="F58" s="49"/>
      <c r="G58" s="48"/>
      <c r="H58" s="52"/>
      <c r="I58" s="30"/>
      <c r="J58" s="30"/>
      <c r="K58" s="31"/>
    </row>
    <row r="59" ht="23.25" customHeight="1" spans="1:11">
      <c r="A59" s="53" t="s">
        <v>131</v>
      </c>
      <c r="B59" s="54"/>
      <c r="C59" s="55"/>
      <c r="D59" s="56"/>
      <c r="E59" s="56"/>
      <c r="F59" s="56"/>
      <c r="G59" s="54"/>
      <c r="H59" s="58"/>
      <c r="I59" s="62"/>
      <c r="J59" s="62"/>
      <c r="K59" s="63"/>
    </row>
    <row r="60" ht="50.1" customHeight="1" spans="1:11">
      <c r="A60" s="20" t="s">
        <v>529</v>
      </c>
      <c r="B60" s="21"/>
      <c r="C60" s="21"/>
      <c r="D60" s="21"/>
      <c r="E60" s="21"/>
      <c r="F60" s="22"/>
      <c r="G60" s="20"/>
      <c r="H60" s="21"/>
      <c r="I60" s="21"/>
      <c r="J60" s="21"/>
      <c r="K60" s="22"/>
    </row>
    <row r="61" ht="23.25" customHeight="1" spans="1:11">
      <c r="A61" s="23"/>
      <c r="B61" s="24"/>
      <c r="C61" s="24"/>
      <c r="D61" s="24"/>
      <c r="E61" s="25"/>
      <c r="F61" s="26"/>
      <c r="G61" s="23"/>
      <c r="H61" s="25"/>
      <c r="I61" s="25"/>
      <c r="J61" s="25"/>
      <c r="K61" s="26"/>
    </row>
    <row r="62" ht="23.25" customHeight="1" spans="1:11">
      <c r="A62" s="27"/>
      <c r="B62" s="28"/>
      <c r="C62" s="29"/>
      <c r="D62" s="29"/>
      <c r="E62" s="30"/>
      <c r="F62" s="31"/>
      <c r="G62" s="27"/>
      <c r="H62" s="30"/>
      <c r="I62" s="30"/>
      <c r="J62" s="30"/>
      <c r="K62" s="31"/>
    </row>
    <row r="63" ht="23.25" customHeight="1" spans="1:11">
      <c r="A63" s="27"/>
      <c r="B63" s="32"/>
      <c r="C63" s="33"/>
      <c r="D63" s="33"/>
      <c r="E63" s="30"/>
      <c r="F63" s="31"/>
      <c r="G63" s="27"/>
      <c r="H63" s="30"/>
      <c r="I63" s="30"/>
      <c r="J63" s="30"/>
      <c r="K63" s="31"/>
    </row>
    <row r="64" ht="23.25" customHeight="1" spans="1:11">
      <c r="A64" s="27"/>
      <c r="B64" s="34"/>
      <c r="C64" s="33"/>
      <c r="D64" s="33"/>
      <c r="E64" s="30"/>
      <c r="F64" s="31"/>
      <c r="G64" s="27"/>
      <c r="H64" s="30"/>
      <c r="I64" s="30"/>
      <c r="J64" s="30"/>
      <c r="K64" s="31"/>
    </row>
    <row r="65" ht="23.25" customHeight="1" spans="1:11">
      <c r="A65" s="27"/>
      <c r="B65" s="29"/>
      <c r="C65" s="33"/>
      <c r="D65" s="33"/>
      <c r="E65" s="30"/>
      <c r="F65" s="31"/>
      <c r="G65" s="27"/>
      <c r="H65" s="30"/>
      <c r="I65" s="30"/>
      <c r="J65" s="30"/>
      <c r="K65" s="31"/>
    </row>
    <row r="66" ht="23.25" customHeight="1" spans="1:11">
      <c r="A66" s="27"/>
      <c r="B66" s="29"/>
      <c r="C66" s="33"/>
      <c r="D66" s="33"/>
      <c r="E66" s="30"/>
      <c r="F66" s="31"/>
      <c r="G66" s="27"/>
      <c r="H66" s="30"/>
      <c r="I66" s="30"/>
      <c r="J66" s="30"/>
      <c r="K66" s="31"/>
    </row>
    <row r="67" ht="23.25" customHeight="1" spans="1:11">
      <c r="A67" s="27"/>
      <c r="B67" s="29"/>
      <c r="C67" s="29"/>
      <c r="D67" s="29"/>
      <c r="E67" s="30"/>
      <c r="F67" s="31"/>
      <c r="G67" s="27"/>
      <c r="H67" s="30"/>
      <c r="I67" s="30"/>
      <c r="J67" s="30"/>
      <c r="K67" s="31"/>
    </row>
    <row r="68" ht="23.25" customHeight="1" spans="1:11">
      <c r="A68" s="27"/>
      <c r="B68" s="35"/>
      <c r="C68" s="36"/>
      <c r="D68" s="36"/>
      <c r="E68" s="30"/>
      <c r="F68" s="31"/>
      <c r="G68" s="27"/>
      <c r="H68" s="30"/>
      <c r="I68" s="30"/>
      <c r="J68" s="30"/>
      <c r="K68" s="31"/>
    </row>
    <row r="69" ht="23.25" customHeight="1" spans="1:11">
      <c r="A69" s="27"/>
      <c r="B69" s="30"/>
      <c r="C69" s="30"/>
      <c r="D69" s="30"/>
      <c r="E69" s="30"/>
      <c r="F69" s="31"/>
      <c r="G69" s="27"/>
      <c r="H69" s="30"/>
      <c r="I69" s="30"/>
      <c r="J69" s="30"/>
      <c r="K69" s="31"/>
    </row>
    <row r="70" ht="23.25" customHeight="1" spans="1:11">
      <c r="A70" s="27"/>
      <c r="B70" s="30"/>
      <c r="C70" s="30"/>
      <c r="D70" s="30"/>
      <c r="E70" s="30"/>
      <c r="F70" s="31"/>
      <c r="G70" s="27"/>
      <c r="H70" s="30"/>
      <c r="I70" s="30"/>
      <c r="J70" s="30"/>
      <c r="K70" s="31"/>
    </row>
    <row r="71" ht="23.25" customHeight="1" spans="1:11">
      <c r="A71" s="27"/>
      <c r="B71" s="37"/>
      <c r="C71" s="38"/>
      <c r="D71" s="39"/>
      <c r="E71" s="40"/>
      <c r="F71" s="41"/>
      <c r="G71" s="42"/>
      <c r="H71" s="43"/>
      <c r="I71" s="30"/>
      <c r="J71" s="30"/>
      <c r="K71" s="31"/>
    </row>
    <row r="72" ht="23.25" customHeight="1" spans="1:11">
      <c r="A72" s="27"/>
      <c r="B72" s="44"/>
      <c r="C72" s="45"/>
      <c r="D72" s="45"/>
      <c r="E72" s="45"/>
      <c r="F72" s="46"/>
      <c r="G72" s="47"/>
      <c r="H72" s="45"/>
      <c r="I72" s="30"/>
      <c r="J72" s="30"/>
      <c r="K72" s="31"/>
    </row>
    <row r="73" ht="23.25" customHeight="1" spans="1:11">
      <c r="A73" s="27"/>
      <c r="B73" s="39"/>
      <c r="C73" s="48"/>
      <c r="D73" s="49"/>
      <c r="E73" s="49"/>
      <c r="F73" s="50"/>
      <c r="G73" s="51"/>
      <c r="H73" s="52"/>
      <c r="I73" s="30"/>
      <c r="J73" s="30"/>
      <c r="K73" s="31"/>
    </row>
    <row r="74" ht="23.25" customHeight="1" spans="1:11">
      <c r="A74" s="27"/>
      <c r="B74" s="39"/>
      <c r="C74" s="48"/>
      <c r="D74" s="49"/>
      <c r="E74" s="49"/>
      <c r="F74" s="50"/>
      <c r="G74" s="51"/>
      <c r="H74" s="52"/>
      <c r="I74" s="30"/>
      <c r="J74" s="30"/>
      <c r="K74" s="31"/>
    </row>
    <row r="75" ht="23.25" customHeight="1" spans="1:11">
      <c r="A75" s="53" t="s">
        <v>131</v>
      </c>
      <c r="B75" s="54"/>
      <c r="C75" s="55"/>
      <c r="D75" s="56"/>
      <c r="E75" s="56"/>
      <c r="F75" s="57"/>
      <c r="G75" s="53"/>
      <c r="H75" s="58"/>
      <c r="I75" s="62"/>
      <c r="J75" s="62"/>
      <c r="K75" s="63"/>
    </row>
    <row r="76" ht="23.25" customHeight="1" spans="1:11">
      <c r="A76" s="129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ht="23.25" customHeight="1" spans="1:11">
      <c r="A77" s="129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ht="23.25" customHeight="1" spans="2:11">
      <c r="B78" s="65"/>
      <c r="C78" s="65"/>
      <c r="D78" s="65"/>
      <c r="E78" s="65"/>
      <c r="F78" s="65"/>
      <c r="G78" s="65"/>
      <c r="H78" s="65"/>
      <c r="I78" s="65"/>
      <c r="J78" s="65"/>
      <c r="K78" s="65"/>
    </row>
    <row r="79" ht="23.25" customHeight="1" spans="2:11">
      <c r="B79" s="65"/>
      <c r="C79" s="65"/>
      <c r="D79" s="65"/>
      <c r="E79" s="65"/>
      <c r="F79" s="65"/>
      <c r="G79" s="65"/>
      <c r="H79" s="65"/>
      <c r="I79" s="65"/>
      <c r="J79" s="65"/>
      <c r="K79" s="65"/>
    </row>
    <row r="80" ht="23.25" customHeight="1" spans="2:11">
      <c r="B80" s="65"/>
      <c r="C80" s="65"/>
      <c r="D80" s="65"/>
      <c r="E80" s="65"/>
      <c r="F80" s="65"/>
      <c r="G80" s="65"/>
      <c r="H80" s="65"/>
      <c r="I80" s="65"/>
      <c r="J80" s="65"/>
      <c r="K80" s="65"/>
    </row>
    <row r="81" ht="23.25" customHeight="1" spans="2:11">
      <c r="B81" s="65"/>
      <c r="C81" s="65"/>
      <c r="D81" s="65"/>
      <c r="E81" s="65"/>
      <c r="F81" s="65"/>
      <c r="G81" s="65"/>
      <c r="H81" s="65"/>
      <c r="I81" s="65"/>
      <c r="J81" s="65"/>
      <c r="K81" s="65"/>
    </row>
    <row r="82" ht="23.25" customHeight="1" spans="2:11">
      <c r="B82" s="65"/>
      <c r="C82" s="65"/>
      <c r="D82" s="65"/>
      <c r="E82" s="65"/>
      <c r="F82" s="65"/>
      <c r="G82" s="65"/>
      <c r="H82" s="65"/>
      <c r="I82" s="65"/>
      <c r="J82" s="65"/>
      <c r="K82" s="65"/>
    </row>
    <row r="83" ht="23.25" customHeight="1" spans="2:11">
      <c r="B83" s="65"/>
      <c r="C83" s="65"/>
      <c r="D83" s="65"/>
      <c r="E83" s="65"/>
      <c r="F83" s="65"/>
      <c r="G83" s="65"/>
      <c r="H83" s="65"/>
      <c r="I83" s="65"/>
      <c r="J83" s="65"/>
      <c r="K83" s="65"/>
    </row>
    <row r="84" ht="23.25" customHeight="1" spans="2:11">
      <c r="B84" s="65"/>
      <c r="C84" s="65"/>
      <c r="D84" s="65"/>
      <c r="E84" s="65"/>
      <c r="F84" s="65"/>
      <c r="G84" s="65"/>
      <c r="H84" s="65"/>
      <c r="I84" s="65"/>
      <c r="J84" s="65"/>
      <c r="K84" s="65"/>
    </row>
    <row r="85" ht="23.25" customHeight="1" spans="2:11">
      <c r="B85" s="65"/>
      <c r="C85" s="65"/>
      <c r="D85" s="65"/>
      <c r="E85" s="65"/>
      <c r="F85" s="65"/>
      <c r="G85" s="65"/>
      <c r="H85" s="65"/>
      <c r="I85" s="65"/>
      <c r="J85" s="65"/>
      <c r="K85" s="65"/>
    </row>
    <row r="86" ht="23.25" customHeight="1" spans="2:11">
      <c r="B86" s="65"/>
      <c r="C86" s="65"/>
      <c r="D86" s="65"/>
      <c r="E86" s="65"/>
      <c r="F86" s="65"/>
      <c r="G86" s="65"/>
      <c r="H86" s="65"/>
      <c r="I86" s="65"/>
      <c r="J86" s="65"/>
      <c r="K86" s="65"/>
    </row>
    <row r="87" ht="23.25" customHeight="1" spans="2:11">
      <c r="B87" s="65"/>
      <c r="C87" s="65"/>
      <c r="D87" s="65"/>
      <c r="E87" s="65"/>
      <c r="F87" s="65"/>
      <c r="G87" s="65"/>
      <c r="H87" s="65"/>
      <c r="I87" s="65"/>
      <c r="J87" s="65"/>
      <c r="K87" s="65"/>
    </row>
    <row r="88" ht="23.25" customHeight="1" spans="2:11">
      <c r="B88" s="65"/>
      <c r="C88" s="65"/>
      <c r="D88" s="65"/>
      <c r="E88" s="65"/>
      <c r="F88" s="65"/>
      <c r="G88" s="65"/>
      <c r="H88" s="65"/>
      <c r="I88" s="65"/>
      <c r="J88" s="65"/>
      <c r="K88" s="65"/>
    </row>
    <row r="89" ht="23.25" customHeight="1" spans="2:11">
      <c r="B89" s="65"/>
      <c r="C89" s="65"/>
      <c r="D89" s="65"/>
      <c r="E89" s="65"/>
      <c r="F89" s="65"/>
      <c r="G89" s="65"/>
      <c r="H89" s="65"/>
      <c r="I89" s="65"/>
      <c r="J89" s="65"/>
      <c r="K89" s="65"/>
    </row>
    <row r="90" ht="23.25" customHeight="1" spans="2:11">
      <c r="B90" s="65"/>
      <c r="C90" s="65"/>
      <c r="D90" s="65"/>
      <c r="E90" s="65"/>
      <c r="F90" s="65"/>
      <c r="G90" s="65"/>
      <c r="H90" s="65"/>
      <c r="I90" s="65"/>
      <c r="J90" s="65"/>
      <c r="K90" s="65"/>
    </row>
    <row r="91" ht="23.25" customHeight="1" spans="2:11">
      <c r="B91" s="65"/>
      <c r="C91" s="65"/>
      <c r="D91" s="65"/>
      <c r="E91" s="65"/>
      <c r="F91" s="65"/>
      <c r="G91" s="65"/>
      <c r="H91" s="65"/>
      <c r="I91" s="65"/>
      <c r="J91" s="65"/>
      <c r="K91" s="65"/>
    </row>
    <row r="92" ht="23.25" customHeight="1" spans="2:11">
      <c r="B92" s="65"/>
      <c r="C92" s="65"/>
      <c r="D92" s="65"/>
      <c r="E92" s="65"/>
      <c r="F92" s="65"/>
      <c r="G92" s="65"/>
      <c r="H92" s="65"/>
      <c r="I92" s="65"/>
      <c r="J92" s="65"/>
      <c r="K92" s="65"/>
    </row>
    <row r="93" ht="23.25" customHeight="1" spans="2:11">
      <c r="B93" s="65"/>
      <c r="C93" s="65"/>
      <c r="D93" s="65"/>
      <c r="E93" s="65"/>
      <c r="F93" s="65"/>
      <c r="G93" s="65"/>
      <c r="H93" s="65"/>
      <c r="I93" s="65"/>
      <c r="J93" s="65"/>
      <c r="K93" s="65"/>
    </row>
    <row r="94" ht="23.25" customHeight="1" spans="2:11">
      <c r="B94" s="65"/>
      <c r="C94" s="65"/>
      <c r="D94" s="65"/>
      <c r="E94" s="65"/>
      <c r="F94" s="65"/>
      <c r="G94" s="65"/>
      <c r="H94" s="65"/>
      <c r="I94" s="65"/>
      <c r="J94" s="65"/>
      <c r="K94" s="65"/>
    </row>
    <row r="95" ht="23.25" customHeight="1" spans="2:11">
      <c r="B95" s="65"/>
      <c r="C95" s="65"/>
      <c r="D95" s="65"/>
      <c r="E95" s="65"/>
      <c r="F95" s="65"/>
      <c r="G95" s="65"/>
      <c r="H95" s="65"/>
      <c r="I95" s="65"/>
      <c r="J95" s="65"/>
      <c r="K95" s="65"/>
    </row>
    <row r="96" ht="23.25" customHeight="1" spans="2:11">
      <c r="B96" s="65"/>
      <c r="C96" s="65"/>
      <c r="D96" s="65"/>
      <c r="E96" s="65"/>
      <c r="F96" s="65"/>
      <c r="G96" s="65"/>
      <c r="H96" s="65"/>
      <c r="I96" s="65"/>
      <c r="J96" s="65"/>
      <c r="K96" s="65"/>
    </row>
    <row r="97" ht="23.25" customHeight="1" spans="2:11">
      <c r="B97" s="65"/>
      <c r="C97" s="65"/>
      <c r="D97" s="65"/>
      <c r="E97" s="65"/>
      <c r="F97" s="65"/>
      <c r="G97" s="65"/>
      <c r="H97" s="65"/>
      <c r="I97" s="65"/>
      <c r="J97" s="65"/>
      <c r="K97" s="65"/>
    </row>
    <row r="98" ht="23.25" customHeight="1" spans="2:11">
      <c r="B98" s="65"/>
      <c r="C98" s="65"/>
      <c r="D98" s="65"/>
      <c r="E98" s="65"/>
      <c r="F98" s="65"/>
      <c r="G98" s="65"/>
      <c r="H98" s="65"/>
      <c r="I98" s="65"/>
      <c r="J98" s="65"/>
      <c r="K98" s="65"/>
    </row>
    <row r="99" ht="23.25" customHeight="1" spans="2:11">
      <c r="B99" s="65"/>
      <c r="C99" s="65"/>
      <c r="D99" s="65"/>
      <c r="E99" s="65"/>
      <c r="F99" s="65"/>
      <c r="G99" s="65"/>
      <c r="H99" s="65"/>
      <c r="I99" s="65"/>
      <c r="J99" s="65"/>
      <c r="K99" s="65"/>
    </row>
    <row r="100" ht="23.25" customHeight="1" spans="2:11">
      <c r="B100" s="65"/>
      <c r="C100" s="65"/>
      <c r="D100" s="65"/>
      <c r="E100" s="65"/>
      <c r="F100" s="65"/>
      <c r="G100" s="65"/>
      <c r="H100" s="65"/>
      <c r="I100" s="65"/>
      <c r="J100" s="65"/>
      <c r="K100" s="65"/>
    </row>
    <row r="101" ht="23.25" customHeight="1" spans="2:11">
      <c r="B101" s="65"/>
      <c r="C101" s="65"/>
      <c r="D101" s="65"/>
      <c r="E101" s="65"/>
      <c r="F101" s="65"/>
      <c r="G101" s="65"/>
      <c r="H101" s="65"/>
      <c r="I101" s="65"/>
      <c r="J101" s="65"/>
      <c r="K101" s="65"/>
    </row>
    <row r="102" ht="23.25" customHeight="1" spans="2:11">
      <c r="B102" s="65"/>
      <c r="C102" s="65"/>
      <c r="D102" s="65"/>
      <c r="E102" s="65"/>
      <c r="F102" s="65"/>
      <c r="G102" s="65"/>
      <c r="H102" s="65"/>
      <c r="I102" s="65"/>
      <c r="J102" s="65"/>
      <c r="K102" s="65"/>
    </row>
    <row r="103" ht="23.25" customHeight="1" spans="2:11">
      <c r="B103" s="65"/>
      <c r="C103" s="65"/>
      <c r="D103" s="65"/>
      <c r="E103" s="65"/>
      <c r="F103" s="65"/>
      <c r="G103" s="65"/>
      <c r="H103" s="65"/>
      <c r="I103" s="65"/>
      <c r="J103" s="65"/>
      <c r="K103" s="65"/>
    </row>
    <row r="104" ht="23.25" customHeight="1" spans="2:11">
      <c r="B104" s="65"/>
      <c r="C104" s="65"/>
      <c r="D104" s="65"/>
      <c r="E104" s="65"/>
      <c r="F104" s="65"/>
      <c r="G104" s="65"/>
      <c r="H104" s="65"/>
      <c r="I104" s="65"/>
      <c r="J104" s="65"/>
      <c r="K104" s="65"/>
    </row>
    <row r="105" ht="23.25" customHeight="1" spans="2:11">
      <c r="B105" s="65"/>
      <c r="C105" s="65"/>
      <c r="D105" s="65"/>
      <c r="E105" s="65"/>
      <c r="F105" s="65"/>
      <c r="G105" s="65"/>
      <c r="H105" s="65"/>
      <c r="I105" s="65"/>
      <c r="J105" s="65"/>
      <c r="K105" s="65"/>
    </row>
    <row r="106" ht="23.25" customHeight="1" spans="2:11">
      <c r="B106" s="65"/>
      <c r="C106" s="65"/>
      <c r="D106" s="65"/>
      <c r="E106" s="65"/>
      <c r="F106" s="65"/>
      <c r="G106" s="65"/>
      <c r="H106" s="65"/>
      <c r="I106" s="65"/>
      <c r="J106" s="65"/>
      <c r="K106" s="65"/>
    </row>
    <row r="107" ht="23.25" customHeight="1" spans="2:11">
      <c r="B107" s="65"/>
      <c r="C107" s="65"/>
      <c r="D107" s="65"/>
      <c r="E107" s="65"/>
      <c r="F107" s="65"/>
      <c r="G107" s="65"/>
      <c r="H107" s="65"/>
      <c r="I107" s="65"/>
      <c r="J107" s="65"/>
      <c r="K107" s="65"/>
    </row>
    <row r="108" ht="23.25" customHeight="1" spans="2:11">
      <c r="B108" s="65"/>
      <c r="C108" s="65"/>
      <c r="D108" s="65"/>
      <c r="E108" s="65"/>
      <c r="F108" s="65"/>
      <c r="G108" s="65"/>
      <c r="H108" s="65"/>
      <c r="I108" s="65"/>
      <c r="J108" s="65"/>
      <c r="K108" s="65"/>
    </row>
    <row r="109" ht="23.25" customHeight="1" spans="2:11">
      <c r="B109" s="65"/>
      <c r="C109" s="65"/>
      <c r="D109" s="65"/>
      <c r="E109" s="65"/>
      <c r="F109" s="65"/>
      <c r="G109" s="65"/>
      <c r="H109" s="65"/>
      <c r="I109" s="65"/>
      <c r="J109" s="65"/>
      <c r="K109" s="65"/>
    </row>
    <row r="110" ht="23.25" customHeight="1" spans="2:11">
      <c r="B110" s="65"/>
      <c r="C110" s="65"/>
      <c r="D110" s="65"/>
      <c r="E110" s="65"/>
      <c r="F110" s="65"/>
      <c r="G110" s="65"/>
      <c r="H110" s="65"/>
      <c r="I110" s="65"/>
      <c r="J110" s="65"/>
      <c r="K110" s="65"/>
    </row>
    <row r="111" ht="23.25" customHeight="1" spans="2:11">
      <c r="B111" s="65"/>
      <c r="C111" s="65"/>
      <c r="D111" s="65"/>
      <c r="E111" s="65"/>
      <c r="F111" s="65"/>
      <c r="G111" s="65"/>
      <c r="H111" s="65"/>
      <c r="I111" s="65"/>
      <c r="J111" s="65"/>
      <c r="K111" s="65"/>
    </row>
    <row r="112" ht="23.25" customHeight="1" spans="2:11">
      <c r="B112" s="65"/>
      <c r="C112" s="65"/>
      <c r="D112" s="65"/>
      <c r="E112" s="65"/>
      <c r="F112" s="65"/>
      <c r="G112" s="65"/>
      <c r="H112" s="65"/>
      <c r="I112" s="65"/>
      <c r="J112" s="65"/>
      <c r="K112" s="65"/>
    </row>
    <row r="113" ht="23.25" customHeight="1" spans="2:11">
      <c r="B113" s="65"/>
      <c r="C113" s="65"/>
      <c r="D113" s="65"/>
      <c r="E113" s="65"/>
      <c r="F113" s="65"/>
      <c r="G113" s="65"/>
      <c r="H113" s="65"/>
      <c r="I113" s="65"/>
      <c r="J113" s="65"/>
      <c r="K113" s="65"/>
    </row>
    <row r="114" ht="23.25" customHeight="1" spans="2:11">
      <c r="B114" s="65"/>
      <c r="C114" s="65"/>
      <c r="D114" s="65"/>
      <c r="E114" s="65"/>
      <c r="F114" s="65"/>
      <c r="G114" s="65"/>
      <c r="H114" s="65"/>
      <c r="I114" s="65"/>
      <c r="J114" s="65"/>
      <c r="K114" s="65"/>
    </row>
    <row r="115" ht="23.25" customHeight="1" spans="2:11">
      <c r="B115" s="65"/>
      <c r="C115" s="65"/>
      <c r="D115" s="65"/>
      <c r="E115" s="65"/>
      <c r="F115" s="65"/>
      <c r="G115" s="65"/>
      <c r="H115" s="65"/>
      <c r="I115" s="65"/>
      <c r="J115" s="65"/>
      <c r="K115" s="65"/>
    </row>
    <row r="116" ht="23.25" customHeight="1" spans="2:11">
      <c r="B116" s="65"/>
      <c r="C116" s="65"/>
      <c r="D116" s="65"/>
      <c r="E116" s="65"/>
      <c r="F116" s="65"/>
      <c r="G116" s="65"/>
      <c r="H116" s="65"/>
      <c r="I116" s="65"/>
      <c r="J116" s="65"/>
      <c r="K116" s="65"/>
    </row>
    <row r="117" ht="23.25" customHeight="1" spans="2:11">
      <c r="B117" s="65"/>
      <c r="C117" s="65"/>
      <c r="D117" s="65"/>
      <c r="E117" s="65"/>
      <c r="F117" s="65"/>
      <c r="G117" s="65"/>
      <c r="H117" s="65"/>
      <c r="I117" s="65"/>
      <c r="J117" s="65"/>
      <c r="K117" s="65"/>
    </row>
    <row r="118" ht="23.25" customHeight="1" spans="2:11">
      <c r="B118" s="65"/>
      <c r="C118" s="65"/>
      <c r="D118" s="65"/>
      <c r="E118" s="65"/>
      <c r="F118" s="65"/>
      <c r="G118" s="65"/>
      <c r="H118" s="65"/>
      <c r="I118" s="65"/>
      <c r="J118" s="65"/>
      <c r="K118" s="65"/>
    </row>
    <row r="119" ht="23.25" customHeight="1" spans="2:11">
      <c r="B119" s="65"/>
      <c r="C119" s="65"/>
      <c r="D119" s="65"/>
      <c r="E119" s="65"/>
      <c r="F119" s="65"/>
      <c r="G119" s="65"/>
      <c r="H119" s="65"/>
      <c r="I119" s="65"/>
      <c r="J119" s="65"/>
      <c r="K119" s="65"/>
    </row>
    <row r="120" ht="23.25" customHeight="1" spans="2:11">
      <c r="B120" s="65"/>
      <c r="C120" s="65"/>
      <c r="D120" s="65"/>
      <c r="E120" s="65"/>
      <c r="F120" s="65"/>
      <c r="G120" s="65"/>
      <c r="H120" s="65"/>
      <c r="I120" s="65"/>
      <c r="J120" s="65"/>
      <c r="K120" s="65"/>
    </row>
    <row r="121" ht="23.25" customHeight="1" spans="2:11">
      <c r="B121" s="65"/>
      <c r="C121" s="65"/>
      <c r="D121" s="65"/>
      <c r="E121" s="65"/>
      <c r="F121" s="65"/>
      <c r="G121" s="65"/>
      <c r="H121" s="65"/>
      <c r="I121" s="65"/>
      <c r="J121" s="65"/>
      <c r="K121" s="65"/>
    </row>
    <row r="122" ht="23.25" customHeight="1" spans="2:11">
      <c r="B122" s="65"/>
      <c r="C122" s="65"/>
      <c r="D122" s="65"/>
      <c r="E122" s="65"/>
      <c r="F122" s="65"/>
      <c r="G122" s="65"/>
      <c r="H122" s="65"/>
      <c r="I122" s="65"/>
      <c r="J122" s="65"/>
      <c r="K122" s="65"/>
    </row>
    <row r="123" ht="23.25" customHeight="1" spans="2:11">
      <c r="B123" s="65"/>
      <c r="C123" s="65"/>
      <c r="D123" s="65"/>
      <c r="E123" s="65"/>
      <c r="F123" s="65"/>
      <c r="G123" s="65"/>
      <c r="H123" s="65"/>
      <c r="I123" s="65"/>
      <c r="J123" s="65"/>
      <c r="K123" s="65"/>
    </row>
    <row r="124" ht="23.25" customHeight="1" spans="2:11">
      <c r="B124" s="65"/>
      <c r="C124" s="65"/>
      <c r="D124" s="65"/>
      <c r="E124" s="65"/>
      <c r="F124" s="65"/>
      <c r="G124" s="65"/>
      <c r="H124" s="65"/>
      <c r="I124" s="65"/>
      <c r="J124" s="65"/>
      <c r="K124" s="65"/>
    </row>
    <row r="125" ht="23.25" customHeight="1" spans="2:11">
      <c r="B125" s="65"/>
      <c r="C125" s="65"/>
      <c r="D125" s="65"/>
      <c r="E125" s="65"/>
      <c r="F125" s="65"/>
      <c r="G125" s="65"/>
      <c r="H125" s="65"/>
      <c r="I125" s="65"/>
      <c r="J125" s="65"/>
      <c r="K125" s="65"/>
    </row>
    <row r="126" ht="23.25" customHeight="1" spans="2:11">
      <c r="B126" s="65"/>
      <c r="C126" s="65"/>
      <c r="D126" s="65"/>
      <c r="E126" s="65"/>
      <c r="F126" s="65"/>
      <c r="G126" s="65"/>
      <c r="H126" s="65"/>
      <c r="I126" s="65"/>
      <c r="J126" s="65"/>
      <c r="K126" s="65"/>
    </row>
    <row r="127" ht="23.25" customHeight="1" spans="2:11">
      <c r="B127" s="65"/>
      <c r="C127" s="65"/>
      <c r="D127" s="65"/>
      <c r="E127" s="65"/>
      <c r="F127" s="65"/>
      <c r="G127" s="65"/>
      <c r="H127" s="65"/>
      <c r="I127" s="65"/>
      <c r="J127" s="65"/>
      <c r="K127" s="65"/>
    </row>
    <row r="128" ht="23.25" customHeight="1" spans="2:11">
      <c r="B128" s="65"/>
      <c r="C128" s="65"/>
      <c r="D128" s="65"/>
      <c r="E128" s="65"/>
      <c r="F128" s="65"/>
      <c r="G128" s="65"/>
      <c r="H128" s="65"/>
      <c r="I128" s="65"/>
      <c r="J128" s="65"/>
      <c r="K128" s="65"/>
    </row>
    <row r="129" ht="23.25" customHeight="1" spans="2:11">
      <c r="B129" s="65"/>
      <c r="C129" s="65"/>
      <c r="D129" s="65"/>
      <c r="E129" s="65"/>
      <c r="F129" s="65"/>
      <c r="G129" s="65"/>
      <c r="H129" s="65"/>
      <c r="I129" s="65"/>
      <c r="J129" s="65"/>
      <c r="K129" s="65"/>
    </row>
    <row r="130" ht="23.25" customHeight="1" spans="2:11">
      <c r="B130" s="65"/>
      <c r="C130" s="65"/>
      <c r="D130" s="65"/>
      <c r="E130" s="65"/>
      <c r="F130" s="65"/>
      <c r="G130" s="65"/>
      <c r="H130" s="65"/>
      <c r="I130" s="65"/>
      <c r="J130" s="65"/>
      <c r="K130" s="65"/>
    </row>
    <row r="131" ht="23.25" customHeight="1" spans="2:11">
      <c r="B131" s="65"/>
      <c r="C131" s="65"/>
      <c r="D131" s="65"/>
      <c r="E131" s="65"/>
      <c r="F131" s="65"/>
      <c r="G131" s="65"/>
      <c r="H131" s="65"/>
      <c r="I131" s="65"/>
      <c r="J131" s="65"/>
      <c r="K131" s="65"/>
    </row>
    <row r="132" ht="23.25" customHeight="1" spans="2:11">
      <c r="B132" s="65"/>
      <c r="C132" s="65"/>
      <c r="D132" s="65"/>
      <c r="E132" s="65"/>
      <c r="F132" s="65"/>
      <c r="G132" s="65"/>
      <c r="H132" s="65"/>
      <c r="I132" s="65"/>
      <c r="J132" s="65"/>
      <c r="K132" s="65"/>
    </row>
    <row r="133" ht="23.25" customHeight="1" spans="2:11">
      <c r="B133" s="65"/>
      <c r="C133" s="65"/>
      <c r="D133" s="65"/>
      <c r="E133" s="65"/>
      <c r="F133" s="65"/>
      <c r="G133" s="65"/>
      <c r="H133" s="65"/>
      <c r="I133" s="65"/>
      <c r="J133" s="65"/>
      <c r="K133" s="65"/>
    </row>
    <row r="134" ht="23.25" customHeight="1" spans="2:11">
      <c r="B134" s="65"/>
      <c r="C134" s="65"/>
      <c r="D134" s="65"/>
      <c r="E134" s="65"/>
      <c r="F134" s="65"/>
      <c r="G134" s="65"/>
      <c r="H134" s="65"/>
      <c r="I134" s="65"/>
      <c r="J134" s="65"/>
      <c r="K134" s="65"/>
    </row>
    <row r="135" ht="23.25" customHeight="1" spans="2:11">
      <c r="B135" s="65"/>
      <c r="C135" s="65"/>
      <c r="D135" s="65"/>
      <c r="E135" s="65"/>
      <c r="F135" s="65"/>
      <c r="G135" s="65"/>
      <c r="H135" s="65"/>
      <c r="I135" s="65"/>
      <c r="J135" s="65"/>
      <c r="K135" s="65"/>
    </row>
    <row r="136" ht="23.25" customHeight="1" spans="2:11">
      <c r="B136" s="65"/>
      <c r="C136" s="65"/>
      <c r="D136" s="65"/>
      <c r="E136" s="65"/>
      <c r="F136" s="65"/>
      <c r="G136" s="65"/>
      <c r="H136" s="65"/>
      <c r="I136" s="65"/>
      <c r="J136" s="65"/>
      <c r="K136" s="65"/>
    </row>
    <row r="137" ht="23.25" customHeight="1" spans="2:11">
      <c r="B137" s="65"/>
      <c r="C137" s="65"/>
      <c r="D137" s="65"/>
      <c r="E137" s="65"/>
      <c r="F137" s="65"/>
      <c r="G137" s="65"/>
      <c r="H137" s="65"/>
      <c r="I137" s="65"/>
      <c r="J137" s="65"/>
      <c r="K137" s="65"/>
    </row>
    <row r="138" ht="23.25" customHeight="1" spans="2:11">
      <c r="B138" s="65"/>
      <c r="C138" s="65"/>
      <c r="D138" s="65"/>
      <c r="E138" s="65"/>
      <c r="F138" s="65"/>
      <c r="G138" s="65"/>
      <c r="H138" s="65"/>
      <c r="I138" s="65"/>
      <c r="J138" s="65"/>
      <c r="K138" s="65"/>
    </row>
    <row r="139" ht="23.25" customHeight="1" spans="2:11">
      <c r="B139" s="65"/>
      <c r="C139" s="65"/>
      <c r="D139" s="65"/>
      <c r="E139" s="65"/>
      <c r="F139" s="65"/>
      <c r="G139" s="65"/>
      <c r="H139" s="65"/>
      <c r="I139" s="65"/>
      <c r="J139" s="65"/>
      <c r="K139" s="65"/>
    </row>
    <row r="140" ht="23.25" customHeight="1" spans="2:11">
      <c r="B140" s="65"/>
      <c r="C140" s="65"/>
      <c r="D140" s="65"/>
      <c r="E140" s="65"/>
      <c r="F140" s="65"/>
      <c r="G140" s="65"/>
      <c r="H140" s="65"/>
      <c r="I140" s="65"/>
      <c r="J140" s="65"/>
      <c r="K140" s="65"/>
    </row>
    <row r="141" ht="23.25" customHeight="1" spans="2:11">
      <c r="B141" s="65"/>
      <c r="C141" s="65"/>
      <c r="D141" s="65"/>
      <c r="E141" s="65"/>
      <c r="F141" s="65"/>
      <c r="G141" s="65"/>
      <c r="H141" s="65"/>
      <c r="I141" s="65"/>
      <c r="J141" s="65"/>
      <c r="K141" s="65"/>
    </row>
    <row r="142" ht="23.25" customHeight="1" spans="2:11">
      <c r="B142" s="65"/>
      <c r="C142" s="65"/>
      <c r="D142" s="65"/>
      <c r="E142" s="65"/>
      <c r="F142" s="65"/>
      <c r="G142" s="65"/>
      <c r="H142" s="65"/>
      <c r="I142" s="65"/>
      <c r="J142" s="65"/>
      <c r="K142" s="65"/>
    </row>
    <row r="143" ht="23.25" customHeight="1" spans="2:11">
      <c r="B143" s="65"/>
      <c r="C143" s="65"/>
      <c r="D143" s="65"/>
      <c r="E143" s="65"/>
      <c r="F143" s="65"/>
      <c r="G143" s="65"/>
      <c r="H143" s="65"/>
      <c r="I143" s="65"/>
      <c r="J143" s="65"/>
      <c r="K143" s="65"/>
    </row>
    <row r="144" ht="23.25" customHeight="1" spans="2:11">
      <c r="B144" s="65"/>
      <c r="C144" s="65"/>
      <c r="D144" s="65"/>
      <c r="E144" s="65"/>
      <c r="F144" s="65"/>
      <c r="G144" s="65"/>
      <c r="H144" s="65"/>
      <c r="I144" s="65"/>
      <c r="J144" s="65"/>
      <c r="K144" s="65"/>
    </row>
    <row r="145" ht="23.25" customHeight="1" spans="2:11">
      <c r="B145" s="65"/>
      <c r="C145" s="65"/>
      <c r="D145" s="65"/>
      <c r="E145" s="65"/>
      <c r="F145" s="65"/>
      <c r="G145" s="65"/>
      <c r="H145" s="65"/>
      <c r="I145" s="65"/>
      <c r="J145" s="65"/>
      <c r="K145" s="65"/>
    </row>
    <row r="146" ht="23.25" customHeight="1" spans="2:11">
      <c r="B146" s="65"/>
      <c r="C146" s="65"/>
      <c r="D146" s="65"/>
      <c r="E146" s="65"/>
      <c r="F146" s="65"/>
      <c r="G146" s="65"/>
      <c r="H146" s="65"/>
      <c r="I146" s="65"/>
      <c r="J146" s="65"/>
      <c r="K146" s="65"/>
    </row>
    <row r="147" ht="23.25" customHeight="1" spans="2:11">
      <c r="B147" s="65"/>
      <c r="C147" s="65"/>
      <c r="D147" s="65"/>
      <c r="E147" s="65"/>
      <c r="F147" s="65"/>
      <c r="G147" s="65"/>
      <c r="H147" s="65"/>
      <c r="I147" s="65"/>
      <c r="J147" s="65"/>
      <c r="K147" s="65"/>
    </row>
    <row r="148" ht="23.25" customHeight="1" spans="2:11">
      <c r="B148" s="65"/>
      <c r="C148" s="65"/>
      <c r="D148" s="65"/>
      <c r="E148" s="65"/>
      <c r="F148" s="65"/>
      <c r="G148" s="65"/>
      <c r="H148" s="65"/>
      <c r="I148" s="65"/>
      <c r="J148" s="65"/>
      <c r="K148" s="65"/>
    </row>
    <row r="149" ht="23.25" customHeight="1" spans="2:11">
      <c r="B149" s="65"/>
      <c r="C149" s="65"/>
      <c r="D149" s="65"/>
      <c r="E149" s="65"/>
      <c r="F149" s="65"/>
      <c r="G149" s="65"/>
      <c r="H149" s="65"/>
      <c r="I149" s="65"/>
      <c r="J149" s="65"/>
      <c r="K149" s="65"/>
    </row>
    <row r="150" ht="23.25" customHeight="1" spans="2:11">
      <c r="B150" s="65"/>
      <c r="C150" s="65"/>
      <c r="D150" s="65"/>
      <c r="E150" s="65"/>
      <c r="F150" s="65"/>
      <c r="G150" s="65"/>
      <c r="H150" s="65"/>
      <c r="I150" s="65"/>
      <c r="J150" s="65"/>
      <c r="K150" s="65"/>
    </row>
    <row r="151" ht="23.25" customHeight="1" spans="2:11">
      <c r="B151" s="65"/>
      <c r="C151" s="65"/>
      <c r="D151" s="65"/>
      <c r="E151" s="65"/>
      <c r="F151" s="65"/>
      <c r="G151" s="65"/>
      <c r="H151" s="65"/>
      <c r="I151" s="65"/>
      <c r="J151" s="65"/>
      <c r="K151" s="65"/>
    </row>
    <row r="152" ht="23.25" customHeight="1" spans="2:11">
      <c r="B152" s="65"/>
      <c r="C152" s="65"/>
      <c r="D152" s="65"/>
      <c r="E152" s="65"/>
      <c r="F152" s="65"/>
      <c r="G152" s="65"/>
      <c r="H152" s="65"/>
      <c r="I152" s="65"/>
      <c r="J152" s="65"/>
      <c r="K152" s="65"/>
    </row>
    <row r="153" ht="23.25" customHeight="1" spans="2:11">
      <c r="B153" s="65"/>
      <c r="C153" s="65"/>
      <c r="D153" s="65"/>
      <c r="E153" s="65"/>
      <c r="F153" s="65"/>
      <c r="G153" s="65"/>
      <c r="H153" s="65"/>
      <c r="I153" s="65"/>
      <c r="J153" s="65"/>
      <c r="K153" s="65"/>
    </row>
    <row r="154" ht="23.25" customHeight="1" spans="2:11">
      <c r="B154" s="65"/>
      <c r="C154" s="65"/>
      <c r="D154" s="65"/>
      <c r="E154" s="65"/>
      <c r="F154" s="65"/>
      <c r="G154" s="65"/>
      <c r="H154" s="65"/>
      <c r="I154" s="65"/>
      <c r="J154" s="65"/>
      <c r="K154" s="65"/>
    </row>
    <row r="155" ht="23.25" customHeight="1" spans="2:11">
      <c r="B155" s="65"/>
      <c r="C155" s="65"/>
      <c r="D155" s="65"/>
      <c r="E155" s="65"/>
      <c r="F155" s="65"/>
      <c r="G155" s="65"/>
      <c r="H155" s="65"/>
      <c r="I155" s="65"/>
      <c r="J155" s="65"/>
      <c r="K155" s="65"/>
    </row>
    <row r="156" ht="23.25" customHeight="1" spans="2:11">
      <c r="B156" s="65"/>
      <c r="C156" s="65"/>
      <c r="D156" s="65"/>
      <c r="E156" s="65"/>
      <c r="F156" s="65"/>
      <c r="G156" s="65"/>
      <c r="H156" s="65"/>
      <c r="I156" s="65"/>
      <c r="J156" s="65"/>
      <c r="K156" s="65"/>
    </row>
    <row r="157" ht="23.25" customHeight="1" spans="2:11">
      <c r="B157" s="65"/>
      <c r="C157" s="65"/>
      <c r="D157" s="65"/>
      <c r="E157" s="65"/>
      <c r="F157" s="65"/>
      <c r="G157" s="65"/>
      <c r="H157" s="65"/>
      <c r="I157" s="65"/>
      <c r="J157" s="65"/>
      <c r="K157" s="65"/>
    </row>
    <row r="158" ht="23.25" customHeight="1" spans="2:11">
      <c r="B158" s="65"/>
      <c r="C158" s="65"/>
      <c r="D158" s="65"/>
      <c r="E158" s="65"/>
      <c r="F158" s="65"/>
      <c r="G158" s="65"/>
      <c r="H158" s="65"/>
      <c r="I158" s="65"/>
      <c r="J158" s="65"/>
      <c r="K158" s="65"/>
    </row>
    <row r="159" ht="23.25" customHeight="1" spans="2:11">
      <c r="B159" s="65"/>
      <c r="C159" s="65"/>
      <c r="D159" s="65"/>
      <c r="E159" s="65"/>
      <c r="F159" s="65"/>
      <c r="G159" s="65"/>
      <c r="H159" s="65"/>
      <c r="I159" s="65"/>
      <c r="J159" s="65"/>
      <c r="K159" s="65"/>
    </row>
    <row r="160" ht="23.25" customHeight="1" spans="2:11">
      <c r="B160" s="65"/>
      <c r="C160" s="65"/>
      <c r="D160" s="65"/>
      <c r="E160" s="65"/>
      <c r="F160" s="65"/>
      <c r="G160" s="65"/>
      <c r="H160" s="65"/>
      <c r="I160" s="65"/>
      <c r="J160" s="65"/>
      <c r="K160" s="65"/>
    </row>
    <row r="161" ht="23.25" customHeight="1" spans="2:11">
      <c r="B161" s="65"/>
      <c r="C161" s="65"/>
      <c r="D161" s="65"/>
      <c r="E161" s="65"/>
      <c r="F161" s="65"/>
      <c r="G161" s="65"/>
      <c r="H161" s="65"/>
      <c r="I161" s="65"/>
      <c r="J161" s="65"/>
      <c r="K161" s="65"/>
    </row>
    <row r="162" ht="23.25" customHeight="1" spans="2:11">
      <c r="B162" s="65"/>
      <c r="C162" s="65"/>
      <c r="D162" s="65"/>
      <c r="E162" s="65"/>
      <c r="F162" s="65"/>
      <c r="G162" s="65"/>
      <c r="H162" s="65"/>
      <c r="I162" s="65"/>
      <c r="J162" s="65"/>
      <c r="K162" s="65"/>
    </row>
    <row r="163" ht="23.25" customHeight="1" spans="2:11">
      <c r="B163" s="65"/>
      <c r="C163" s="65"/>
      <c r="D163" s="65"/>
      <c r="E163" s="65"/>
      <c r="F163" s="65"/>
      <c r="G163" s="65"/>
      <c r="H163" s="65"/>
      <c r="I163" s="65"/>
      <c r="J163" s="65"/>
      <c r="K163" s="65"/>
    </row>
    <row r="164" ht="23.25" customHeight="1" spans="2:11">
      <c r="B164" s="65"/>
      <c r="C164" s="65"/>
      <c r="D164" s="65"/>
      <c r="E164" s="65"/>
      <c r="F164" s="65"/>
      <c r="G164" s="65"/>
      <c r="H164" s="65"/>
      <c r="I164" s="65"/>
      <c r="J164" s="65"/>
      <c r="K164" s="65"/>
    </row>
    <row r="165" ht="23.25" customHeight="1" spans="2:11">
      <c r="B165" s="65"/>
      <c r="C165" s="65"/>
      <c r="D165" s="65"/>
      <c r="E165" s="65"/>
      <c r="F165" s="65"/>
      <c r="G165" s="65"/>
      <c r="H165" s="65"/>
      <c r="I165" s="65"/>
      <c r="J165" s="65"/>
      <c r="K165" s="65"/>
    </row>
    <row r="166" ht="23.25" customHeight="1" spans="2:11">
      <c r="B166" s="65"/>
      <c r="C166" s="65"/>
      <c r="D166" s="65"/>
      <c r="E166" s="65"/>
      <c r="F166" s="65"/>
      <c r="G166" s="65"/>
      <c r="H166" s="65"/>
      <c r="I166" s="65"/>
      <c r="J166" s="65"/>
      <c r="K166" s="65"/>
    </row>
    <row r="167" ht="23.25" customHeight="1" spans="2:11">
      <c r="B167" s="65"/>
      <c r="C167" s="65"/>
      <c r="D167" s="65"/>
      <c r="E167" s="65"/>
      <c r="F167" s="65"/>
      <c r="G167" s="65"/>
      <c r="H167" s="65"/>
      <c r="I167" s="65"/>
      <c r="J167" s="65"/>
      <c r="K167" s="65"/>
    </row>
    <row r="168" ht="23.25" customHeight="1" spans="2:11">
      <c r="B168" s="65"/>
      <c r="C168" s="65"/>
      <c r="D168" s="65"/>
      <c r="E168" s="65"/>
      <c r="F168" s="65"/>
      <c r="G168" s="65"/>
      <c r="H168" s="65"/>
      <c r="I168" s="65"/>
      <c r="J168" s="65"/>
      <c r="K168" s="65"/>
    </row>
    <row r="169" ht="23.25" customHeight="1" spans="2:11">
      <c r="B169" s="65"/>
      <c r="C169" s="65"/>
      <c r="D169" s="65"/>
      <c r="E169" s="65"/>
      <c r="F169" s="65"/>
      <c r="G169" s="65"/>
      <c r="H169" s="65"/>
      <c r="I169" s="65"/>
      <c r="J169" s="65"/>
      <c r="K169" s="65"/>
    </row>
    <row r="170" ht="23.25" customHeight="1" spans="2:11">
      <c r="B170" s="65"/>
      <c r="C170" s="65"/>
      <c r="D170" s="65"/>
      <c r="E170" s="65"/>
      <c r="F170" s="65"/>
      <c r="G170" s="65"/>
      <c r="H170" s="65"/>
      <c r="I170" s="65"/>
      <c r="J170" s="65"/>
      <c r="K170" s="65"/>
    </row>
    <row r="171" ht="23.25" customHeight="1" spans="2:11">
      <c r="B171" s="65"/>
      <c r="C171" s="65"/>
      <c r="D171" s="65"/>
      <c r="E171" s="65"/>
      <c r="F171" s="65"/>
      <c r="G171" s="65"/>
      <c r="H171" s="65"/>
      <c r="I171" s="65"/>
      <c r="J171" s="65"/>
      <c r="K171" s="65"/>
    </row>
    <row r="172" ht="23.25" customHeight="1" spans="2:11">
      <c r="B172" s="65"/>
      <c r="C172" s="65"/>
      <c r="D172" s="65"/>
      <c r="E172" s="65"/>
      <c r="F172" s="65"/>
      <c r="G172" s="65"/>
      <c r="H172" s="65"/>
      <c r="I172" s="65"/>
      <c r="J172" s="65"/>
      <c r="K172" s="65"/>
    </row>
    <row r="173" ht="23.25" customHeight="1" spans="2:11">
      <c r="B173" s="65"/>
      <c r="C173" s="65"/>
      <c r="D173" s="65"/>
      <c r="E173" s="65"/>
      <c r="F173" s="65"/>
      <c r="G173" s="65"/>
      <c r="H173" s="65"/>
      <c r="I173" s="65"/>
      <c r="J173" s="65"/>
      <c r="K173" s="65"/>
    </row>
    <row r="174" ht="23.25" customHeight="1" spans="2:11">
      <c r="B174" s="65"/>
      <c r="C174" s="65"/>
      <c r="D174" s="65"/>
      <c r="E174" s="65"/>
      <c r="F174" s="65"/>
      <c r="G174" s="65"/>
      <c r="H174" s="65"/>
      <c r="I174" s="65"/>
      <c r="J174" s="65"/>
      <c r="K174" s="65"/>
    </row>
    <row r="175" ht="23.25" customHeight="1"/>
    <row r="176" ht="23.25" customHeight="1"/>
    <row r="177" ht="23.25" customHeight="1"/>
    <row r="178" ht="23.25" customHeight="1"/>
    <row r="179" ht="23.25" customHeight="1"/>
    <row r="180" ht="23.25" customHeight="1"/>
    <row r="181" ht="23.25" customHeight="1"/>
    <row r="182" ht="23.25" customHeight="1"/>
    <row r="183" ht="23.25" customHeight="1"/>
    <row r="184" ht="23.25" customHeight="1"/>
  </sheetData>
  <mergeCells count="7">
    <mergeCell ref="A12:F12"/>
    <mergeCell ref="G12:K12"/>
    <mergeCell ref="A28:F28"/>
    <mergeCell ref="G28:K28"/>
    <mergeCell ref="A44:K44"/>
    <mergeCell ref="A60:F60"/>
    <mergeCell ref="G60:K60"/>
  </mergeCells>
  <pageMargins left="0.708661417322835" right="0.708661417322835" top="0.748031496062992" bottom="0.748031496062992" header="0.31496062992126" footer="0.31496062992126"/>
  <pageSetup paperSize="9" scale="48" orientation="landscape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T242"/>
  <sheetViews>
    <sheetView showGridLines="0" zoomScale="70" zoomScaleNormal="70" workbookViewId="0">
      <selection activeCell="B13" sqref="B13"/>
    </sheetView>
  </sheetViews>
  <sheetFormatPr defaultColWidth="0" defaultRowHeight="15"/>
  <cols>
    <col min="1" max="1" width="2.71428571428571" customWidth="1"/>
    <col min="2" max="2" width="48.7142857142857" customWidth="1"/>
    <col min="3" max="17" width="13.7142857142857" customWidth="1"/>
    <col min="18" max="18" width="17.7142857142857" customWidth="1"/>
    <col min="19" max="19" width="9.14285714285714" customWidth="1"/>
    <col min="20" max="20" width="8.57142857142857" customWidth="1"/>
    <col min="21" max="16384" width="9.14285714285714" hidden="1"/>
  </cols>
  <sheetData>
    <row r="1" spans="1:20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97"/>
    </row>
    <row r="3" spans="1:20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97"/>
    </row>
    <row r="4" customHeight="1" spans="1:20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97"/>
    </row>
    <row r="5" spans="1:20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19"/>
    </row>
    <row r="11" ht="23.25" customHeight="1"/>
    <row r="12" ht="23.25" customHeight="1" spans="2:20">
      <c r="B12" s="825" t="s">
        <v>121</v>
      </c>
      <c r="C12" s="533"/>
      <c r="D12" s="826"/>
      <c r="E12" s="827"/>
      <c r="F12" s="827"/>
      <c r="G12" s="828"/>
      <c r="H12" s="829"/>
      <c r="I12" s="829"/>
      <c r="J12" s="412"/>
      <c r="K12" s="412"/>
      <c r="L12" s="412"/>
      <c r="M12" s="412"/>
      <c r="N12" s="412"/>
      <c r="O12" s="412"/>
      <c r="P12" s="412"/>
      <c r="Q12" s="412"/>
      <c r="R12" s="412"/>
      <c r="S12" s="406"/>
      <c r="T12" s="406"/>
    </row>
    <row r="13" ht="23.25" customHeight="1" spans="2:20">
      <c r="B13" s="166" t="s">
        <v>122</v>
      </c>
      <c r="C13" s="830">
        <v>2006</v>
      </c>
      <c r="D13" s="830">
        <v>2007</v>
      </c>
      <c r="E13" s="830">
        <v>2008</v>
      </c>
      <c r="F13" s="830">
        <v>2009</v>
      </c>
      <c r="G13" s="830">
        <v>2010</v>
      </c>
      <c r="H13" s="830">
        <v>2011</v>
      </c>
      <c r="I13" s="830">
        <v>2012</v>
      </c>
      <c r="J13" s="830">
        <v>2013</v>
      </c>
      <c r="K13" s="843">
        <v>2014</v>
      </c>
      <c r="L13" s="843">
        <v>2015</v>
      </c>
      <c r="M13" s="830">
        <v>2016</v>
      </c>
      <c r="N13" s="830">
        <v>2017</v>
      </c>
      <c r="O13" s="841">
        <v>2018</v>
      </c>
      <c r="P13" s="411">
        <v>2019</v>
      </c>
      <c r="Q13" s="421">
        <v>2020</v>
      </c>
      <c r="R13" s="411" t="s">
        <v>123</v>
      </c>
      <c r="S13" s="406"/>
      <c r="T13" s="406"/>
    </row>
    <row r="14" ht="23.25" customHeight="1" spans="2:20">
      <c r="B14" s="78" t="s">
        <v>4</v>
      </c>
      <c r="C14" s="145">
        <v>8</v>
      </c>
      <c r="D14" s="145">
        <v>8</v>
      </c>
      <c r="E14" s="145">
        <v>12</v>
      </c>
      <c r="F14" s="145">
        <v>15</v>
      </c>
      <c r="G14" s="145">
        <v>33</v>
      </c>
      <c r="H14" s="163">
        <v>45</v>
      </c>
      <c r="I14" s="163">
        <v>35</v>
      </c>
      <c r="J14" s="163">
        <v>54</v>
      </c>
      <c r="K14" s="163">
        <v>77</v>
      </c>
      <c r="L14" s="163">
        <v>90</v>
      </c>
      <c r="M14" s="163">
        <v>87</v>
      </c>
      <c r="N14" s="163">
        <v>93</v>
      </c>
      <c r="O14" s="163">
        <v>81</v>
      </c>
      <c r="P14" s="163">
        <v>114</v>
      </c>
      <c r="Q14" s="199">
        <v>116</v>
      </c>
      <c r="R14" s="845">
        <f>IF(ISERROR(Q14/C14-1),"-",(Q14/C14-1))</f>
        <v>13.5</v>
      </c>
      <c r="S14" s="406"/>
      <c r="T14" s="406"/>
    </row>
    <row r="15" ht="23.25" customHeight="1" spans="2:20">
      <c r="B15" s="78" t="s">
        <v>3</v>
      </c>
      <c r="C15" s="145">
        <v>47</v>
      </c>
      <c r="D15" s="145">
        <v>70</v>
      </c>
      <c r="E15" s="145">
        <v>88</v>
      </c>
      <c r="F15" s="145">
        <v>151</v>
      </c>
      <c r="G15" s="145">
        <v>165</v>
      </c>
      <c r="H15" s="163">
        <v>256</v>
      </c>
      <c r="I15" s="163">
        <v>280</v>
      </c>
      <c r="J15" s="163">
        <v>291</v>
      </c>
      <c r="K15" s="163">
        <v>324</v>
      </c>
      <c r="L15" s="163">
        <v>305</v>
      </c>
      <c r="M15" s="163">
        <v>378</v>
      </c>
      <c r="N15" s="163">
        <v>379</v>
      </c>
      <c r="O15" s="163">
        <v>359</v>
      </c>
      <c r="P15" s="163">
        <v>397</v>
      </c>
      <c r="Q15" s="199">
        <v>397</v>
      </c>
      <c r="R15" s="845">
        <f t="shared" ref="R15:R21" si="0">IF(ISERROR(Q15/C15-1),"-",(Q15/C15-1))</f>
        <v>7.4468085106383</v>
      </c>
      <c r="S15" s="406"/>
      <c r="T15" s="406"/>
    </row>
    <row r="16" ht="23.25" customHeight="1" spans="2:20">
      <c r="B16" s="78" t="s">
        <v>124</v>
      </c>
      <c r="C16" s="145">
        <v>0</v>
      </c>
      <c r="D16" s="654">
        <v>70</v>
      </c>
      <c r="E16" s="654">
        <v>90</v>
      </c>
      <c r="F16" s="654">
        <v>115</v>
      </c>
      <c r="G16" s="654">
        <v>108</v>
      </c>
      <c r="H16" s="831">
        <v>74</v>
      </c>
      <c r="I16" s="831">
        <v>74</v>
      </c>
      <c r="J16" s="831">
        <v>400</v>
      </c>
      <c r="K16" s="831">
        <v>528</v>
      </c>
      <c r="L16" s="163">
        <v>0</v>
      </c>
      <c r="M16" s="163">
        <v>0</v>
      </c>
      <c r="N16" s="163">
        <v>418</v>
      </c>
      <c r="O16" s="163">
        <v>24</v>
      </c>
      <c r="P16" s="163">
        <v>0</v>
      </c>
      <c r="Q16" s="163">
        <v>0</v>
      </c>
      <c r="R16" s="845" t="str">
        <f t="shared" si="0"/>
        <v>-</v>
      </c>
      <c r="S16" s="406"/>
      <c r="T16" s="406"/>
    </row>
    <row r="17" ht="23.25" customHeight="1" spans="2:20">
      <c r="B17" s="78" t="s">
        <v>125</v>
      </c>
      <c r="C17" s="145">
        <v>14</v>
      </c>
      <c r="D17" s="145">
        <v>0</v>
      </c>
      <c r="E17" s="145">
        <v>0</v>
      </c>
      <c r="F17" s="145">
        <v>0</v>
      </c>
      <c r="G17" s="145">
        <v>40</v>
      </c>
      <c r="H17" s="163">
        <v>0</v>
      </c>
      <c r="I17" s="163">
        <v>0</v>
      </c>
      <c r="J17" s="163">
        <v>0</v>
      </c>
      <c r="K17" s="163">
        <v>0</v>
      </c>
      <c r="L17" s="163">
        <v>0</v>
      </c>
      <c r="M17" s="163">
        <v>0</v>
      </c>
      <c r="N17" s="163">
        <v>0</v>
      </c>
      <c r="O17" s="163">
        <v>0</v>
      </c>
      <c r="P17" s="163">
        <v>0</v>
      </c>
      <c r="Q17" s="163">
        <v>0</v>
      </c>
      <c r="R17" s="845">
        <f t="shared" si="0"/>
        <v>-1</v>
      </c>
      <c r="S17" s="406"/>
      <c r="T17" s="406"/>
    </row>
    <row r="18" ht="23.25" customHeight="1" spans="2:20">
      <c r="B18" s="78" t="s">
        <v>126</v>
      </c>
      <c r="C18" s="145" t="s">
        <v>127</v>
      </c>
      <c r="D18" s="145" t="s">
        <v>127</v>
      </c>
      <c r="E18" s="145" t="s">
        <v>127</v>
      </c>
      <c r="F18" s="145" t="s">
        <v>127</v>
      </c>
      <c r="G18" s="145">
        <v>10</v>
      </c>
      <c r="H18" s="163">
        <v>14</v>
      </c>
      <c r="I18" s="163">
        <v>12</v>
      </c>
      <c r="J18" s="163">
        <v>14</v>
      </c>
      <c r="K18" s="163">
        <v>14</v>
      </c>
      <c r="L18" s="163">
        <v>12</v>
      </c>
      <c r="M18" s="163">
        <v>20</v>
      </c>
      <c r="N18" s="163">
        <v>20</v>
      </c>
      <c r="O18" s="163">
        <v>16</v>
      </c>
      <c r="P18" s="163">
        <v>18</v>
      </c>
      <c r="Q18" s="163">
        <v>18</v>
      </c>
      <c r="R18" s="845" t="str">
        <f t="shared" si="0"/>
        <v>-</v>
      </c>
      <c r="S18" s="406"/>
      <c r="T18" s="406"/>
    </row>
    <row r="19" ht="23.25" customHeight="1" spans="2:20">
      <c r="B19" s="78" t="s">
        <v>128</v>
      </c>
      <c r="C19" s="145" t="s">
        <v>127</v>
      </c>
      <c r="D19" s="145" t="s">
        <v>127</v>
      </c>
      <c r="E19" s="145" t="s">
        <v>127</v>
      </c>
      <c r="F19" s="145" t="s">
        <v>127</v>
      </c>
      <c r="G19" s="145">
        <v>8</v>
      </c>
      <c r="H19" s="163">
        <v>10</v>
      </c>
      <c r="I19" s="163">
        <v>10</v>
      </c>
      <c r="J19" s="163">
        <v>10</v>
      </c>
      <c r="K19" s="163">
        <v>12</v>
      </c>
      <c r="L19" s="163">
        <v>12</v>
      </c>
      <c r="M19" s="163">
        <v>12</v>
      </c>
      <c r="N19" s="163">
        <v>12</v>
      </c>
      <c r="O19" s="163">
        <v>20</v>
      </c>
      <c r="P19" s="163">
        <v>20</v>
      </c>
      <c r="Q19" s="163">
        <v>20</v>
      </c>
      <c r="R19" s="845" t="str">
        <f t="shared" si="0"/>
        <v>-</v>
      </c>
      <c r="S19" s="406"/>
      <c r="T19" s="406"/>
    </row>
    <row r="20" ht="23.25" customHeight="1" spans="2:20">
      <c r="B20" s="220" t="s">
        <v>129</v>
      </c>
      <c r="C20" s="147" t="s">
        <v>127</v>
      </c>
      <c r="D20" s="147" t="s">
        <v>127</v>
      </c>
      <c r="E20" s="147" t="s">
        <v>127</v>
      </c>
      <c r="F20" s="147" t="s">
        <v>127</v>
      </c>
      <c r="G20" s="147" t="s">
        <v>127</v>
      </c>
      <c r="H20" s="147" t="s">
        <v>127</v>
      </c>
      <c r="I20" s="147" t="s">
        <v>127</v>
      </c>
      <c r="J20" s="147" t="s">
        <v>127</v>
      </c>
      <c r="K20" s="147" t="s">
        <v>127</v>
      </c>
      <c r="L20" s="147" t="s">
        <v>127</v>
      </c>
      <c r="M20" s="147" t="s">
        <v>127</v>
      </c>
      <c r="N20" s="147" t="s">
        <v>127</v>
      </c>
      <c r="O20" s="147">
        <v>6</v>
      </c>
      <c r="P20" s="165">
        <v>6</v>
      </c>
      <c r="Q20" s="165">
        <v>6</v>
      </c>
      <c r="R20" s="845" t="str">
        <f t="shared" si="0"/>
        <v>-</v>
      </c>
      <c r="S20" s="406"/>
      <c r="T20" s="406"/>
    </row>
    <row r="21" ht="23.25" customHeight="1" spans="2:20">
      <c r="B21" s="832" t="s">
        <v>130</v>
      </c>
      <c r="C21" s="833">
        <f>SUM(C14:C20)</f>
        <v>69</v>
      </c>
      <c r="D21" s="833">
        <f t="shared" ref="D21:Q21" si="1">SUM(D14:D20)</f>
        <v>148</v>
      </c>
      <c r="E21" s="833">
        <f t="shared" si="1"/>
        <v>190</v>
      </c>
      <c r="F21" s="833">
        <f t="shared" si="1"/>
        <v>281</v>
      </c>
      <c r="G21" s="833">
        <f t="shared" si="1"/>
        <v>364</v>
      </c>
      <c r="H21" s="833">
        <f t="shared" si="1"/>
        <v>399</v>
      </c>
      <c r="I21" s="833">
        <f t="shared" si="1"/>
        <v>411</v>
      </c>
      <c r="J21" s="833">
        <f t="shared" si="1"/>
        <v>769</v>
      </c>
      <c r="K21" s="833">
        <f t="shared" si="1"/>
        <v>955</v>
      </c>
      <c r="L21" s="833">
        <f t="shared" si="1"/>
        <v>419</v>
      </c>
      <c r="M21" s="833">
        <f t="shared" si="1"/>
        <v>497</v>
      </c>
      <c r="N21" s="833">
        <f t="shared" si="1"/>
        <v>922</v>
      </c>
      <c r="O21" s="842">
        <f t="shared" si="1"/>
        <v>506</v>
      </c>
      <c r="P21" s="842">
        <f t="shared" si="1"/>
        <v>555</v>
      </c>
      <c r="Q21" s="842">
        <f t="shared" si="1"/>
        <v>557</v>
      </c>
      <c r="R21" s="846">
        <f t="shared" si="0"/>
        <v>7.07246376811594</v>
      </c>
      <c r="S21" s="406"/>
      <c r="T21" s="406"/>
    </row>
    <row r="22" ht="23.25" customHeight="1" spans="2:20">
      <c r="B22" s="834" t="s">
        <v>131</v>
      </c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406"/>
      <c r="T22" s="406"/>
    </row>
    <row r="23" ht="23.25" customHeight="1" spans="1:20">
      <c r="A23" s="65"/>
      <c r="B23" s="835"/>
      <c r="C23" s="835"/>
      <c r="D23" s="835"/>
      <c r="E23" s="835"/>
      <c r="F23" s="835"/>
      <c r="G23" s="835"/>
      <c r="H23" s="835"/>
      <c r="I23" s="835"/>
      <c r="J23" s="835"/>
      <c r="K23" s="835"/>
      <c r="L23" s="835"/>
      <c r="M23" s="835"/>
      <c r="N23" s="835"/>
      <c r="O23" s="835"/>
      <c r="P23" s="835"/>
      <c r="Q23" s="835"/>
      <c r="R23" s="835"/>
      <c r="S23" s="835"/>
      <c r="T23" s="406"/>
    </row>
    <row r="24" ht="23.25" customHeight="1" spans="1:20">
      <c r="A24" s="65"/>
      <c r="B24" s="836"/>
      <c r="C24" s="837"/>
      <c r="D24" s="296"/>
      <c r="E24" s="838"/>
      <c r="F24" s="837"/>
      <c r="G24" s="837"/>
      <c r="H24" s="839"/>
      <c r="I24" s="835"/>
      <c r="J24" s="835"/>
      <c r="K24" s="835"/>
      <c r="L24" s="835"/>
      <c r="M24" s="835"/>
      <c r="N24" s="835"/>
      <c r="O24" s="835"/>
      <c r="P24" s="835"/>
      <c r="Q24" s="835"/>
      <c r="R24" s="835"/>
      <c r="S24" s="835"/>
      <c r="T24" s="406"/>
    </row>
    <row r="25" ht="23.25" customHeight="1" spans="1:20">
      <c r="A25" s="65"/>
      <c r="B25" s="825" t="s">
        <v>132</v>
      </c>
      <c r="C25" s="533"/>
      <c r="D25" s="826"/>
      <c r="E25" s="827"/>
      <c r="F25" s="827"/>
      <c r="G25" s="828"/>
      <c r="H25" s="829"/>
      <c r="I25" s="829"/>
      <c r="J25" s="412"/>
      <c r="K25" s="412"/>
      <c r="L25" s="412"/>
      <c r="M25" s="412"/>
      <c r="N25" s="412"/>
      <c r="O25" s="412"/>
      <c r="P25" s="412"/>
      <c r="Q25" s="412"/>
      <c r="R25" s="412"/>
      <c r="S25" s="835"/>
      <c r="T25" s="406"/>
    </row>
    <row r="26" ht="23.25" customHeight="1" spans="1:20">
      <c r="A26" s="65"/>
      <c r="B26" s="166" t="s">
        <v>122</v>
      </c>
      <c r="C26" s="830">
        <v>2006</v>
      </c>
      <c r="D26" s="830">
        <v>2007</v>
      </c>
      <c r="E26" s="830">
        <v>2008</v>
      </c>
      <c r="F26" s="830">
        <v>2009</v>
      </c>
      <c r="G26" s="830">
        <v>2010</v>
      </c>
      <c r="H26" s="830">
        <v>2011</v>
      </c>
      <c r="I26" s="830">
        <v>2012</v>
      </c>
      <c r="J26" s="830">
        <v>2013</v>
      </c>
      <c r="K26" s="843">
        <v>2014</v>
      </c>
      <c r="L26" s="843">
        <v>2015</v>
      </c>
      <c r="M26" s="830">
        <v>2016</v>
      </c>
      <c r="N26" s="830">
        <v>2017</v>
      </c>
      <c r="O26" s="841">
        <v>2018</v>
      </c>
      <c r="P26" s="411">
        <v>2019</v>
      </c>
      <c r="Q26" s="421">
        <v>2020</v>
      </c>
      <c r="R26" s="411" t="s">
        <v>123</v>
      </c>
      <c r="S26" s="835"/>
      <c r="T26" s="406"/>
    </row>
    <row r="27" ht="23.25" customHeight="1" spans="1:20">
      <c r="A27" s="65"/>
      <c r="B27" s="78" t="s">
        <v>4</v>
      </c>
      <c r="C27" s="145">
        <v>8</v>
      </c>
      <c r="D27" s="145">
        <v>8</v>
      </c>
      <c r="E27" s="145">
        <v>12</v>
      </c>
      <c r="F27" s="145">
        <v>15</v>
      </c>
      <c r="G27" s="145">
        <v>29</v>
      </c>
      <c r="H27" s="163">
        <v>34</v>
      </c>
      <c r="I27" s="163">
        <v>35</v>
      </c>
      <c r="J27" s="163">
        <v>53</v>
      </c>
      <c r="K27" s="163">
        <v>74</v>
      </c>
      <c r="L27" s="163">
        <v>81</v>
      </c>
      <c r="M27" s="163">
        <v>70</v>
      </c>
      <c r="N27" s="163">
        <v>83</v>
      </c>
      <c r="O27" s="163">
        <v>68</v>
      </c>
      <c r="P27" s="163">
        <v>95</v>
      </c>
      <c r="Q27" s="199">
        <v>100</v>
      </c>
      <c r="R27" s="845">
        <f>IF(ISERROR(Q27/C27-1),"-",(Q27/C27-1))</f>
        <v>11.5</v>
      </c>
      <c r="S27" s="835"/>
      <c r="T27" s="406"/>
    </row>
    <row r="28" ht="23.25" customHeight="1" spans="1:20">
      <c r="A28" s="65"/>
      <c r="B28" s="78" t="s">
        <v>3</v>
      </c>
      <c r="C28" s="145">
        <v>46</v>
      </c>
      <c r="D28" s="145">
        <v>68</v>
      </c>
      <c r="E28" s="145">
        <v>83</v>
      </c>
      <c r="F28" s="145">
        <v>150</v>
      </c>
      <c r="G28" s="145">
        <v>160</v>
      </c>
      <c r="H28" s="163">
        <v>252</v>
      </c>
      <c r="I28" s="163">
        <v>259</v>
      </c>
      <c r="J28" s="163">
        <v>255</v>
      </c>
      <c r="K28" s="163">
        <v>291</v>
      </c>
      <c r="L28" s="163">
        <v>263</v>
      </c>
      <c r="M28" s="163">
        <v>291</v>
      </c>
      <c r="N28" s="163">
        <v>354</v>
      </c>
      <c r="O28" s="163">
        <v>294</v>
      </c>
      <c r="P28" s="163">
        <v>322</v>
      </c>
      <c r="Q28" s="199">
        <v>288</v>
      </c>
      <c r="R28" s="845">
        <f t="shared" ref="R28:R34" si="2">IF(ISERROR(Q28/C28-1),"-",(Q28/C28-1))</f>
        <v>5.26086956521739</v>
      </c>
      <c r="S28" s="835"/>
      <c r="T28" s="406"/>
    </row>
    <row r="29" ht="23.25" customHeight="1" spans="1:20">
      <c r="A29" s="65"/>
      <c r="B29" s="78" t="s">
        <v>124</v>
      </c>
      <c r="C29" s="145" t="s">
        <v>127</v>
      </c>
      <c r="D29" s="654">
        <v>70</v>
      </c>
      <c r="E29" s="654">
        <v>90</v>
      </c>
      <c r="F29" s="654">
        <v>105</v>
      </c>
      <c r="G29" s="654">
        <v>97</v>
      </c>
      <c r="H29" s="831">
        <v>68</v>
      </c>
      <c r="I29" s="831">
        <v>73</v>
      </c>
      <c r="J29" s="831">
        <v>374</v>
      </c>
      <c r="K29" s="831">
        <v>484</v>
      </c>
      <c r="L29" s="163">
        <v>0</v>
      </c>
      <c r="M29" s="163">
        <v>0</v>
      </c>
      <c r="N29" s="163">
        <v>401</v>
      </c>
      <c r="O29" s="163">
        <v>23</v>
      </c>
      <c r="P29" s="163">
        <v>0</v>
      </c>
      <c r="Q29" s="163">
        <v>0</v>
      </c>
      <c r="R29" s="845" t="str">
        <f t="shared" si="2"/>
        <v>-</v>
      </c>
      <c r="S29" s="835"/>
      <c r="T29" s="406"/>
    </row>
    <row r="30" ht="23.25" customHeight="1" spans="1:20">
      <c r="A30" s="65"/>
      <c r="B30" s="78" t="s">
        <v>125</v>
      </c>
      <c r="C30" s="145">
        <v>14</v>
      </c>
      <c r="D30" s="145">
        <v>0</v>
      </c>
      <c r="E30" s="145">
        <v>0</v>
      </c>
      <c r="F30" s="145">
        <v>0</v>
      </c>
      <c r="G30" s="145">
        <v>25</v>
      </c>
      <c r="H30" s="163">
        <v>0</v>
      </c>
      <c r="I30" s="163">
        <v>0</v>
      </c>
      <c r="J30" s="163">
        <v>0</v>
      </c>
      <c r="K30" s="163">
        <v>0</v>
      </c>
      <c r="L30" s="163">
        <v>0</v>
      </c>
      <c r="M30" s="163">
        <v>0</v>
      </c>
      <c r="N30" s="163">
        <v>0</v>
      </c>
      <c r="O30" s="163">
        <v>0</v>
      </c>
      <c r="P30" s="163">
        <v>0</v>
      </c>
      <c r="Q30" s="163">
        <v>0</v>
      </c>
      <c r="R30" s="845">
        <f t="shared" si="2"/>
        <v>-1</v>
      </c>
      <c r="S30" s="835"/>
      <c r="T30" s="406"/>
    </row>
    <row r="31" ht="23.25" customHeight="1" spans="1:20">
      <c r="A31" s="65"/>
      <c r="B31" s="78" t="s">
        <v>133</v>
      </c>
      <c r="C31" s="145" t="s">
        <v>127</v>
      </c>
      <c r="D31" s="145" t="s">
        <v>127</v>
      </c>
      <c r="E31" s="145" t="s">
        <v>127</v>
      </c>
      <c r="F31" s="145" t="s">
        <v>127</v>
      </c>
      <c r="G31" s="145">
        <v>7</v>
      </c>
      <c r="H31" s="163">
        <v>9</v>
      </c>
      <c r="I31" s="163">
        <v>13</v>
      </c>
      <c r="J31" s="163">
        <v>14</v>
      </c>
      <c r="K31" s="163">
        <v>14</v>
      </c>
      <c r="L31" s="163">
        <v>12</v>
      </c>
      <c r="M31" s="163">
        <v>19</v>
      </c>
      <c r="N31" s="163">
        <v>18</v>
      </c>
      <c r="O31" s="163">
        <v>18</v>
      </c>
      <c r="P31" s="163">
        <v>19</v>
      </c>
      <c r="Q31" s="163">
        <v>20</v>
      </c>
      <c r="R31" s="845" t="str">
        <f t="shared" si="2"/>
        <v>-</v>
      </c>
      <c r="S31" s="835"/>
      <c r="T31" s="406"/>
    </row>
    <row r="32" ht="23.25" customHeight="1" spans="1:20">
      <c r="A32" s="65"/>
      <c r="B32" s="78" t="s">
        <v>128</v>
      </c>
      <c r="C32" s="145" t="s">
        <v>127</v>
      </c>
      <c r="D32" s="145" t="s">
        <v>127</v>
      </c>
      <c r="E32" s="145" t="s">
        <v>127</v>
      </c>
      <c r="F32" s="145" t="s">
        <v>127</v>
      </c>
      <c r="G32" s="145">
        <v>8</v>
      </c>
      <c r="H32" s="163">
        <v>10</v>
      </c>
      <c r="I32" s="163">
        <v>10</v>
      </c>
      <c r="J32" s="163">
        <v>10</v>
      </c>
      <c r="K32" s="163">
        <v>12</v>
      </c>
      <c r="L32" s="163">
        <v>12</v>
      </c>
      <c r="M32" s="163">
        <v>12</v>
      </c>
      <c r="N32" s="163">
        <v>12</v>
      </c>
      <c r="O32" s="163">
        <v>20</v>
      </c>
      <c r="P32" s="163">
        <v>20</v>
      </c>
      <c r="Q32" s="163">
        <v>20</v>
      </c>
      <c r="R32" s="845" t="str">
        <f t="shared" si="2"/>
        <v>-</v>
      </c>
      <c r="S32" s="835"/>
      <c r="T32" s="406"/>
    </row>
    <row r="33" ht="23.25" customHeight="1" spans="1:20">
      <c r="A33" s="65"/>
      <c r="B33" s="220" t="s">
        <v>129</v>
      </c>
      <c r="C33" s="147" t="s">
        <v>127</v>
      </c>
      <c r="D33" s="147" t="s">
        <v>127</v>
      </c>
      <c r="E33" s="147" t="s">
        <v>127</v>
      </c>
      <c r="F33" s="147" t="s">
        <v>127</v>
      </c>
      <c r="G33" s="147" t="s">
        <v>127</v>
      </c>
      <c r="H33" s="147" t="s">
        <v>127</v>
      </c>
      <c r="I33" s="147" t="s">
        <v>127</v>
      </c>
      <c r="J33" s="147" t="s">
        <v>127</v>
      </c>
      <c r="K33" s="147" t="s">
        <v>127</v>
      </c>
      <c r="L33" s="147" t="s">
        <v>127</v>
      </c>
      <c r="M33" s="147" t="s">
        <v>127</v>
      </c>
      <c r="N33" s="147" t="s">
        <v>127</v>
      </c>
      <c r="O33" s="147">
        <v>6</v>
      </c>
      <c r="P33" s="165">
        <v>6</v>
      </c>
      <c r="Q33" s="165">
        <v>6</v>
      </c>
      <c r="R33" s="845" t="str">
        <f t="shared" si="2"/>
        <v>-</v>
      </c>
      <c r="S33" s="835"/>
      <c r="T33" s="406"/>
    </row>
    <row r="34" ht="23.25" customHeight="1" spans="1:20">
      <c r="A34" s="65"/>
      <c r="B34" s="832" t="s">
        <v>130</v>
      </c>
      <c r="C34" s="833">
        <f>SUM(C27:C33)</f>
        <v>68</v>
      </c>
      <c r="D34" s="833">
        <f t="shared" ref="D34:Q34" si="3">SUM(D27:D33)</f>
        <v>146</v>
      </c>
      <c r="E34" s="833">
        <f t="shared" si="3"/>
        <v>185</v>
      </c>
      <c r="F34" s="833">
        <f t="shared" si="3"/>
        <v>270</v>
      </c>
      <c r="G34" s="833">
        <f t="shared" si="3"/>
        <v>326</v>
      </c>
      <c r="H34" s="833">
        <f t="shared" si="3"/>
        <v>373</v>
      </c>
      <c r="I34" s="833">
        <f t="shared" si="3"/>
        <v>390</v>
      </c>
      <c r="J34" s="833">
        <f t="shared" si="3"/>
        <v>706</v>
      </c>
      <c r="K34" s="833">
        <f t="shared" si="3"/>
        <v>875</v>
      </c>
      <c r="L34" s="833">
        <f t="shared" si="3"/>
        <v>368</v>
      </c>
      <c r="M34" s="833">
        <f t="shared" si="3"/>
        <v>392</v>
      </c>
      <c r="N34" s="833">
        <f t="shared" si="3"/>
        <v>868</v>
      </c>
      <c r="O34" s="842">
        <f t="shared" si="3"/>
        <v>429</v>
      </c>
      <c r="P34" s="842">
        <f t="shared" si="3"/>
        <v>462</v>
      </c>
      <c r="Q34" s="842">
        <f t="shared" si="3"/>
        <v>434</v>
      </c>
      <c r="R34" s="846">
        <f t="shared" si="2"/>
        <v>5.38235294117647</v>
      </c>
      <c r="S34" s="835"/>
      <c r="T34" s="406"/>
    </row>
    <row r="35" ht="23.25" customHeight="1" spans="1:20">
      <c r="A35" s="65"/>
      <c r="B35" s="834" t="s">
        <v>131</v>
      </c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835"/>
      <c r="T35" s="406"/>
    </row>
    <row r="36" ht="23.25" customHeight="1" spans="1:20">
      <c r="A36" s="65"/>
      <c r="B36" s="840" t="s">
        <v>134</v>
      </c>
      <c r="C36" s="840"/>
      <c r="D36" s="840"/>
      <c r="E36" s="840"/>
      <c r="F36" s="840"/>
      <c r="G36" s="840"/>
      <c r="H36" s="840"/>
      <c r="I36" s="840"/>
      <c r="J36" s="840"/>
      <c r="K36" s="840"/>
      <c r="L36" s="840"/>
      <c r="M36" s="840"/>
      <c r="N36" s="840"/>
      <c r="O36" s="840"/>
      <c r="P36" s="840"/>
      <c r="Q36" s="840"/>
      <c r="R36" s="840"/>
      <c r="S36" s="840"/>
      <c r="T36" s="840"/>
    </row>
    <row r="37" ht="23.25" customHeight="1" spans="1:20">
      <c r="A37" s="65"/>
      <c r="B37" s="840"/>
      <c r="C37" s="840"/>
      <c r="D37" s="840"/>
      <c r="E37" s="840"/>
      <c r="F37" s="840"/>
      <c r="G37" s="840"/>
      <c r="H37" s="840"/>
      <c r="I37" s="840"/>
      <c r="J37" s="840"/>
      <c r="K37" s="840"/>
      <c r="L37" s="840"/>
      <c r="M37" s="840"/>
      <c r="N37" s="840"/>
      <c r="O37" s="840"/>
      <c r="P37" s="840"/>
      <c r="Q37" s="840"/>
      <c r="R37" s="840"/>
      <c r="S37" s="840"/>
      <c r="T37" s="840"/>
    </row>
    <row r="38" ht="23.25" customHeight="1" spans="1:20">
      <c r="A38" s="65"/>
      <c r="B38" s="227"/>
      <c r="C38" s="227"/>
      <c r="D38" s="227"/>
      <c r="E38" s="227"/>
      <c r="F38" s="227"/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27"/>
      <c r="R38" s="227"/>
      <c r="S38" s="835"/>
      <c r="T38" s="406"/>
    </row>
    <row r="39" ht="23.25" customHeight="1" spans="1:20">
      <c r="A39" s="65"/>
      <c r="B39" s="825" t="s">
        <v>135</v>
      </c>
      <c r="C39" s="533"/>
      <c r="D39" s="826"/>
      <c r="E39" s="827"/>
      <c r="F39" s="827"/>
      <c r="G39" s="828"/>
      <c r="H39" s="829"/>
      <c r="I39" s="829"/>
      <c r="J39" s="412"/>
      <c r="K39" s="412"/>
      <c r="L39" s="412"/>
      <c r="M39" s="412"/>
      <c r="N39" s="412"/>
      <c r="O39" s="412"/>
      <c r="P39" s="412"/>
      <c r="Q39" s="412"/>
      <c r="R39" s="412"/>
      <c r="S39" s="835"/>
      <c r="T39" s="406"/>
    </row>
    <row r="40" ht="23.25" customHeight="1" spans="1:20">
      <c r="A40" s="65"/>
      <c r="B40" s="166" t="s">
        <v>122</v>
      </c>
      <c r="C40" s="830">
        <v>2006</v>
      </c>
      <c r="D40" s="830">
        <v>2007</v>
      </c>
      <c r="E40" s="830">
        <v>2008</v>
      </c>
      <c r="F40" s="830">
        <v>2009</v>
      </c>
      <c r="G40" s="830">
        <v>2010</v>
      </c>
      <c r="H40" s="830">
        <v>2011</v>
      </c>
      <c r="I40" s="830">
        <v>2012</v>
      </c>
      <c r="J40" s="830">
        <v>2013</v>
      </c>
      <c r="K40" s="843">
        <v>2014</v>
      </c>
      <c r="L40" s="843">
        <v>2015</v>
      </c>
      <c r="M40" s="843">
        <v>2016</v>
      </c>
      <c r="N40" s="830">
        <v>2017</v>
      </c>
      <c r="O40" s="841">
        <v>2018</v>
      </c>
      <c r="P40" s="411">
        <v>2019</v>
      </c>
      <c r="Q40" s="421">
        <v>2020</v>
      </c>
      <c r="R40" s="411" t="s">
        <v>123</v>
      </c>
      <c r="S40" s="835"/>
      <c r="T40" s="406"/>
    </row>
    <row r="41" ht="23.25" customHeight="1" spans="1:20">
      <c r="A41" s="65"/>
      <c r="B41" s="78" t="s">
        <v>4</v>
      </c>
      <c r="C41" s="145">
        <v>2</v>
      </c>
      <c r="D41" s="145">
        <v>6</v>
      </c>
      <c r="E41" s="145">
        <v>6</v>
      </c>
      <c r="F41" s="145">
        <v>1</v>
      </c>
      <c r="G41" s="145">
        <v>9</v>
      </c>
      <c r="H41" s="163">
        <v>11</v>
      </c>
      <c r="I41" s="163">
        <v>15</v>
      </c>
      <c r="J41" s="163">
        <v>18</v>
      </c>
      <c r="K41" s="163">
        <v>24</v>
      </c>
      <c r="L41" s="163">
        <v>33</v>
      </c>
      <c r="M41" s="163">
        <v>36</v>
      </c>
      <c r="N41" s="163">
        <v>54</v>
      </c>
      <c r="O41" s="163">
        <v>58</v>
      </c>
      <c r="P41" s="163">
        <v>66</v>
      </c>
      <c r="Q41" s="199">
        <v>50</v>
      </c>
      <c r="R41" s="845">
        <f>IF(ISERROR(Q41/C41-1),"-",(Q41/C41-1))</f>
        <v>24</v>
      </c>
      <c r="S41" s="835"/>
      <c r="T41" s="406"/>
    </row>
    <row r="42" ht="23.25" customHeight="1" spans="1:20">
      <c r="A42" s="65"/>
      <c r="B42" s="78" t="s">
        <v>3</v>
      </c>
      <c r="C42" s="145">
        <v>35</v>
      </c>
      <c r="D42" s="145">
        <v>33</v>
      </c>
      <c r="E42" s="145">
        <v>45</v>
      </c>
      <c r="F42" s="145">
        <v>60</v>
      </c>
      <c r="G42" s="145">
        <v>79</v>
      </c>
      <c r="H42" s="163">
        <v>145</v>
      </c>
      <c r="I42" s="163">
        <v>148</v>
      </c>
      <c r="J42" s="163">
        <v>219</v>
      </c>
      <c r="K42" s="163">
        <v>211</v>
      </c>
      <c r="L42" s="163">
        <v>209</v>
      </c>
      <c r="M42" s="163">
        <v>236</v>
      </c>
      <c r="N42" s="163">
        <v>205</v>
      </c>
      <c r="O42" s="163">
        <v>254</v>
      </c>
      <c r="P42" s="163">
        <v>280</v>
      </c>
      <c r="Q42" s="199">
        <v>208</v>
      </c>
      <c r="R42" s="845">
        <f t="shared" ref="R42:R48" si="4">IF(ISERROR(Q42/C42-1),"-",(Q42/C42-1))</f>
        <v>4.94285714285714</v>
      </c>
      <c r="S42" s="835"/>
      <c r="T42" s="406"/>
    </row>
    <row r="43" ht="23.25" customHeight="1" spans="1:20">
      <c r="A43" s="65"/>
      <c r="B43" s="78" t="s">
        <v>124</v>
      </c>
      <c r="C43" s="145">
        <v>12</v>
      </c>
      <c r="D43" s="654">
        <v>40</v>
      </c>
      <c r="E43" s="654">
        <v>28</v>
      </c>
      <c r="F43" s="654">
        <v>54</v>
      </c>
      <c r="G43" s="654">
        <v>99</v>
      </c>
      <c r="H43" s="831">
        <v>82</v>
      </c>
      <c r="I43" s="831">
        <v>51</v>
      </c>
      <c r="J43" s="831">
        <v>58</v>
      </c>
      <c r="K43" s="831">
        <v>127</v>
      </c>
      <c r="L43" s="831">
        <v>84</v>
      </c>
      <c r="M43" s="831">
        <v>165</v>
      </c>
      <c r="N43" s="831">
        <v>15</v>
      </c>
      <c r="O43" s="163">
        <v>220</v>
      </c>
      <c r="P43" s="163">
        <v>18</v>
      </c>
      <c r="Q43" s="163">
        <v>0</v>
      </c>
      <c r="R43" s="845">
        <f t="shared" si="4"/>
        <v>-1</v>
      </c>
      <c r="S43" s="835"/>
      <c r="T43" s="406"/>
    </row>
    <row r="44" ht="23.25" customHeight="1" spans="1:20">
      <c r="A44" s="65"/>
      <c r="B44" s="78" t="s">
        <v>125</v>
      </c>
      <c r="C44" s="145" t="s">
        <v>127</v>
      </c>
      <c r="D44" s="145" t="s">
        <v>127</v>
      </c>
      <c r="E44" s="145">
        <v>14</v>
      </c>
      <c r="F44" s="145">
        <v>0</v>
      </c>
      <c r="G44" s="145">
        <v>0</v>
      </c>
      <c r="H44" s="163">
        <v>25</v>
      </c>
      <c r="I44" s="145">
        <v>0</v>
      </c>
      <c r="J44" s="145">
        <v>0</v>
      </c>
      <c r="K44" s="163">
        <v>0</v>
      </c>
      <c r="L44" s="163">
        <v>0</v>
      </c>
      <c r="M44" s="163">
        <v>0</v>
      </c>
      <c r="N44" s="163">
        <v>0</v>
      </c>
      <c r="O44" s="163">
        <v>0</v>
      </c>
      <c r="P44" s="163">
        <v>0</v>
      </c>
      <c r="Q44" s="163">
        <v>0</v>
      </c>
      <c r="R44" s="845" t="str">
        <f t="shared" si="4"/>
        <v>-</v>
      </c>
      <c r="S44" s="835"/>
      <c r="T44" s="406"/>
    </row>
    <row r="45" ht="23.25" customHeight="1" spans="1:20">
      <c r="A45" s="65"/>
      <c r="B45" s="78" t="s">
        <v>126</v>
      </c>
      <c r="C45" s="145" t="s">
        <v>127</v>
      </c>
      <c r="D45" s="145" t="s">
        <v>127</v>
      </c>
      <c r="E45" s="145" t="s">
        <v>127</v>
      </c>
      <c r="F45" s="145" t="s">
        <v>127</v>
      </c>
      <c r="G45" s="145" t="s">
        <v>127</v>
      </c>
      <c r="H45" s="163">
        <v>1</v>
      </c>
      <c r="I45" s="163">
        <v>8</v>
      </c>
      <c r="J45" s="163">
        <v>4</v>
      </c>
      <c r="K45" s="163">
        <v>9</v>
      </c>
      <c r="L45" s="163">
        <v>13</v>
      </c>
      <c r="M45" s="844">
        <v>24</v>
      </c>
      <c r="N45" s="844">
        <v>12</v>
      </c>
      <c r="O45" s="163">
        <v>17</v>
      </c>
      <c r="P45" s="163">
        <v>16</v>
      </c>
      <c r="Q45" s="163">
        <v>12</v>
      </c>
      <c r="R45" s="845" t="str">
        <f t="shared" si="4"/>
        <v>-</v>
      </c>
      <c r="S45" s="835"/>
      <c r="T45" s="406"/>
    </row>
    <row r="46" ht="23.25" customHeight="1" spans="1:20">
      <c r="A46" s="65"/>
      <c r="B46" s="78" t="s">
        <v>128</v>
      </c>
      <c r="C46" s="145" t="s">
        <v>127</v>
      </c>
      <c r="D46" s="145" t="s">
        <v>127</v>
      </c>
      <c r="E46" s="145" t="s">
        <v>127</v>
      </c>
      <c r="F46" s="145" t="s">
        <v>127</v>
      </c>
      <c r="G46" s="145" t="s">
        <v>127</v>
      </c>
      <c r="H46" s="163" t="s">
        <v>127</v>
      </c>
      <c r="I46" s="163">
        <v>5</v>
      </c>
      <c r="J46" s="163">
        <v>8</v>
      </c>
      <c r="K46" s="163">
        <v>10</v>
      </c>
      <c r="L46" s="163">
        <v>10</v>
      </c>
      <c r="M46" s="163">
        <v>13</v>
      </c>
      <c r="N46" s="163">
        <v>8</v>
      </c>
      <c r="O46" s="163">
        <v>11</v>
      </c>
      <c r="P46" s="163">
        <v>10</v>
      </c>
      <c r="Q46" s="163">
        <v>16</v>
      </c>
      <c r="R46" s="845" t="str">
        <f t="shared" si="4"/>
        <v>-</v>
      </c>
      <c r="S46" s="835"/>
      <c r="T46" s="406"/>
    </row>
    <row r="47" ht="23.25" customHeight="1" spans="1:20">
      <c r="A47" s="65"/>
      <c r="B47" s="220" t="s">
        <v>129</v>
      </c>
      <c r="C47" s="147" t="s">
        <v>127</v>
      </c>
      <c r="D47" s="147" t="s">
        <v>127</v>
      </c>
      <c r="E47" s="147" t="s">
        <v>127</v>
      </c>
      <c r="F47" s="147" t="s">
        <v>127</v>
      </c>
      <c r="G47" s="147" t="s">
        <v>127</v>
      </c>
      <c r="H47" s="147" t="s">
        <v>127</v>
      </c>
      <c r="I47" s="147" t="s">
        <v>127</v>
      </c>
      <c r="J47" s="147" t="s">
        <v>127</v>
      </c>
      <c r="K47" s="147" t="s">
        <v>127</v>
      </c>
      <c r="L47" s="147" t="s">
        <v>127</v>
      </c>
      <c r="M47" s="147" t="s">
        <v>127</v>
      </c>
      <c r="N47" s="147" t="s">
        <v>127</v>
      </c>
      <c r="O47" s="147" t="s">
        <v>127</v>
      </c>
      <c r="P47" s="165">
        <v>0</v>
      </c>
      <c r="Q47" s="165">
        <v>6</v>
      </c>
      <c r="R47" s="845" t="str">
        <f t="shared" si="4"/>
        <v>-</v>
      </c>
      <c r="S47" s="835"/>
      <c r="T47" s="406"/>
    </row>
    <row r="48" ht="23.25" customHeight="1" spans="1:20">
      <c r="A48" s="65"/>
      <c r="B48" s="832" t="s">
        <v>130</v>
      </c>
      <c r="C48" s="833">
        <f>SUM(C41:C47)</f>
        <v>49</v>
      </c>
      <c r="D48" s="833">
        <f t="shared" ref="D48:Q48" si="5">SUM(D41:D47)</f>
        <v>79</v>
      </c>
      <c r="E48" s="833">
        <f t="shared" si="5"/>
        <v>93</v>
      </c>
      <c r="F48" s="833">
        <f t="shared" si="5"/>
        <v>115</v>
      </c>
      <c r="G48" s="833">
        <f t="shared" si="5"/>
        <v>187</v>
      </c>
      <c r="H48" s="833">
        <f t="shared" si="5"/>
        <v>264</v>
      </c>
      <c r="I48" s="833">
        <f t="shared" si="5"/>
        <v>227</v>
      </c>
      <c r="J48" s="833">
        <f t="shared" si="5"/>
        <v>307</v>
      </c>
      <c r="K48" s="833">
        <f t="shared" si="5"/>
        <v>381</v>
      </c>
      <c r="L48" s="833">
        <f t="shared" si="5"/>
        <v>349</v>
      </c>
      <c r="M48" s="833">
        <f t="shared" si="5"/>
        <v>474</v>
      </c>
      <c r="N48" s="833">
        <f t="shared" si="5"/>
        <v>294</v>
      </c>
      <c r="O48" s="833">
        <f t="shared" si="5"/>
        <v>560</v>
      </c>
      <c r="P48" s="833">
        <f t="shared" si="5"/>
        <v>390</v>
      </c>
      <c r="Q48" s="833">
        <f t="shared" si="5"/>
        <v>292</v>
      </c>
      <c r="R48" s="846">
        <f t="shared" si="4"/>
        <v>4.95918367346939</v>
      </c>
      <c r="S48" s="835"/>
      <c r="T48" s="406"/>
    </row>
    <row r="49" ht="23.25" customHeight="1" spans="1:20">
      <c r="A49" s="65"/>
      <c r="B49" s="834" t="s">
        <v>131</v>
      </c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835"/>
      <c r="T49" s="406"/>
    </row>
    <row r="50" ht="23.25" customHeight="1" spans="1:20">
      <c r="A50" s="65"/>
      <c r="B50" s="227" t="s">
        <v>136</v>
      </c>
      <c r="C50" s="227"/>
      <c r="D50" s="227"/>
      <c r="E50" s="227"/>
      <c r="F50" s="227"/>
      <c r="G50" s="227"/>
      <c r="H50" s="227"/>
      <c r="I50" s="227"/>
      <c r="J50" s="227"/>
      <c r="K50" s="227"/>
      <c r="L50" s="227"/>
      <c r="M50" s="227"/>
      <c r="N50" s="227"/>
      <c r="O50" s="227"/>
      <c r="P50" s="227"/>
      <c r="Q50" s="227"/>
      <c r="R50" s="227"/>
      <c r="S50" s="835"/>
      <c r="T50" s="406"/>
    </row>
    <row r="51" ht="23.25" customHeight="1" spans="1:20">
      <c r="A51" s="65"/>
      <c r="B51" s="227"/>
      <c r="C51" s="227"/>
      <c r="D51" s="227"/>
      <c r="E51" s="227"/>
      <c r="F51" s="227"/>
      <c r="G51" s="227"/>
      <c r="H51" s="227"/>
      <c r="I51" s="227"/>
      <c r="J51" s="227"/>
      <c r="K51" s="227"/>
      <c r="L51" s="227"/>
      <c r="M51" s="227"/>
      <c r="N51" s="227"/>
      <c r="O51" s="227"/>
      <c r="P51" s="227"/>
      <c r="Q51" s="227"/>
      <c r="R51" s="227"/>
      <c r="S51" s="835"/>
      <c r="T51" s="406"/>
    </row>
    <row r="52" ht="23.25" customHeight="1" spans="1:20">
      <c r="A52" s="65"/>
      <c r="B52" s="227"/>
      <c r="C52" s="227"/>
      <c r="D52" s="227"/>
      <c r="E52" s="227"/>
      <c r="F52" s="227"/>
      <c r="G52" s="227"/>
      <c r="H52" s="227"/>
      <c r="I52" s="227"/>
      <c r="J52" s="227"/>
      <c r="K52" s="227"/>
      <c r="L52" s="227"/>
      <c r="M52" s="227"/>
      <c r="N52" s="227"/>
      <c r="O52" s="227"/>
      <c r="P52" s="227"/>
      <c r="Q52" s="227"/>
      <c r="R52" s="227"/>
      <c r="S52" s="835"/>
      <c r="T52" s="406"/>
    </row>
    <row r="53" ht="23.25" customHeight="1" spans="1:20">
      <c r="A53" s="65"/>
      <c r="B53" s="825" t="s">
        <v>137</v>
      </c>
      <c r="C53" s="533"/>
      <c r="D53" s="826"/>
      <c r="E53" s="827"/>
      <c r="F53" s="827"/>
      <c r="G53" s="828"/>
      <c r="H53" s="829"/>
      <c r="I53" s="829"/>
      <c r="J53" s="412"/>
      <c r="K53" s="412"/>
      <c r="L53" s="412"/>
      <c r="M53" s="412"/>
      <c r="N53" s="412"/>
      <c r="O53" s="412"/>
      <c r="P53" s="412"/>
      <c r="Q53" s="412"/>
      <c r="R53" s="412"/>
      <c r="S53" s="835"/>
      <c r="T53" s="406"/>
    </row>
    <row r="54" ht="23.25" customHeight="1" spans="1:20">
      <c r="A54" s="65"/>
      <c r="B54" s="166" t="s">
        <v>122</v>
      </c>
      <c r="C54" s="841" t="s">
        <v>138</v>
      </c>
      <c r="D54" s="841" t="s">
        <v>139</v>
      </c>
      <c r="E54" s="841" t="s">
        <v>140</v>
      </c>
      <c r="F54" s="841" t="s">
        <v>141</v>
      </c>
      <c r="G54" s="841" t="s">
        <v>142</v>
      </c>
      <c r="H54" s="711" t="s">
        <v>143</v>
      </c>
      <c r="I54" s="711" t="s">
        <v>144</v>
      </c>
      <c r="J54" s="711" t="s">
        <v>145</v>
      </c>
      <c r="K54" s="711" t="s">
        <v>146</v>
      </c>
      <c r="L54" s="711" t="s">
        <v>147</v>
      </c>
      <c r="M54" s="711" t="s">
        <v>148</v>
      </c>
      <c r="N54" s="711" t="s">
        <v>149</v>
      </c>
      <c r="O54" s="711" t="s">
        <v>150</v>
      </c>
      <c r="P54" s="841" t="s">
        <v>151</v>
      </c>
      <c r="Q54" s="841" t="s">
        <v>152</v>
      </c>
      <c r="R54" s="411" t="s">
        <v>123</v>
      </c>
      <c r="S54" s="835"/>
      <c r="T54" s="406"/>
    </row>
    <row r="55" ht="23.25" customHeight="1" spans="1:20">
      <c r="A55" s="65"/>
      <c r="B55" s="78" t="s">
        <v>4</v>
      </c>
      <c r="C55" s="145">
        <v>24</v>
      </c>
      <c r="D55" s="145">
        <v>30</v>
      </c>
      <c r="E55" s="145">
        <v>35</v>
      </c>
      <c r="F55" s="145">
        <v>44</v>
      </c>
      <c r="G55" s="145">
        <v>71</v>
      </c>
      <c r="H55" s="163">
        <v>94</v>
      </c>
      <c r="I55" s="163">
        <v>117</v>
      </c>
      <c r="J55" s="163">
        <v>144</v>
      </c>
      <c r="K55" s="163">
        <v>184</v>
      </c>
      <c r="L55" s="163">
        <v>242</v>
      </c>
      <c r="M55" s="163">
        <v>279</v>
      </c>
      <c r="N55" s="163">
        <v>313</v>
      </c>
      <c r="O55" s="163">
        <v>339</v>
      </c>
      <c r="P55" s="163">
        <v>356</v>
      </c>
      <c r="Q55" s="163">
        <v>387</v>
      </c>
      <c r="R55" s="845">
        <f>IF(ISERROR(Q55/C55-1),"-",(Q55/C55-1))</f>
        <v>15.125</v>
      </c>
      <c r="S55" s="835"/>
      <c r="T55" s="406"/>
    </row>
    <row r="56" ht="23.25" customHeight="1" spans="1:20">
      <c r="A56" s="65"/>
      <c r="B56" s="78" t="s">
        <v>3</v>
      </c>
      <c r="C56" s="145">
        <v>117</v>
      </c>
      <c r="D56" s="145">
        <v>150</v>
      </c>
      <c r="E56" s="145">
        <v>197</v>
      </c>
      <c r="F56" s="145">
        <v>295</v>
      </c>
      <c r="G56" s="145">
        <v>354</v>
      </c>
      <c r="H56" s="163">
        <v>550</v>
      </c>
      <c r="I56" s="163">
        <v>636</v>
      </c>
      <c r="J56" s="163">
        <v>734</v>
      </c>
      <c r="K56" s="163">
        <v>700</v>
      </c>
      <c r="L56" s="163">
        <v>749</v>
      </c>
      <c r="M56" s="163">
        <v>794</v>
      </c>
      <c r="N56" s="163">
        <v>867</v>
      </c>
      <c r="O56" s="163">
        <v>901</v>
      </c>
      <c r="P56" s="163">
        <v>875</v>
      </c>
      <c r="Q56" s="163">
        <v>815</v>
      </c>
      <c r="R56" s="845">
        <f t="shared" ref="R56:R63" si="6">IF(ISERROR(Q56/C56-1),"-",(Q56/C56-1))</f>
        <v>5.96581196581197</v>
      </c>
      <c r="S56" s="835"/>
      <c r="T56" s="406"/>
    </row>
    <row r="57" ht="23.25" customHeight="1" spans="1:20">
      <c r="A57" s="65"/>
      <c r="B57" s="78" t="s">
        <v>124</v>
      </c>
      <c r="C57" s="145" t="s">
        <v>127</v>
      </c>
      <c r="D57" s="145">
        <v>36</v>
      </c>
      <c r="E57" s="145">
        <v>104</v>
      </c>
      <c r="F57" s="145">
        <v>178</v>
      </c>
      <c r="G57" s="145">
        <v>111</v>
      </c>
      <c r="H57" s="163">
        <v>151</v>
      </c>
      <c r="I57" s="163">
        <v>95</v>
      </c>
      <c r="J57" s="163">
        <v>512</v>
      </c>
      <c r="K57" s="163">
        <v>422</v>
      </c>
      <c r="L57" s="163">
        <v>428</v>
      </c>
      <c r="M57" s="163">
        <v>196</v>
      </c>
      <c r="N57" s="163">
        <v>392</v>
      </c>
      <c r="O57" s="163">
        <v>298</v>
      </c>
      <c r="P57" s="163">
        <v>19</v>
      </c>
      <c r="Q57" s="163">
        <v>0</v>
      </c>
      <c r="R57" s="845" t="str">
        <f t="shared" si="6"/>
        <v>-</v>
      </c>
      <c r="S57" s="835"/>
      <c r="T57" s="406"/>
    </row>
    <row r="58" ht="23.25" customHeight="1" spans="1:20">
      <c r="A58" s="65"/>
      <c r="B58" s="78" t="s">
        <v>125</v>
      </c>
      <c r="C58" s="145" t="s">
        <v>127</v>
      </c>
      <c r="D58" s="145">
        <v>14</v>
      </c>
      <c r="E58" s="145">
        <v>14</v>
      </c>
      <c r="F58" s="145" t="s">
        <v>127</v>
      </c>
      <c r="G58" s="145" t="s">
        <v>127</v>
      </c>
      <c r="H58" s="163">
        <v>25</v>
      </c>
      <c r="I58" s="163" t="s">
        <v>127</v>
      </c>
      <c r="J58" s="163" t="s">
        <v>127</v>
      </c>
      <c r="K58" s="163" t="s">
        <v>127</v>
      </c>
      <c r="L58" s="163" t="s">
        <v>127</v>
      </c>
      <c r="M58" s="163" t="s">
        <v>127</v>
      </c>
      <c r="N58" s="163" t="s">
        <v>127</v>
      </c>
      <c r="O58" s="163" t="s">
        <v>127</v>
      </c>
      <c r="P58" s="163" t="s">
        <v>127</v>
      </c>
      <c r="Q58" s="163">
        <v>0</v>
      </c>
      <c r="R58" s="845" t="str">
        <f t="shared" si="6"/>
        <v>-</v>
      </c>
      <c r="S58" s="835"/>
      <c r="T58" s="406"/>
    </row>
    <row r="59" ht="23.25" customHeight="1" spans="1:20">
      <c r="A59" s="65"/>
      <c r="B59" s="78" t="s">
        <v>126</v>
      </c>
      <c r="C59" s="145" t="s">
        <v>127</v>
      </c>
      <c r="D59" s="145" t="s">
        <v>127</v>
      </c>
      <c r="E59" s="145" t="s">
        <v>127</v>
      </c>
      <c r="F59" s="145" t="s">
        <v>127</v>
      </c>
      <c r="G59" s="145">
        <v>7</v>
      </c>
      <c r="H59" s="163">
        <v>16</v>
      </c>
      <c r="I59" s="163">
        <v>20</v>
      </c>
      <c r="J59" s="163">
        <v>41</v>
      </c>
      <c r="K59" s="163">
        <v>36</v>
      </c>
      <c r="L59" s="163">
        <v>29</v>
      </c>
      <c r="M59" s="163">
        <v>33</v>
      </c>
      <c r="N59" s="163">
        <v>39</v>
      </c>
      <c r="O59" s="163">
        <v>38</v>
      </c>
      <c r="P59" s="163">
        <v>34</v>
      </c>
      <c r="Q59" s="163">
        <v>41</v>
      </c>
      <c r="R59" s="845" t="str">
        <f t="shared" si="6"/>
        <v>-</v>
      </c>
      <c r="S59" s="835"/>
      <c r="T59" s="406"/>
    </row>
    <row r="60" ht="23.25" customHeight="1" spans="1:20">
      <c r="A60" s="65"/>
      <c r="B60" s="78" t="s">
        <v>128</v>
      </c>
      <c r="C60" s="145" t="s">
        <v>127</v>
      </c>
      <c r="D60" s="145" t="s">
        <v>127</v>
      </c>
      <c r="E60" s="145" t="s">
        <v>127</v>
      </c>
      <c r="F60" s="145" t="s">
        <v>127</v>
      </c>
      <c r="G60" s="145">
        <v>8</v>
      </c>
      <c r="H60" s="163">
        <v>15</v>
      </c>
      <c r="I60" s="163">
        <v>20</v>
      </c>
      <c r="J60" s="163">
        <v>26</v>
      </c>
      <c r="K60" s="163">
        <v>31</v>
      </c>
      <c r="L60" s="163">
        <v>21</v>
      </c>
      <c r="M60" s="163">
        <v>20</v>
      </c>
      <c r="N60" s="163">
        <v>24</v>
      </c>
      <c r="O60" s="163">
        <v>31</v>
      </c>
      <c r="P60" s="163">
        <v>39</v>
      </c>
      <c r="Q60" s="163">
        <v>41</v>
      </c>
      <c r="R60" s="845" t="str">
        <f t="shared" si="6"/>
        <v>-</v>
      </c>
      <c r="S60" s="835"/>
      <c r="T60" s="406"/>
    </row>
    <row r="61" ht="23.25" customHeight="1" spans="1:20">
      <c r="A61" s="65"/>
      <c r="B61" s="78" t="s">
        <v>129</v>
      </c>
      <c r="C61" s="145" t="s">
        <v>127</v>
      </c>
      <c r="D61" s="145" t="s">
        <v>127</v>
      </c>
      <c r="E61" s="145" t="s">
        <v>127</v>
      </c>
      <c r="F61" s="145" t="s">
        <v>127</v>
      </c>
      <c r="G61" s="145" t="s">
        <v>127</v>
      </c>
      <c r="H61" s="145" t="s">
        <v>127</v>
      </c>
      <c r="I61" s="145" t="s">
        <v>127</v>
      </c>
      <c r="J61" s="145" t="s">
        <v>127</v>
      </c>
      <c r="K61" s="145" t="s">
        <v>127</v>
      </c>
      <c r="L61" s="145" t="s">
        <v>127</v>
      </c>
      <c r="M61" s="145" t="s">
        <v>127</v>
      </c>
      <c r="N61" s="145" t="s">
        <v>127</v>
      </c>
      <c r="O61" s="163">
        <v>6</v>
      </c>
      <c r="P61" s="163">
        <v>12</v>
      </c>
      <c r="Q61" s="163">
        <v>12</v>
      </c>
      <c r="R61" s="845" t="str">
        <f t="shared" si="6"/>
        <v>-</v>
      </c>
      <c r="S61" s="835"/>
      <c r="T61" s="406"/>
    </row>
    <row r="62" ht="23.25" customHeight="1" spans="1:20">
      <c r="A62" s="65"/>
      <c r="B62" s="78" t="s">
        <v>153</v>
      </c>
      <c r="C62" s="145">
        <v>56</v>
      </c>
      <c r="D62" s="145">
        <v>37</v>
      </c>
      <c r="E62" s="145">
        <v>88</v>
      </c>
      <c r="F62" s="145">
        <v>87</v>
      </c>
      <c r="G62" s="145">
        <v>122</v>
      </c>
      <c r="H62" s="163">
        <v>142</v>
      </c>
      <c r="I62" s="163">
        <v>115</v>
      </c>
      <c r="J62" s="163">
        <v>158</v>
      </c>
      <c r="K62" s="163">
        <v>144</v>
      </c>
      <c r="L62" s="163">
        <v>200</v>
      </c>
      <c r="M62" s="163">
        <v>188</v>
      </c>
      <c r="N62" s="163">
        <v>216</v>
      </c>
      <c r="O62" s="163">
        <v>195</v>
      </c>
      <c r="P62" s="163">
        <v>214</v>
      </c>
      <c r="Q62" s="163">
        <v>24</v>
      </c>
      <c r="R62" s="845">
        <f t="shared" si="6"/>
        <v>-0.571428571428571</v>
      </c>
      <c r="S62" s="835"/>
      <c r="T62" s="406"/>
    </row>
    <row r="63" ht="23.25" customHeight="1" spans="2:20">
      <c r="B63" s="832" t="s">
        <v>130</v>
      </c>
      <c r="C63" s="842">
        <f>SUM(C55:C62)</f>
        <v>197</v>
      </c>
      <c r="D63" s="842">
        <f t="shared" ref="D63:Q63" si="7">SUM(D55:D62)</f>
        <v>267</v>
      </c>
      <c r="E63" s="842">
        <f t="shared" si="7"/>
        <v>438</v>
      </c>
      <c r="F63" s="842">
        <f t="shared" si="7"/>
        <v>604</v>
      </c>
      <c r="G63" s="842">
        <f t="shared" si="7"/>
        <v>673</v>
      </c>
      <c r="H63" s="842">
        <f t="shared" si="7"/>
        <v>993</v>
      </c>
      <c r="I63" s="842">
        <f t="shared" si="7"/>
        <v>1003</v>
      </c>
      <c r="J63" s="842">
        <f t="shared" si="7"/>
        <v>1615</v>
      </c>
      <c r="K63" s="842">
        <f t="shared" si="7"/>
        <v>1517</v>
      </c>
      <c r="L63" s="842">
        <f t="shared" si="7"/>
        <v>1669</v>
      </c>
      <c r="M63" s="842">
        <f t="shared" si="7"/>
        <v>1510</v>
      </c>
      <c r="N63" s="842">
        <f t="shared" si="7"/>
        <v>1851</v>
      </c>
      <c r="O63" s="842">
        <f t="shared" si="7"/>
        <v>1808</v>
      </c>
      <c r="P63" s="842">
        <f t="shared" si="7"/>
        <v>1549</v>
      </c>
      <c r="Q63" s="842">
        <f t="shared" si="7"/>
        <v>1320</v>
      </c>
      <c r="R63" s="846">
        <f t="shared" si="6"/>
        <v>5.7005076142132</v>
      </c>
      <c r="S63" s="406"/>
      <c r="T63" s="406"/>
    </row>
    <row r="64" ht="23.25" customHeight="1" spans="2:20">
      <c r="B64" s="834" t="s">
        <v>131</v>
      </c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406"/>
      <c r="T64" s="406"/>
    </row>
    <row r="65" ht="23.25" customHeight="1" spans="2:20">
      <c r="B65" s="173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406"/>
      <c r="T65" s="406"/>
    </row>
    <row r="66" ht="23.25" customHeight="1" spans="2:20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406"/>
      <c r="T66" s="406"/>
    </row>
    <row r="67" ht="23.25" customHeight="1" spans="2:20">
      <c r="B67" s="825" t="s">
        <v>154</v>
      </c>
      <c r="C67" s="533"/>
      <c r="D67" s="826"/>
      <c r="E67" s="827"/>
      <c r="F67" s="827"/>
      <c r="G67" s="828"/>
      <c r="H67" s="829"/>
      <c r="I67" s="829"/>
      <c r="J67" s="412"/>
      <c r="K67" s="412"/>
      <c r="L67" s="412"/>
      <c r="M67" s="412"/>
      <c r="N67" s="412"/>
      <c r="O67" s="412"/>
      <c r="P67" s="412"/>
      <c r="Q67" s="412"/>
      <c r="R67" s="412"/>
      <c r="S67" s="406"/>
      <c r="T67" s="406"/>
    </row>
    <row r="68" ht="23.25" customHeight="1" spans="2:20">
      <c r="B68" s="166" t="s">
        <v>122</v>
      </c>
      <c r="C68" s="847" t="s">
        <v>155</v>
      </c>
      <c r="D68" s="847" t="s">
        <v>156</v>
      </c>
      <c r="E68" s="847" t="s">
        <v>157</v>
      </c>
      <c r="F68" s="847" t="s">
        <v>158</v>
      </c>
      <c r="G68" s="847" t="s">
        <v>159</v>
      </c>
      <c r="H68" s="848" t="s">
        <v>160</v>
      </c>
      <c r="I68" s="848" t="s">
        <v>161</v>
      </c>
      <c r="J68" s="848" t="s">
        <v>162</v>
      </c>
      <c r="K68" s="848" t="s">
        <v>163</v>
      </c>
      <c r="L68" s="848" t="s">
        <v>164</v>
      </c>
      <c r="M68" s="848" t="s">
        <v>165</v>
      </c>
      <c r="N68" s="848" t="s">
        <v>166</v>
      </c>
      <c r="O68" s="711" t="s">
        <v>167</v>
      </c>
      <c r="P68" s="841" t="s">
        <v>168</v>
      </c>
      <c r="Q68" s="830" t="s">
        <v>169</v>
      </c>
      <c r="R68" s="411" t="s">
        <v>123</v>
      </c>
      <c r="S68" s="406"/>
      <c r="T68" s="406"/>
    </row>
    <row r="69" ht="23.25" customHeight="1" spans="2:20">
      <c r="B69" s="849" t="s">
        <v>4</v>
      </c>
      <c r="C69" s="143" t="s">
        <v>127</v>
      </c>
      <c r="D69" s="143" t="s">
        <v>127</v>
      </c>
      <c r="E69" s="143" t="s">
        <v>127</v>
      </c>
      <c r="F69" s="143" t="s">
        <v>127</v>
      </c>
      <c r="G69" s="143">
        <v>60</v>
      </c>
      <c r="H69" s="162">
        <v>85</v>
      </c>
      <c r="I69" s="162">
        <v>104</v>
      </c>
      <c r="J69" s="162">
        <v>144</v>
      </c>
      <c r="K69" s="162">
        <v>175</v>
      </c>
      <c r="L69" s="162">
        <v>228</v>
      </c>
      <c r="M69" s="162">
        <v>263</v>
      </c>
      <c r="N69" s="162">
        <v>280</v>
      </c>
      <c r="O69" s="163">
        <v>308</v>
      </c>
      <c r="P69" s="163">
        <v>315</v>
      </c>
      <c r="Q69" s="199">
        <v>338</v>
      </c>
      <c r="R69" s="845" t="str">
        <f>IF(ISERROR(Q69/C69-1),"-",(Q69/C69-1))</f>
        <v>-</v>
      </c>
      <c r="S69" s="406"/>
      <c r="T69" s="406"/>
    </row>
    <row r="70" ht="23.25" customHeight="1" spans="2:20">
      <c r="B70" s="78" t="s">
        <v>3</v>
      </c>
      <c r="C70" s="145" t="s">
        <v>127</v>
      </c>
      <c r="D70" s="145" t="s">
        <v>127</v>
      </c>
      <c r="E70" s="145" t="s">
        <v>127</v>
      </c>
      <c r="F70" s="145" t="s">
        <v>127</v>
      </c>
      <c r="G70" s="145">
        <v>324</v>
      </c>
      <c r="H70" s="163">
        <v>445</v>
      </c>
      <c r="I70" s="163">
        <v>505</v>
      </c>
      <c r="J70" s="163">
        <v>548</v>
      </c>
      <c r="K70" s="163">
        <v>531</v>
      </c>
      <c r="L70" s="163">
        <v>588</v>
      </c>
      <c r="M70" s="163">
        <v>622</v>
      </c>
      <c r="N70" s="163">
        <v>676</v>
      </c>
      <c r="O70" s="163">
        <v>728</v>
      </c>
      <c r="P70" s="163">
        <v>682</v>
      </c>
      <c r="Q70" s="199">
        <v>619</v>
      </c>
      <c r="R70" s="845" t="str">
        <f t="shared" ref="R70:R77" si="8">IF(ISERROR(Q70/C70-1),"-",(Q70/C70-1))</f>
        <v>-</v>
      </c>
      <c r="S70" s="406"/>
      <c r="T70" s="406"/>
    </row>
    <row r="71" ht="23.25" customHeight="1" spans="2:20">
      <c r="B71" s="78" t="s">
        <v>124</v>
      </c>
      <c r="C71" s="145" t="s">
        <v>127</v>
      </c>
      <c r="D71" s="145">
        <v>67</v>
      </c>
      <c r="E71" s="145">
        <v>122</v>
      </c>
      <c r="F71" s="145">
        <v>181</v>
      </c>
      <c r="G71" s="145">
        <v>142</v>
      </c>
      <c r="H71" s="163">
        <v>156</v>
      </c>
      <c r="I71" s="163">
        <v>127</v>
      </c>
      <c r="J71" s="163">
        <v>451</v>
      </c>
      <c r="K71" s="163">
        <v>514</v>
      </c>
      <c r="L71" s="163" t="s">
        <v>170</v>
      </c>
      <c r="M71" s="163">
        <v>16</v>
      </c>
      <c r="N71" s="163">
        <v>338</v>
      </c>
      <c r="O71" s="163">
        <v>268</v>
      </c>
      <c r="P71" s="163">
        <v>18</v>
      </c>
      <c r="Q71" s="163">
        <v>0</v>
      </c>
      <c r="R71" s="845" t="str">
        <f t="shared" si="8"/>
        <v>-</v>
      </c>
      <c r="S71" s="406"/>
      <c r="T71" s="406"/>
    </row>
    <row r="72" ht="23.25" customHeight="1" spans="2:20">
      <c r="B72" s="78" t="s">
        <v>125</v>
      </c>
      <c r="C72" s="145">
        <v>14</v>
      </c>
      <c r="D72" s="145">
        <v>14</v>
      </c>
      <c r="E72" s="145" t="s">
        <v>127</v>
      </c>
      <c r="F72" s="145" t="s">
        <v>127</v>
      </c>
      <c r="G72" s="145">
        <v>25</v>
      </c>
      <c r="H72" s="163" t="s">
        <v>127</v>
      </c>
      <c r="I72" s="163" t="s">
        <v>127</v>
      </c>
      <c r="J72" s="163" t="s">
        <v>127</v>
      </c>
      <c r="K72" s="163" t="s">
        <v>127</v>
      </c>
      <c r="L72" s="163" t="s">
        <v>127</v>
      </c>
      <c r="M72" s="163" t="s">
        <v>127</v>
      </c>
      <c r="N72" s="163" t="s">
        <v>127</v>
      </c>
      <c r="O72" s="163" t="s">
        <v>127</v>
      </c>
      <c r="P72" s="163" t="s">
        <v>127</v>
      </c>
      <c r="Q72" s="163">
        <v>0</v>
      </c>
      <c r="R72" s="845">
        <f t="shared" si="8"/>
        <v>-1</v>
      </c>
      <c r="S72" s="406"/>
      <c r="T72" s="406"/>
    </row>
    <row r="73" ht="23.25" customHeight="1" spans="2:20">
      <c r="B73" s="78" t="s">
        <v>126</v>
      </c>
      <c r="C73" s="145" t="s">
        <v>127</v>
      </c>
      <c r="D73" s="145" t="s">
        <v>127</v>
      </c>
      <c r="E73" s="145" t="s">
        <v>127</v>
      </c>
      <c r="F73" s="145" t="s">
        <v>127</v>
      </c>
      <c r="G73" s="145">
        <v>7</v>
      </c>
      <c r="H73" s="163">
        <v>15</v>
      </c>
      <c r="I73" s="163">
        <v>19</v>
      </c>
      <c r="J73" s="163">
        <v>22</v>
      </c>
      <c r="K73" s="163">
        <v>36</v>
      </c>
      <c r="L73" s="163">
        <v>29</v>
      </c>
      <c r="M73" s="163">
        <v>33</v>
      </c>
      <c r="N73" s="163">
        <v>37</v>
      </c>
      <c r="O73" s="163">
        <v>33</v>
      </c>
      <c r="P73" s="163">
        <v>32</v>
      </c>
      <c r="Q73" s="163">
        <v>37</v>
      </c>
      <c r="R73" s="845" t="str">
        <f t="shared" si="8"/>
        <v>-</v>
      </c>
      <c r="S73" s="406"/>
      <c r="T73" s="406"/>
    </row>
    <row r="74" ht="23.25" customHeight="1" spans="2:20">
      <c r="B74" s="78" t="s">
        <v>128</v>
      </c>
      <c r="C74" s="145" t="s">
        <v>127</v>
      </c>
      <c r="D74" s="145" t="s">
        <v>127</v>
      </c>
      <c r="E74" s="145" t="s">
        <v>127</v>
      </c>
      <c r="F74" s="145" t="s">
        <v>127</v>
      </c>
      <c r="G74" s="145">
        <v>7</v>
      </c>
      <c r="H74" s="163">
        <v>15</v>
      </c>
      <c r="I74" s="163">
        <v>19</v>
      </c>
      <c r="J74" s="163">
        <v>20</v>
      </c>
      <c r="K74" s="163">
        <v>31</v>
      </c>
      <c r="L74" s="163">
        <v>21</v>
      </c>
      <c r="M74" s="163">
        <v>20</v>
      </c>
      <c r="N74" s="163">
        <v>22</v>
      </c>
      <c r="O74" s="163">
        <v>30</v>
      </c>
      <c r="P74" s="163">
        <v>37</v>
      </c>
      <c r="Q74" s="163">
        <v>38</v>
      </c>
      <c r="R74" s="845" t="str">
        <f t="shared" si="8"/>
        <v>-</v>
      </c>
      <c r="S74" s="406"/>
      <c r="T74" s="406"/>
    </row>
    <row r="75" ht="23.25" customHeight="1" spans="2:20">
      <c r="B75" s="78" t="s">
        <v>129</v>
      </c>
      <c r="C75" s="145" t="s">
        <v>127</v>
      </c>
      <c r="D75" s="145" t="s">
        <v>127</v>
      </c>
      <c r="E75" s="145" t="s">
        <v>127</v>
      </c>
      <c r="F75" s="145" t="s">
        <v>127</v>
      </c>
      <c r="G75" s="145" t="s">
        <v>127</v>
      </c>
      <c r="H75" s="145" t="s">
        <v>127</v>
      </c>
      <c r="I75" s="145" t="s">
        <v>127</v>
      </c>
      <c r="J75" s="145" t="s">
        <v>127</v>
      </c>
      <c r="K75" s="145" t="s">
        <v>127</v>
      </c>
      <c r="L75" s="145" t="s">
        <v>127</v>
      </c>
      <c r="M75" s="145" t="s">
        <v>127</v>
      </c>
      <c r="N75" s="145" t="s">
        <v>127</v>
      </c>
      <c r="O75" s="163">
        <v>6</v>
      </c>
      <c r="P75" s="163">
        <v>12</v>
      </c>
      <c r="Q75" s="163">
        <v>11</v>
      </c>
      <c r="R75" s="845" t="str">
        <f t="shared" si="8"/>
        <v>-</v>
      </c>
      <c r="S75" s="406"/>
      <c r="T75" s="406"/>
    </row>
    <row r="76" ht="23.25" customHeight="1" spans="2:20">
      <c r="B76" s="135" t="s">
        <v>153</v>
      </c>
      <c r="C76" s="147">
        <v>37</v>
      </c>
      <c r="D76" s="147">
        <v>29</v>
      </c>
      <c r="E76" s="147">
        <v>74</v>
      </c>
      <c r="F76" s="147">
        <v>94</v>
      </c>
      <c r="G76" s="147">
        <v>147</v>
      </c>
      <c r="H76" s="192">
        <v>144</v>
      </c>
      <c r="I76" s="192">
        <v>61</v>
      </c>
      <c r="J76" s="192">
        <v>134</v>
      </c>
      <c r="K76" s="192" t="s">
        <v>127</v>
      </c>
      <c r="L76" s="192">
        <v>159</v>
      </c>
      <c r="M76" s="192">
        <v>232</v>
      </c>
      <c r="N76" s="192">
        <v>243</v>
      </c>
      <c r="O76" s="192">
        <v>241</v>
      </c>
      <c r="P76" s="192">
        <v>234</v>
      </c>
      <c r="Q76" s="192">
        <v>140</v>
      </c>
      <c r="R76" s="845">
        <f t="shared" si="8"/>
        <v>2.78378378378378</v>
      </c>
      <c r="S76" s="406"/>
      <c r="T76" s="406"/>
    </row>
    <row r="77" ht="23.25" customHeight="1" spans="2:20">
      <c r="B77" s="850" t="s">
        <v>130</v>
      </c>
      <c r="C77" s="851">
        <f>SUM(C69:C76)</f>
        <v>51</v>
      </c>
      <c r="D77" s="851">
        <f t="shared" ref="D77:Q77" si="9">SUM(D69:D76)</f>
        <v>110</v>
      </c>
      <c r="E77" s="851">
        <f t="shared" si="9"/>
        <v>196</v>
      </c>
      <c r="F77" s="851">
        <f t="shared" si="9"/>
        <v>275</v>
      </c>
      <c r="G77" s="851">
        <f t="shared" si="9"/>
        <v>712</v>
      </c>
      <c r="H77" s="851">
        <f t="shared" si="9"/>
        <v>860</v>
      </c>
      <c r="I77" s="851">
        <f t="shared" si="9"/>
        <v>835</v>
      </c>
      <c r="J77" s="851">
        <f t="shared" si="9"/>
        <v>1319</v>
      </c>
      <c r="K77" s="851">
        <f t="shared" si="9"/>
        <v>1287</v>
      </c>
      <c r="L77" s="851">
        <f t="shared" si="9"/>
        <v>1025</v>
      </c>
      <c r="M77" s="851">
        <f t="shared" si="9"/>
        <v>1186</v>
      </c>
      <c r="N77" s="851">
        <f t="shared" si="9"/>
        <v>1596</v>
      </c>
      <c r="O77" s="851">
        <f t="shared" si="9"/>
        <v>1614</v>
      </c>
      <c r="P77" s="851">
        <f t="shared" si="9"/>
        <v>1330</v>
      </c>
      <c r="Q77" s="851">
        <f t="shared" si="9"/>
        <v>1183</v>
      </c>
      <c r="R77" s="846">
        <f t="shared" si="8"/>
        <v>22.1960784313725</v>
      </c>
      <c r="S77" s="406"/>
      <c r="T77" s="406"/>
    </row>
    <row r="78" ht="23.25" customHeight="1" spans="2:20">
      <c r="B78" s="834" t="s">
        <v>131</v>
      </c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406"/>
      <c r="T78" s="406"/>
    </row>
    <row r="79" ht="23.25" customHeight="1" spans="2:20">
      <c r="B79" s="227" t="s">
        <v>171</v>
      </c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406"/>
      <c r="T79" s="406"/>
    </row>
    <row r="80" ht="23.25" customHeight="1" spans="2:20">
      <c r="B80" s="227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406"/>
      <c r="T80" s="406"/>
    </row>
    <row r="81" ht="23.25" customHeight="1" spans="2:20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406"/>
      <c r="T81" s="406"/>
    </row>
    <row r="82" ht="23.25" customHeight="1" spans="2:20">
      <c r="B82" s="825" t="s">
        <v>172</v>
      </c>
      <c r="C82" s="533"/>
      <c r="D82" s="826"/>
      <c r="E82" s="827"/>
      <c r="F82" s="827"/>
      <c r="G82" s="828"/>
      <c r="H82" s="829"/>
      <c r="I82" s="829"/>
      <c r="J82" s="412"/>
      <c r="K82" s="412"/>
      <c r="L82" s="412"/>
      <c r="M82" s="412"/>
      <c r="N82" s="412"/>
      <c r="O82" s="412"/>
      <c r="P82" s="412"/>
      <c r="Q82" s="412"/>
      <c r="R82" s="412"/>
      <c r="S82" s="406"/>
      <c r="T82" s="406"/>
    </row>
    <row r="83" ht="23.25" customHeight="1" spans="2:20">
      <c r="B83" s="166" t="s">
        <v>122</v>
      </c>
      <c r="C83" s="830">
        <v>2006</v>
      </c>
      <c r="D83" s="830">
        <v>2007</v>
      </c>
      <c r="E83" s="830">
        <v>2008</v>
      </c>
      <c r="F83" s="830">
        <v>2009</v>
      </c>
      <c r="G83" s="830">
        <v>2010</v>
      </c>
      <c r="H83" s="841">
        <v>2011</v>
      </c>
      <c r="I83" s="830">
        <v>2012</v>
      </c>
      <c r="J83" s="830">
        <v>2013</v>
      </c>
      <c r="K83" s="830">
        <v>2014</v>
      </c>
      <c r="L83" s="843">
        <v>2015</v>
      </c>
      <c r="M83" s="843">
        <v>2016</v>
      </c>
      <c r="N83" s="843">
        <v>2017</v>
      </c>
      <c r="O83" s="711">
        <v>2018</v>
      </c>
      <c r="P83" s="711">
        <v>2019</v>
      </c>
      <c r="Q83" s="843">
        <v>2020</v>
      </c>
      <c r="R83" s="852"/>
      <c r="S83" s="406"/>
      <c r="T83" s="406"/>
    </row>
    <row r="84" ht="23.25" customHeight="1" spans="2:20">
      <c r="B84" s="78" t="s">
        <v>4</v>
      </c>
      <c r="C84" s="145">
        <v>0</v>
      </c>
      <c r="D84" s="145">
        <v>0</v>
      </c>
      <c r="E84" s="145">
        <v>0</v>
      </c>
      <c r="F84" s="145">
        <v>1</v>
      </c>
      <c r="G84" s="145">
        <v>2</v>
      </c>
      <c r="H84" s="163">
        <v>1</v>
      </c>
      <c r="I84" s="163">
        <v>2</v>
      </c>
      <c r="J84" s="163">
        <v>3</v>
      </c>
      <c r="K84" s="163">
        <v>4</v>
      </c>
      <c r="L84" s="163">
        <v>2</v>
      </c>
      <c r="M84" s="163">
        <v>6</v>
      </c>
      <c r="N84" s="163">
        <v>4</v>
      </c>
      <c r="O84" s="163">
        <v>13</v>
      </c>
      <c r="P84" s="163">
        <v>12</v>
      </c>
      <c r="Q84" s="163">
        <v>7</v>
      </c>
      <c r="R84" s="853"/>
      <c r="S84" s="406"/>
      <c r="T84" s="406"/>
    </row>
    <row r="85" ht="23.25" customHeight="1" spans="2:20">
      <c r="B85" s="78" t="s">
        <v>3</v>
      </c>
      <c r="C85" s="145">
        <v>0</v>
      </c>
      <c r="D85" s="145">
        <v>3</v>
      </c>
      <c r="E85" s="145">
        <v>7</v>
      </c>
      <c r="F85" s="145">
        <v>9</v>
      </c>
      <c r="G85" s="145">
        <v>11</v>
      </c>
      <c r="H85" s="163">
        <v>14</v>
      </c>
      <c r="I85" s="163">
        <v>26</v>
      </c>
      <c r="J85" s="163">
        <v>42</v>
      </c>
      <c r="K85" s="163">
        <v>37</v>
      </c>
      <c r="L85" s="163">
        <v>37</v>
      </c>
      <c r="M85" s="163">
        <v>50</v>
      </c>
      <c r="N85" s="163">
        <v>32</v>
      </c>
      <c r="O85" s="163">
        <v>62</v>
      </c>
      <c r="P85" s="163">
        <v>57</v>
      </c>
      <c r="Q85" s="163">
        <v>31</v>
      </c>
      <c r="R85" s="853"/>
      <c r="S85" s="406"/>
      <c r="T85" s="406"/>
    </row>
    <row r="86" ht="23.25" customHeight="1" spans="2:20">
      <c r="B86" s="78" t="s">
        <v>124</v>
      </c>
      <c r="C86" s="145" t="s">
        <v>127</v>
      </c>
      <c r="D86" s="145" t="s">
        <v>127</v>
      </c>
      <c r="E86" s="145" t="s">
        <v>127</v>
      </c>
      <c r="F86" s="145" t="s">
        <v>127</v>
      </c>
      <c r="G86" s="145" t="s">
        <v>127</v>
      </c>
      <c r="H86" s="163" t="s">
        <v>127</v>
      </c>
      <c r="I86" s="163" t="s">
        <v>127</v>
      </c>
      <c r="J86" s="163" t="s">
        <v>127</v>
      </c>
      <c r="K86" s="163" t="s">
        <v>127</v>
      </c>
      <c r="L86" s="163">
        <v>129</v>
      </c>
      <c r="M86" s="163">
        <v>36</v>
      </c>
      <c r="N86" s="163">
        <v>127</v>
      </c>
      <c r="O86" s="163">
        <v>59</v>
      </c>
      <c r="P86" s="163">
        <v>1</v>
      </c>
      <c r="Q86" s="163">
        <v>0</v>
      </c>
      <c r="R86" s="853"/>
      <c r="S86" s="406"/>
      <c r="T86" s="406"/>
    </row>
    <row r="87" ht="23.25" customHeight="1" spans="2:20">
      <c r="B87" s="78" t="s">
        <v>125</v>
      </c>
      <c r="C87" s="145" t="s">
        <v>127</v>
      </c>
      <c r="D87" s="145" t="s">
        <v>127</v>
      </c>
      <c r="E87" s="145" t="s">
        <v>127</v>
      </c>
      <c r="F87" s="145" t="s">
        <v>127</v>
      </c>
      <c r="G87" s="145" t="s">
        <v>127</v>
      </c>
      <c r="H87" s="163" t="s">
        <v>127</v>
      </c>
      <c r="I87" s="163" t="s">
        <v>127</v>
      </c>
      <c r="J87" s="163" t="s">
        <v>127</v>
      </c>
      <c r="K87" s="163" t="s">
        <v>127</v>
      </c>
      <c r="L87" s="163" t="s">
        <v>127</v>
      </c>
      <c r="M87" s="163" t="s">
        <v>127</v>
      </c>
      <c r="N87" s="163" t="s">
        <v>127</v>
      </c>
      <c r="O87" s="163" t="s">
        <v>127</v>
      </c>
      <c r="P87" s="163" t="s">
        <v>127</v>
      </c>
      <c r="Q87" s="163">
        <v>0</v>
      </c>
      <c r="R87" s="853"/>
      <c r="S87" s="406"/>
      <c r="T87" s="406"/>
    </row>
    <row r="88" ht="23.25" customHeight="1" spans="2:20">
      <c r="B88" s="78" t="s">
        <v>126</v>
      </c>
      <c r="C88" s="145" t="s">
        <v>127</v>
      </c>
      <c r="D88" s="145" t="s">
        <v>127</v>
      </c>
      <c r="E88" s="145" t="s">
        <v>127</v>
      </c>
      <c r="F88" s="145" t="s">
        <v>127</v>
      </c>
      <c r="G88" s="145">
        <v>0</v>
      </c>
      <c r="H88" s="163">
        <v>2</v>
      </c>
      <c r="I88" s="163">
        <v>1</v>
      </c>
      <c r="J88" s="163">
        <v>1</v>
      </c>
      <c r="K88" s="163">
        <v>0</v>
      </c>
      <c r="L88" s="163">
        <v>4</v>
      </c>
      <c r="M88" s="163">
        <v>0</v>
      </c>
      <c r="N88" s="163">
        <v>2</v>
      </c>
      <c r="O88" s="163">
        <v>5</v>
      </c>
      <c r="P88" s="163">
        <v>4</v>
      </c>
      <c r="Q88" s="163">
        <v>4</v>
      </c>
      <c r="R88" s="853"/>
      <c r="S88" s="406"/>
      <c r="T88" s="406"/>
    </row>
    <row r="89" ht="23.25" customHeight="1" spans="2:20">
      <c r="B89" s="78" t="s">
        <v>128</v>
      </c>
      <c r="C89" s="145" t="s">
        <v>127</v>
      </c>
      <c r="D89" s="145" t="s">
        <v>127</v>
      </c>
      <c r="E89" s="145" t="s">
        <v>127</v>
      </c>
      <c r="F89" s="145" t="s">
        <v>127</v>
      </c>
      <c r="G89" s="145">
        <v>3</v>
      </c>
      <c r="H89" s="163">
        <v>0</v>
      </c>
      <c r="I89" s="163">
        <v>0</v>
      </c>
      <c r="J89" s="163">
        <v>0</v>
      </c>
      <c r="K89" s="163">
        <v>0</v>
      </c>
      <c r="L89" s="163">
        <v>3</v>
      </c>
      <c r="M89" s="163">
        <v>2</v>
      </c>
      <c r="N89" s="163">
        <v>2</v>
      </c>
      <c r="O89" s="163">
        <v>2</v>
      </c>
      <c r="P89" s="163">
        <v>2</v>
      </c>
      <c r="Q89" s="163">
        <v>7</v>
      </c>
      <c r="R89" s="853"/>
      <c r="S89" s="406"/>
      <c r="T89" s="406"/>
    </row>
    <row r="90" ht="23.25" customHeight="1" spans="2:20">
      <c r="B90" s="78" t="s">
        <v>129</v>
      </c>
      <c r="C90" s="192" t="s">
        <v>127</v>
      </c>
      <c r="D90" s="192" t="s">
        <v>127</v>
      </c>
      <c r="E90" s="192" t="s">
        <v>127</v>
      </c>
      <c r="F90" s="192" t="s">
        <v>127</v>
      </c>
      <c r="G90" s="192" t="s">
        <v>127</v>
      </c>
      <c r="H90" s="192" t="s">
        <v>127</v>
      </c>
      <c r="I90" s="192" t="s">
        <v>127</v>
      </c>
      <c r="J90" s="192" t="s">
        <v>127</v>
      </c>
      <c r="K90" s="192" t="s">
        <v>127</v>
      </c>
      <c r="L90" s="192" t="s">
        <v>127</v>
      </c>
      <c r="M90" s="192" t="s">
        <v>127</v>
      </c>
      <c r="N90" s="192" t="s">
        <v>127</v>
      </c>
      <c r="O90" s="147">
        <v>0</v>
      </c>
      <c r="P90" s="147">
        <v>0</v>
      </c>
      <c r="Q90" s="147">
        <v>4</v>
      </c>
      <c r="R90" s="854"/>
      <c r="S90" s="406"/>
      <c r="T90" s="406"/>
    </row>
    <row r="91" ht="23.25" customHeight="1" spans="2:20">
      <c r="B91" s="832" t="s">
        <v>130</v>
      </c>
      <c r="C91" s="842">
        <f>SUM(C84:C90)</f>
        <v>0</v>
      </c>
      <c r="D91" s="842">
        <f t="shared" ref="D91:O91" si="10">SUM(D84:D90)</f>
        <v>3</v>
      </c>
      <c r="E91" s="842">
        <f t="shared" si="10"/>
        <v>7</v>
      </c>
      <c r="F91" s="842">
        <f t="shared" si="10"/>
        <v>10</v>
      </c>
      <c r="G91" s="842">
        <f t="shared" si="10"/>
        <v>16</v>
      </c>
      <c r="H91" s="842">
        <f t="shared" si="10"/>
        <v>17</v>
      </c>
      <c r="I91" s="842">
        <f t="shared" si="10"/>
        <v>29</v>
      </c>
      <c r="J91" s="842">
        <f t="shared" si="10"/>
        <v>46</v>
      </c>
      <c r="K91" s="842">
        <f t="shared" si="10"/>
        <v>41</v>
      </c>
      <c r="L91" s="842">
        <f t="shared" si="10"/>
        <v>175</v>
      </c>
      <c r="M91" s="842">
        <f t="shared" si="10"/>
        <v>94</v>
      </c>
      <c r="N91" s="842">
        <f t="shared" si="10"/>
        <v>167</v>
      </c>
      <c r="O91" s="842">
        <f t="shared" si="10"/>
        <v>141</v>
      </c>
      <c r="P91" s="842">
        <f t="shared" ref="P91:Q91" si="11">SUM(P84:P90)</f>
        <v>76</v>
      </c>
      <c r="Q91" s="855">
        <f t="shared" si="11"/>
        <v>53</v>
      </c>
      <c r="R91" s="856"/>
      <c r="S91" s="406"/>
      <c r="T91" s="406"/>
    </row>
    <row r="92" ht="23.25" customHeight="1" spans="2:20">
      <c r="B92" s="834" t="s">
        <v>131</v>
      </c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406"/>
      <c r="T92" s="406"/>
    </row>
    <row r="93" ht="23.25" customHeight="1" spans="2:20">
      <c r="B93" s="834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406"/>
      <c r="T93" s="406"/>
    </row>
    <row r="94" ht="23.25" customHeight="1" spans="2:20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406"/>
      <c r="T94" s="406"/>
    </row>
    <row r="95" ht="23.25" customHeight="1" spans="2:20">
      <c r="B95" s="825" t="s">
        <v>173</v>
      </c>
      <c r="C95" s="227"/>
      <c r="D95" s="227"/>
      <c r="E95" s="227"/>
      <c r="F95" s="227"/>
      <c r="G95" s="227"/>
      <c r="H95" s="227"/>
      <c r="I95" s="227"/>
      <c r="J95" s="227"/>
      <c r="K95" s="227"/>
      <c r="L95" s="227"/>
      <c r="M95" s="227"/>
      <c r="N95" s="227"/>
      <c r="O95" s="227"/>
      <c r="P95" s="227"/>
      <c r="Q95" s="227"/>
      <c r="R95" s="227"/>
      <c r="S95" s="406"/>
      <c r="T95" s="406"/>
    </row>
    <row r="96" ht="23.25" customHeight="1" spans="2:20">
      <c r="B96" s="166" t="s">
        <v>122</v>
      </c>
      <c r="C96" s="830">
        <v>2006</v>
      </c>
      <c r="D96" s="830">
        <v>2007</v>
      </c>
      <c r="E96" s="830">
        <v>2008</v>
      </c>
      <c r="F96" s="830">
        <v>2009</v>
      </c>
      <c r="G96" s="830">
        <v>2010</v>
      </c>
      <c r="H96" s="830">
        <v>2011</v>
      </c>
      <c r="I96" s="830">
        <v>2012</v>
      </c>
      <c r="J96" s="830">
        <v>2013</v>
      </c>
      <c r="K96" s="830">
        <v>2014</v>
      </c>
      <c r="L96" s="843">
        <v>2015</v>
      </c>
      <c r="M96" s="843">
        <v>2016</v>
      </c>
      <c r="N96" s="843">
        <v>2017</v>
      </c>
      <c r="O96" s="711">
        <v>2018</v>
      </c>
      <c r="P96" s="711">
        <v>2019</v>
      </c>
      <c r="Q96" s="843">
        <v>2020</v>
      </c>
      <c r="R96" s="830" t="s">
        <v>123</v>
      </c>
      <c r="S96" s="406"/>
      <c r="T96" s="406"/>
    </row>
    <row r="97" ht="23.25" customHeight="1" spans="2:20">
      <c r="B97" s="78" t="s">
        <v>4</v>
      </c>
      <c r="C97" s="145">
        <v>1</v>
      </c>
      <c r="D97" s="145">
        <v>1</v>
      </c>
      <c r="E97" s="145">
        <v>1</v>
      </c>
      <c r="F97" s="145">
        <v>1</v>
      </c>
      <c r="G97" s="145">
        <v>2</v>
      </c>
      <c r="H97" s="163">
        <v>3</v>
      </c>
      <c r="I97" s="163">
        <v>3</v>
      </c>
      <c r="J97" s="163">
        <v>5</v>
      </c>
      <c r="K97" s="163">
        <v>8</v>
      </c>
      <c r="L97" s="163">
        <v>8</v>
      </c>
      <c r="M97" s="163">
        <v>8</v>
      </c>
      <c r="N97" s="163">
        <v>9</v>
      </c>
      <c r="O97" s="163">
        <v>9</v>
      </c>
      <c r="P97" s="163">
        <v>11</v>
      </c>
      <c r="Q97" s="199">
        <v>11</v>
      </c>
      <c r="R97" s="857">
        <f>IF(ISERROR(Q97/C97-1),"-",(Q97/C97-1))</f>
        <v>10</v>
      </c>
      <c r="S97" s="406"/>
      <c r="T97" s="406"/>
    </row>
    <row r="98" ht="23.25" customHeight="1" spans="2:20">
      <c r="B98" s="78" t="s">
        <v>3</v>
      </c>
      <c r="C98" s="145">
        <v>3</v>
      </c>
      <c r="D98" s="145">
        <v>4</v>
      </c>
      <c r="E98" s="145">
        <v>5</v>
      </c>
      <c r="F98" s="145">
        <v>8</v>
      </c>
      <c r="G98" s="145">
        <v>9</v>
      </c>
      <c r="H98" s="163">
        <v>14</v>
      </c>
      <c r="I98" s="163">
        <v>15</v>
      </c>
      <c r="J98" s="163">
        <v>16</v>
      </c>
      <c r="K98" s="163">
        <v>18</v>
      </c>
      <c r="L98" s="163">
        <v>21</v>
      </c>
      <c r="M98" s="163">
        <v>21</v>
      </c>
      <c r="N98" s="163">
        <v>21</v>
      </c>
      <c r="O98" s="163">
        <v>21</v>
      </c>
      <c r="P98" s="163">
        <v>23</v>
      </c>
      <c r="Q98" s="199">
        <v>23</v>
      </c>
      <c r="R98" s="857">
        <f>IF(ISERROR(Q98/C98-1),"-",(Q98/C98-1))</f>
        <v>6.66666666666667</v>
      </c>
      <c r="S98" s="406"/>
      <c r="T98" s="406"/>
    </row>
    <row r="99" ht="23.25" customHeight="1" spans="2:20">
      <c r="B99" s="832" t="s">
        <v>130</v>
      </c>
      <c r="C99" s="833">
        <f>SUM(C97:C98)</f>
        <v>4</v>
      </c>
      <c r="D99" s="833">
        <f t="shared" ref="D99:Q99" si="12">SUM(D97:D98)</f>
        <v>5</v>
      </c>
      <c r="E99" s="833">
        <f t="shared" si="12"/>
        <v>6</v>
      </c>
      <c r="F99" s="833">
        <f t="shared" si="12"/>
        <v>9</v>
      </c>
      <c r="G99" s="833">
        <f t="shared" si="12"/>
        <v>11</v>
      </c>
      <c r="H99" s="833">
        <f t="shared" si="12"/>
        <v>17</v>
      </c>
      <c r="I99" s="833">
        <f t="shared" si="12"/>
        <v>18</v>
      </c>
      <c r="J99" s="833">
        <f t="shared" si="12"/>
        <v>21</v>
      </c>
      <c r="K99" s="833">
        <f t="shared" si="12"/>
        <v>26</v>
      </c>
      <c r="L99" s="833">
        <f t="shared" si="12"/>
        <v>29</v>
      </c>
      <c r="M99" s="833">
        <f t="shared" si="12"/>
        <v>29</v>
      </c>
      <c r="N99" s="833">
        <f t="shared" si="12"/>
        <v>30</v>
      </c>
      <c r="O99" s="833">
        <f t="shared" si="12"/>
        <v>30</v>
      </c>
      <c r="P99" s="833">
        <f t="shared" si="12"/>
        <v>34</v>
      </c>
      <c r="Q99" s="833">
        <f t="shared" si="12"/>
        <v>34</v>
      </c>
      <c r="R99" s="846">
        <f>IF(ISERROR(Q99/C99-1),"-",(Q99/C99-1))</f>
        <v>7.5</v>
      </c>
      <c r="S99" s="406"/>
      <c r="T99" s="406"/>
    </row>
    <row r="100" ht="23.25" customHeight="1" spans="2:20">
      <c r="B100" s="834" t="s">
        <v>131</v>
      </c>
      <c r="C100" s="227"/>
      <c r="D100" s="227"/>
      <c r="E100" s="227"/>
      <c r="F100" s="227"/>
      <c r="G100" s="227"/>
      <c r="H100" s="227"/>
      <c r="I100" s="227"/>
      <c r="J100" s="227"/>
      <c r="K100" s="227"/>
      <c r="L100" s="227"/>
      <c r="M100" s="227"/>
      <c r="N100" s="227"/>
      <c r="O100" s="227"/>
      <c r="P100" s="227"/>
      <c r="Q100" s="227"/>
      <c r="R100" s="227"/>
      <c r="S100" s="406"/>
      <c r="T100" s="406"/>
    </row>
    <row r="101" ht="23.25" customHeight="1" spans="2:20">
      <c r="B101" s="227"/>
      <c r="C101" s="227"/>
      <c r="D101" s="227"/>
      <c r="E101" s="227"/>
      <c r="F101" s="227"/>
      <c r="G101" s="227"/>
      <c r="H101" s="227"/>
      <c r="I101" s="227"/>
      <c r="J101" s="227"/>
      <c r="K101" s="227"/>
      <c r="L101" s="227"/>
      <c r="M101" s="227"/>
      <c r="N101" s="227"/>
      <c r="O101" s="227"/>
      <c r="P101" s="227"/>
      <c r="Q101" s="227"/>
      <c r="R101" s="227"/>
      <c r="S101" s="406"/>
      <c r="T101" s="406"/>
    </row>
    <row r="102" ht="23.25" customHeight="1" spans="2:20">
      <c r="B102" s="227"/>
      <c r="C102" s="227"/>
      <c r="D102" s="227"/>
      <c r="E102" s="227"/>
      <c r="F102" s="227"/>
      <c r="G102" s="227"/>
      <c r="H102" s="227"/>
      <c r="I102" s="227"/>
      <c r="J102" s="227"/>
      <c r="K102" s="227"/>
      <c r="L102" s="227"/>
      <c r="M102" s="227"/>
      <c r="N102" s="227"/>
      <c r="O102" s="227"/>
      <c r="P102" s="227"/>
      <c r="Q102" s="227"/>
      <c r="R102" s="227"/>
      <c r="S102" s="406"/>
      <c r="T102" s="406"/>
    </row>
    <row r="103" ht="23.25" customHeight="1" spans="2:20">
      <c r="B103" s="227"/>
      <c r="C103" s="227"/>
      <c r="D103" s="227"/>
      <c r="E103" s="227"/>
      <c r="F103" s="227"/>
      <c r="G103" s="227"/>
      <c r="H103" s="227"/>
      <c r="I103" s="227"/>
      <c r="J103" s="227"/>
      <c r="K103" s="227"/>
      <c r="L103" s="227"/>
      <c r="M103" s="227"/>
      <c r="N103" s="227"/>
      <c r="O103" s="227"/>
      <c r="P103" s="227"/>
      <c r="Q103" s="227"/>
      <c r="R103" s="227"/>
      <c r="S103" s="406"/>
      <c r="T103" s="406"/>
    </row>
    <row r="104" ht="23.25" customHeight="1" spans="2:20">
      <c r="B104" s="227"/>
      <c r="C104" s="227"/>
      <c r="D104" s="227"/>
      <c r="E104" s="227"/>
      <c r="F104" s="227"/>
      <c r="G104" s="227"/>
      <c r="H104" s="227"/>
      <c r="I104" s="227"/>
      <c r="J104" s="227"/>
      <c r="K104" s="227"/>
      <c r="L104" s="227"/>
      <c r="M104" s="227"/>
      <c r="N104" s="227"/>
      <c r="O104" s="227"/>
      <c r="P104" s="227"/>
      <c r="Q104" s="227"/>
      <c r="R104" s="227"/>
      <c r="S104" s="406"/>
      <c r="T104" s="406"/>
    </row>
    <row r="105" ht="23.25" customHeight="1" spans="2:20">
      <c r="B105" s="227"/>
      <c r="C105" s="227"/>
      <c r="D105" s="227"/>
      <c r="E105" s="227"/>
      <c r="F105" s="227"/>
      <c r="G105" s="227"/>
      <c r="H105" s="227"/>
      <c r="I105" s="227"/>
      <c r="J105" s="227"/>
      <c r="K105" s="227"/>
      <c r="L105" s="227"/>
      <c r="M105" s="227"/>
      <c r="N105" s="227"/>
      <c r="O105" s="227"/>
      <c r="P105" s="227"/>
      <c r="Q105" s="227"/>
      <c r="R105" s="227"/>
      <c r="S105" s="406"/>
      <c r="T105" s="406"/>
    </row>
    <row r="106" ht="23.25" customHeight="1" spans="2:20">
      <c r="B106" s="227"/>
      <c r="C106" s="227"/>
      <c r="D106" s="227"/>
      <c r="E106" s="227"/>
      <c r="F106" s="227"/>
      <c r="G106" s="227"/>
      <c r="H106" s="227"/>
      <c r="I106" s="227"/>
      <c r="J106" s="227"/>
      <c r="K106" s="227"/>
      <c r="L106" s="227"/>
      <c r="M106" s="227"/>
      <c r="N106" s="227"/>
      <c r="O106" s="227"/>
      <c r="P106" s="227"/>
      <c r="Q106" s="227"/>
      <c r="R106" s="227"/>
      <c r="S106" s="406"/>
      <c r="T106" s="406"/>
    </row>
    <row r="107" ht="23.25" customHeight="1" spans="2:20">
      <c r="B107" s="227"/>
      <c r="C107" s="227"/>
      <c r="D107" s="227"/>
      <c r="E107" s="227"/>
      <c r="F107" s="227"/>
      <c r="G107" s="227"/>
      <c r="H107" s="227"/>
      <c r="I107" s="227"/>
      <c r="J107" s="227"/>
      <c r="K107" s="227"/>
      <c r="L107" s="227"/>
      <c r="M107" s="227"/>
      <c r="N107" s="227"/>
      <c r="O107" s="227"/>
      <c r="P107" s="227"/>
      <c r="Q107" s="227"/>
      <c r="R107" s="227"/>
      <c r="S107" s="406"/>
      <c r="T107" s="406"/>
    </row>
    <row r="108" ht="23.25" customHeight="1" spans="2:20">
      <c r="B108" s="227"/>
      <c r="C108" s="227"/>
      <c r="D108" s="227"/>
      <c r="E108" s="227"/>
      <c r="F108" s="227"/>
      <c r="G108" s="227"/>
      <c r="H108" s="227"/>
      <c r="I108" s="227"/>
      <c r="J108" s="227"/>
      <c r="K108" s="227"/>
      <c r="L108" s="227"/>
      <c r="M108" s="227"/>
      <c r="N108" s="227"/>
      <c r="O108" s="227"/>
      <c r="P108" s="227"/>
      <c r="Q108" s="227"/>
      <c r="R108" s="227"/>
      <c r="S108" s="406"/>
      <c r="T108" s="406"/>
    </row>
    <row r="109" ht="23.25" customHeight="1" spans="2:20">
      <c r="B109" s="227"/>
      <c r="C109" s="227"/>
      <c r="D109" s="227"/>
      <c r="E109" s="227"/>
      <c r="F109" s="227"/>
      <c r="G109" s="227"/>
      <c r="H109" s="227"/>
      <c r="I109" s="227"/>
      <c r="J109" s="227"/>
      <c r="K109" s="227"/>
      <c r="L109" s="227"/>
      <c r="M109" s="227"/>
      <c r="N109" s="227"/>
      <c r="O109" s="227"/>
      <c r="P109" s="227"/>
      <c r="Q109" s="227"/>
      <c r="R109" s="227"/>
      <c r="S109" s="406"/>
      <c r="T109" s="406"/>
    </row>
    <row r="110" ht="23.25" customHeight="1" spans="2:20">
      <c r="B110" s="227"/>
      <c r="C110" s="227"/>
      <c r="D110" s="227"/>
      <c r="E110" s="227"/>
      <c r="F110" s="227"/>
      <c r="G110" s="227"/>
      <c r="H110" s="227"/>
      <c r="I110" s="227"/>
      <c r="J110" s="227"/>
      <c r="K110" s="227"/>
      <c r="L110" s="227"/>
      <c r="M110" s="227"/>
      <c r="N110" s="227"/>
      <c r="O110" s="227"/>
      <c r="P110" s="227"/>
      <c r="Q110" s="227"/>
      <c r="R110" s="227"/>
      <c r="S110" s="406"/>
      <c r="T110" s="406"/>
    </row>
    <row r="111" ht="23.25" customHeight="1" spans="2:20">
      <c r="B111" s="227"/>
      <c r="C111" s="227"/>
      <c r="D111" s="227"/>
      <c r="E111" s="227"/>
      <c r="F111" s="227"/>
      <c r="G111" s="227"/>
      <c r="H111" s="227"/>
      <c r="I111" s="227"/>
      <c r="J111" s="227"/>
      <c r="K111" s="227"/>
      <c r="L111" s="227"/>
      <c r="M111" s="227"/>
      <c r="N111" s="227"/>
      <c r="O111" s="227"/>
      <c r="P111" s="227"/>
      <c r="Q111" s="227"/>
      <c r="R111" s="227"/>
      <c r="S111" s="406"/>
      <c r="T111" s="406"/>
    </row>
    <row r="112" ht="23.25" customHeight="1" spans="2:20">
      <c r="B112" s="227"/>
      <c r="C112" s="227"/>
      <c r="D112" s="227"/>
      <c r="E112" s="227"/>
      <c r="F112" s="227"/>
      <c r="G112" s="227"/>
      <c r="H112" s="227"/>
      <c r="I112" s="227"/>
      <c r="J112" s="227"/>
      <c r="K112" s="227"/>
      <c r="L112" s="227"/>
      <c r="M112" s="227"/>
      <c r="N112" s="227"/>
      <c r="O112" s="227"/>
      <c r="P112" s="227"/>
      <c r="Q112" s="227"/>
      <c r="R112" s="227"/>
      <c r="S112" s="406"/>
      <c r="T112" s="406"/>
    </row>
    <row r="113" ht="23.25" customHeight="1" spans="2:20">
      <c r="B113" s="227"/>
      <c r="C113" s="227"/>
      <c r="D113" s="227"/>
      <c r="E113" s="227"/>
      <c r="F113" s="227"/>
      <c r="G113" s="227"/>
      <c r="H113" s="227"/>
      <c r="I113" s="227"/>
      <c r="J113" s="227"/>
      <c r="K113" s="227"/>
      <c r="L113" s="227"/>
      <c r="M113" s="227"/>
      <c r="N113" s="227"/>
      <c r="O113" s="227"/>
      <c r="P113" s="227"/>
      <c r="Q113" s="227"/>
      <c r="R113" s="227"/>
      <c r="S113" s="406"/>
      <c r="T113" s="406"/>
    </row>
    <row r="114" ht="23.25" customHeight="1" spans="2:20">
      <c r="B114" s="227"/>
      <c r="C114" s="227"/>
      <c r="D114" s="227"/>
      <c r="E114" s="227"/>
      <c r="F114" s="227"/>
      <c r="G114" s="227"/>
      <c r="H114" s="227"/>
      <c r="I114" s="227"/>
      <c r="J114" s="227"/>
      <c r="K114" s="227"/>
      <c r="L114" s="227"/>
      <c r="M114" s="227"/>
      <c r="N114" s="227"/>
      <c r="O114" s="227"/>
      <c r="P114" s="227"/>
      <c r="Q114" s="227"/>
      <c r="R114" s="227"/>
      <c r="S114" s="406"/>
      <c r="T114" s="406"/>
    </row>
    <row r="115" ht="23.25" customHeight="1" spans="2:20">
      <c r="B115" s="227"/>
      <c r="C115" s="227"/>
      <c r="D115" s="227"/>
      <c r="E115" s="227"/>
      <c r="F115" s="227"/>
      <c r="G115" s="227"/>
      <c r="H115" s="227"/>
      <c r="I115" s="227"/>
      <c r="J115" s="227"/>
      <c r="K115" s="227"/>
      <c r="L115" s="227"/>
      <c r="M115" s="227"/>
      <c r="N115" s="227"/>
      <c r="O115" s="227"/>
      <c r="P115" s="227"/>
      <c r="Q115" s="227"/>
      <c r="R115" s="227"/>
      <c r="S115" s="406"/>
      <c r="T115" s="406"/>
    </row>
    <row r="116" ht="23.25" customHeight="1" spans="2:20">
      <c r="B116" s="227"/>
      <c r="C116" s="227"/>
      <c r="D116" s="227"/>
      <c r="E116" s="227"/>
      <c r="F116" s="227"/>
      <c r="G116" s="227"/>
      <c r="H116" s="227"/>
      <c r="I116" s="227"/>
      <c r="J116" s="227"/>
      <c r="K116" s="227"/>
      <c r="L116" s="227"/>
      <c r="M116" s="227"/>
      <c r="N116" s="227"/>
      <c r="O116" s="227"/>
      <c r="P116" s="227"/>
      <c r="Q116" s="227"/>
      <c r="R116" s="227"/>
      <c r="S116" s="406"/>
      <c r="T116" s="406"/>
    </row>
    <row r="117" ht="23.25" customHeight="1" spans="2:20">
      <c r="B117" s="227"/>
      <c r="C117" s="227"/>
      <c r="D117" s="227"/>
      <c r="E117" s="227"/>
      <c r="F117" s="227"/>
      <c r="G117" s="227"/>
      <c r="H117" s="227"/>
      <c r="I117" s="227"/>
      <c r="J117" s="227"/>
      <c r="K117" s="227"/>
      <c r="L117" s="227"/>
      <c r="M117" s="227"/>
      <c r="N117" s="227"/>
      <c r="O117" s="227"/>
      <c r="P117" s="227"/>
      <c r="Q117" s="227"/>
      <c r="R117" s="227"/>
      <c r="S117" s="406"/>
      <c r="T117" s="406"/>
    </row>
    <row r="118" ht="23.25" customHeight="1" spans="2:20">
      <c r="B118" s="227"/>
      <c r="C118" s="227"/>
      <c r="D118" s="227"/>
      <c r="E118" s="227"/>
      <c r="F118" s="227"/>
      <c r="G118" s="227"/>
      <c r="H118" s="227"/>
      <c r="I118" s="227"/>
      <c r="J118" s="227"/>
      <c r="K118" s="227"/>
      <c r="L118" s="227"/>
      <c r="M118" s="227"/>
      <c r="N118" s="227"/>
      <c r="O118" s="227"/>
      <c r="P118" s="227"/>
      <c r="Q118" s="227"/>
      <c r="R118" s="227"/>
      <c r="S118" s="406"/>
      <c r="T118" s="406"/>
    </row>
    <row r="119" ht="23.25" customHeight="1" spans="2:20">
      <c r="B119" s="227"/>
      <c r="C119" s="227"/>
      <c r="D119" s="227"/>
      <c r="E119" s="227"/>
      <c r="F119" s="227"/>
      <c r="G119" s="227"/>
      <c r="H119" s="227"/>
      <c r="I119" s="227"/>
      <c r="J119" s="227"/>
      <c r="K119" s="227"/>
      <c r="L119" s="227"/>
      <c r="M119" s="227"/>
      <c r="N119" s="227"/>
      <c r="O119" s="227"/>
      <c r="P119" s="227"/>
      <c r="Q119" s="227"/>
      <c r="R119" s="227"/>
      <c r="S119" s="406"/>
      <c r="T119" s="406"/>
    </row>
    <row r="120" ht="23.25" customHeight="1" spans="2:20">
      <c r="B120" s="227"/>
      <c r="C120" s="227"/>
      <c r="D120" s="227"/>
      <c r="E120" s="227"/>
      <c r="F120" s="227"/>
      <c r="G120" s="227"/>
      <c r="H120" s="227"/>
      <c r="I120" s="227"/>
      <c r="J120" s="227"/>
      <c r="K120" s="227"/>
      <c r="L120" s="227"/>
      <c r="M120" s="227"/>
      <c r="N120" s="227"/>
      <c r="O120" s="227"/>
      <c r="P120" s="227"/>
      <c r="Q120" s="227"/>
      <c r="R120" s="227"/>
      <c r="S120" s="406"/>
      <c r="T120" s="406"/>
    </row>
    <row r="121" ht="23.25" customHeight="1" spans="2:20">
      <c r="B121" s="227"/>
      <c r="C121" s="227"/>
      <c r="D121" s="227"/>
      <c r="E121" s="227"/>
      <c r="F121" s="227"/>
      <c r="G121" s="227"/>
      <c r="H121" s="227"/>
      <c r="I121" s="227"/>
      <c r="J121" s="227"/>
      <c r="K121" s="227"/>
      <c r="L121" s="227"/>
      <c r="M121" s="227"/>
      <c r="N121" s="227"/>
      <c r="O121" s="227"/>
      <c r="P121" s="227"/>
      <c r="Q121" s="227"/>
      <c r="R121" s="227"/>
      <c r="S121" s="406"/>
      <c r="T121" s="406"/>
    </row>
    <row r="122" ht="23.25" customHeight="1" spans="2:20">
      <c r="B122" s="227"/>
      <c r="C122" s="227"/>
      <c r="D122" s="227"/>
      <c r="E122" s="227"/>
      <c r="F122" s="227"/>
      <c r="G122" s="227"/>
      <c r="H122" s="227"/>
      <c r="I122" s="227"/>
      <c r="J122" s="227"/>
      <c r="K122" s="227"/>
      <c r="L122" s="227"/>
      <c r="M122" s="227"/>
      <c r="N122" s="227"/>
      <c r="O122" s="227"/>
      <c r="P122" s="227"/>
      <c r="Q122" s="227"/>
      <c r="R122" s="227"/>
      <c r="S122" s="406"/>
      <c r="T122" s="406"/>
    </row>
    <row r="123" ht="23.25" customHeight="1" spans="2:20">
      <c r="B123" s="456"/>
      <c r="C123" s="456"/>
      <c r="D123" s="456"/>
      <c r="E123" s="456"/>
      <c r="F123" s="456"/>
      <c r="G123" s="456"/>
      <c r="H123" s="456"/>
      <c r="I123" s="456"/>
      <c r="J123" s="456"/>
      <c r="K123" s="456"/>
      <c r="L123" s="456"/>
      <c r="M123" s="456"/>
      <c r="N123" s="456"/>
      <c r="O123" s="456"/>
      <c r="P123" s="456"/>
      <c r="Q123" s="456"/>
      <c r="R123" s="456"/>
      <c r="S123" s="97"/>
      <c r="T123" s="97"/>
    </row>
    <row r="124" ht="23.25" customHeight="1" spans="2:20">
      <c r="B124" s="456"/>
      <c r="C124" s="456"/>
      <c r="D124" s="456"/>
      <c r="E124" s="456"/>
      <c r="F124" s="456"/>
      <c r="G124" s="456"/>
      <c r="H124" s="456"/>
      <c r="I124" s="456"/>
      <c r="J124" s="456"/>
      <c r="K124" s="456"/>
      <c r="L124" s="456"/>
      <c r="M124" s="456"/>
      <c r="N124" s="456"/>
      <c r="O124" s="456"/>
      <c r="P124" s="456"/>
      <c r="Q124" s="456"/>
      <c r="R124" s="456"/>
      <c r="S124" s="97"/>
      <c r="T124" s="97"/>
    </row>
    <row r="125" ht="23.25" customHeight="1" spans="2:20">
      <c r="B125" s="456"/>
      <c r="C125" s="456"/>
      <c r="D125" s="456"/>
      <c r="E125" s="456"/>
      <c r="F125" s="456"/>
      <c r="G125" s="456"/>
      <c r="H125" s="456"/>
      <c r="I125" s="456"/>
      <c r="J125" s="456"/>
      <c r="K125" s="456"/>
      <c r="L125" s="456"/>
      <c r="M125" s="456"/>
      <c r="N125" s="456"/>
      <c r="O125" s="456"/>
      <c r="P125" s="456"/>
      <c r="Q125" s="456"/>
      <c r="R125" s="456"/>
      <c r="S125" s="97"/>
      <c r="T125" s="97"/>
    </row>
    <row r="126" ht="23.25" customHeight="1" spans="2:20">
      <c r="B126" s="456"/>
      <c r="C126" s="456"/>
      <c r="D126" s="456"/>
      <c r="E126" s="456"/>
      <c r="F126" s="456"/>
      <c r="G126" s="456"/>
      <c r="H126" s="456"/>
      <c r="I126" s="456"/>
      <c r="J126" s="456"/>
      <c r="K126" s="456"/>
      <c r="L126" s="456"/>
      <c r="M126" s="456"/>
      <c r="N126" s="456"/>
      <c r="O126" s="456"/>
      <c r="P126" s="456"/>
      <c r="Q126" s="456"/>
      <c r="R126" s="456"/>
      <c r="S126" s="97"/>
      <c r="T126" s="97"/>
    </row>
    <row r="127" ht="23.25" customHeight="1" spans="2:20">
      <c r="B127" s="456"/>
      <c r="C127" s="456"/>
      <c r="D127" s="456"/>
      <c r="E127" s="456"/>
      <c r="F127" s="456"/>
      <c r="G127" s="456"/>
      <c r="H127" s="456"/>
      <c r="I127" s="456"/>
      <c r="J127" s="456"/>
      <c r="K127" s="456"/>
      <c r="L127" s="456"/>
      <c r="M127" s="456"/>
      <c r="N127" s="456"/>
      <c r="O127" s="456"/>
      <c r="P127" s="456"/>
      <c r="Q127" s="456"/>
      <c r="R127" s="456"/>
      <c r="S127" s="97"/>
      <c r="T127" s="97"/>
    </row>
    <row r="128" ht="23.25" customHeight="1" spans="2:20">
      <c r="B128" s="456"/>
      <c r="C128" s="456"/>
      <c r="D128" s="456"/>
      <c r="E128" s="456"/>
      <c r="F128" s="456"/>
      <c r="G128" s="456"/>
      <c r="H128" s="456"/>
      <c r="I128" s="456"/>
      <c r="J128" s="456"/>
      <c r="K128" s="456"/>
      <c r="L128" s="456"/>
      <c r="M128" s="456"/>
      <c r="N128" s="456"/>
      <c r="O128" s="456"/>
      <c r="P128" s="456"/>
      <c r="Q128" s="456"/>
      <c r="R128" s="456"/>
      <c r="S128" s="97"/>
      <c r="T128" s="97"/>
    </row>
    <row r="129" ht="23.25" customHeight="1" spans="2:20">
      <c r="B129" s="456"/>
      <c r="C129" s="456"/>
      <c r="D129" s="456"/>
      <c r="E129" s="456"/>
      <c r="F129" s="456"/>
      <c r="G129" s="456"/>
      <c r="H129" s="456"/>
      <c r="I129" s="456"/>
      <c r="J129" s="456"/>
      <c r="K129" s="456"/>
      <c r="L129" s="456"/>
      <c r="M129" s="456"/>
      <c r="N129" s="456"/>
      <c r="O129" s="456"/>
      <c r="P129" s="456"/>
      <c r="Q129" s="456"/>
      <c r="R129" s="456"/>
      <c r="S129" s="97"/>
      <c r="T129" s="97"/>
    </row>
    <row r="130" ht="23.25" customHeight="1" spans="2:20">
      <c r="B130" s="456"/>
      <c r="C130" s="456"/>
      <c r="D130" s="456"/>
      <c r="E130" s="456"/>
      <c r="F130" s="456"/>
      <c r="G130" s="456"/>
      <c r="H130" s="456"/>
      <c r="I130" s="456"/>
      <c r="J130" s="456"/>
      <c r="K130" s="456"/>
      <c r="L130" s="456"/>
      <c r="M130" s="456"/>
      <c r="N130" s="456"/>
      <c r="O130" s="456"/>
      <c r="P130" s="456"/>
      <c r="Q130" s="456"/>
      <c r="R130" s="456"/>
      <c r="S130" s="97"/>
      <c r="T130" s="97"/>
    </row>
    <row r="131" ht="23.25" customHeight="1" spans="2:20">
      <c r="B131" s="456"/>
      <c r="C131" s="456"/>
      <c r="D131" s="456"/>
      <c r="E131" s="456"/>
      <c r="F131" s="456"/>
      <c r="G131" s="456"/>
      <c r="H131" s="456"/>
      <c r="I131" s="456"/>
      <c r="J131" s="456"/>
      <c r="K131" s="456"/>
      <c r="L131" s="456"/>
      <c r="M131" s="456"/>
      <c r="N131" s="456"/>
      <c r="O131" s="456"/>
      <c r="P131" s="456"/>
      <c r="Q131" s="456"/>
      <c r="R131" s="456"/>
      <c r="S131" s="97"/>
      <c r="T131" s="97"/>
    </row>
    <row r="132" ht="23.25" customHeight="1" spans="2:20">
      <c r="B132" s="456"/>
      <c r="C132" s="456"/>
      <c r="D132" s="456"/>
      <c r="E132" s="456"/>
      <c r="F132" s="456"/>
      <c r="G132" s="456"/>
      <c r="H132" s="456"/>
      <c r="I132" s="456"/>
      <c r="J132" s="456"/>
      <c r="K132" s="456"/>
      <c r="L132" s="456"/>
      <c r="M132" s="456"/>
      <c r="N132" s="456"/>
      <c r="O132" s="456"/>
      <c r="P132" s="456"/>
      <c r="Q132" s="456"/>
      <c r="R132" s="456"/>
      <c r="S132" s="97"/>
      <c r="T132" s="97"/>
    </row>
    <row r="133" ht="23.25" customHeight="1" spans="2:20">
      <c r="B133" s="97"/>
      <c r="C133" s="97"/>
      <c r="D133" s="97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</row>
    <row r="134" ht="23.25" customHeight="1" spans="2:20">
      <c r="B134" s="97"/>
      <c r="C134" s="97"/>
      <c r="D134" s="97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</row>
    <row r="135" ht="23.25" customHeight="1" spans="2:20">
      <c r="B135" s="97"/>
      <c r="C135" s="97"/>
      <c r="D135" s="97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</row>
    <row r="136" ht="23.25" customHeight="1" spans="2:20">
      <c r="B136" s="97"/>
      <c r="C136" s="97"/>
      <c r="D136" s="97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</row>
    <row r="137" ht="23.25" customHeight="1"/>
    <row r="138" ht="23.25" customHeight="1"/>
    <row r="139" ht="23.25" customHeight="1"/>
    <row r="140" ht="23.25" customHeight="1"/>
    <row r="141" ht="23.25" customHeight="1"/>
    <row r="142" ht="23.25" customHeight="1"/>
    <row r="143" ht="23.25" customHeight="1"/>
    <row r="144" ht="23.25" customHeight="1"/>
    <row r="145" ht="23.25" customHeight="1"/>
    <row r="146" ht="23.25" customHeight="1"/>
    <row r="147" ht="23.25" customHeight="1"/>
    <row r="148" ht="23.25" customHeight="1"/>
    <row r="149" ht="23.25" customHeight="1"/>
    <row r="150" ht="23.25" customHeight="1"/>
    <row r="151" ht="23.25" customHeight="1"/>
    <row r="152" ht="23.25" customHeight="1"/>
    <row r="153" ht="23.25" customHeight="1"/>
    <row r="154" ht="23.25" customHeight="1"/>
    <row r="155" ht="23.25" customHeight="1"/>
    <row r="156" ht="23.25" customHeight="1"/>
    <row r="157" ht="23.25" customHeight="1"/>
    <row r="158" ht="23.25" customHeight="1"/>
    <row r="159" ht="23.25" customHeight="1"/>
    <row r="160" ht="23.25" customHeight="1"/>
    <row r="161" ht="23.25" customHeight="1"/>
    <row r="162" ht="23.25" customHeight="1"/>
    <row r="163" ht="23.25" customHeight="1"/>
    <row r="164" ht="23.25" customHeight="1"/>
    <row r="165" ht="23.25" customHeight="1"/>
    <row r="166" ht="23.25" customHeight="1"/>
    <row r="167" ht="23.25" customHeight="1"/>
    <row r="168" ht="23.25" customHeight="1"/>
    <row r="169" ht="23.25" customHeight="1"/>
    <row r="170" ht="23.25" customHeight="1"/>
    <row r="171" ht="23.25" customHeight="1"/>
    <row r="172" ht="23.25" customHeight="1"/>
    <row r="173" ht="23.25" customHeight="1"/>
    <row r="174" ht="23.25" customHeight="1"/>
    <row r="175" ht="23.25" customHeight="1"/>
    <row r="176" ht="23.25" customHeight="1"/>
    <row r="177" ht="23.25" customHeight="1"/>
    <row r="178" ht="23.25" customHeight="1"/>
    <row r="179" ht="23.25" customHeight="1"/>
    <row r="180" ht="23.25" customHeight="1"/>
    <row r="181" ht="23.25" customHeight="1"/>
    <row r="182" ht="23.25" customHeight="1"/>
    <row r="183" ht="23.25" customHeight="1"/>
    <row r="184" ht="23.25" customHeight="1"/>
    <row r="185" ht="23.25" customHeight="1"/>
    <row r="186" ht="23.25" customHeight="1"/>
    <row r="187" ht="23.25" customHeight="1"/>
    <row r="188" ht="23.25" customHeight="1"/>
    <row r="189" ht="23.25" customHeight="1"/>
    <row r="190" ht="23.25" customHeight="1"/>
    <row r="191" ht="23.25" customHeight="1"/>
    <row r="192" ht="23.25" customHeight="1"/>
    <row r="193" ht="23.25" customHeight="1"/>
    <row r="194" ht="23.25" customHeight="1"/>
    <row r="195" ht="23.25" customHeight="1"/>
    <row r="196" ht="23.25" customHeight="1"/>
    <row r="197" ht="23.25" customHeight="1"/>
    <row r="198" ht="23.25" customHeight="1"/>
    <row r="199" ht="23.25" customHeight="1"/>
    <row r="200" ht="23.25" customHeight="1"/>
    <row r="201" ht="23.25" customHeight="1"/>
    <row r="202" ht="23.25" customHeight="1"/>
    <row r="203" ht="23.25" customHeight="1"/>
    <row r="204" ht="23.25" customHeight="1"/>
    <row r="205" ht="23.25" customHeight="1"/>
    <row r="206" ht="23.25" customHeight="1"/>
    <row r="207" ht="23.25" customHeight="1"/>
    <row r="208" ht="23.25" customHeight="1"/>
    <row r="209" ht="23.25" customHeight="1"/>
    <row r="210" ht="23.25" customHeight="1"/>
    <row r="211" ht="23.25" customHeight="1"/>
    <row r="212" ht="23.25" customHeight="1"/>
    <row r="213" ht="23.25" customHeight="1"/>
    <row r="214" ht="23.25" customHeight="1"/>
    <row r="215" ht="23.25" customHeight="1"/>
    <row r="216" ht="23.25" customHeight="1"/>
    <row r="217" ht="23.25" customHeight="1"/>
    <row r="218" ht="23.25" customHeight="1"/>
    <row r="219" ht="23.25" customHeight="1"/>
    <row r="220" ht="23.25" customHeight="1"/>
    <row r="221" ht="23.25" customHeight="1"/>
    <row r="222" ht="23.25" customHeight="1"/>
    <row r="223" ht="23.25" customHeight="1"/>
    <row r="224" ht="23.25" customHeight="1"/>
    <row r="225" ht="23.25" customHeight="1"/>
    <row r="226" ht="23.25" customHeight="1"/>
    <row r="227" ht="23.25" customHeight="1"/>
    <row r="228" ht="23.25" customHeight="1"/>
    <row r="229" ht="23.25" customHeight="1"/>
    <row r="230" ht="23.25" customHeight="1"/>
    <row r="231" ht="23.25" customHeight="1"/>
    <row r="232" ht="23.25" customHeight="1"/>
    <row r="233" ht="23.25" customHeight="1"/>
    <row r="234" ht="23.25" customHeight="1"/>
    <row r="235" ht="23.25" customHeight="1"/>
    <row r="236" ht="23.25" customHeight="1"/>
    <row r="237" ht="23.25" customHeight="1"/>
    <row r="238" ht="23.25" customHeight="1"/>
    <row r="239" ht="23.25" customHeight="1"/>
    <row r="240" ht="23.25" customHeight="1"/>
    <row r="241" ht="23.25" customHeight="1"/>
    <row r="242" ht="23.25" customHeight="1"/>
  </sheetData>
  <mergeCells count="1">
    <mergeCell ref="B36:T37"/>
  </mergeCells>
  <pageMargins left="0.708661417322835" right="0.708661417322835" top="0.748031496062992" bottom="0.748031496062992" header="0.31496062992126" footer="0.31496062992126"/>
  <pageSetup paperSize="9" scale="48" orientation="landscape"/>
  <headerFooter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K230"/>
  <sheetViews>
    <sheetView showGridLines="0" zoomScale="85" zoomScaleNormal="85" workbookViewId="0">
      <selection activeCell="B13" sqref="B13"/>
    </sheetView>
  </sheetViews>
  <sheetFormatPr defaultColWidth="0" defaultRowHeight="15"/>
  <cols>
    <col min="1" max="1" width="2.71428571428571" customWidth="1"/>
    <col min="2" max="2" width="29.1428571428571" customWidth="1"/>
    <col min="3" max="3" width="48.1428571428571" customWidth="1"/>
    <col min="4" max="8" width="15.7142857142857" customWidth="1"/>
    <col min="9" max="9" width="17.7142857142857" customWidth="1"/>
    <col min="10" max="10" width="9.14285714285714" customWidth="1"/>
    <col min="11" max="11" width="8.57142857142857" customWidth="1"/>
    <col min="12" max="17" width="0" hidden="1" customWidth="1"/>
    <col min="18" max="16384" width="9.14285714285714" hidden="1"/>
  </cols>
  <sheetData>
    <row r="1" spans="1:11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customHeight="1" spans="1:11">
      <c r="A4" s="2"/>
      <c r="B4" s="2"/>
      <c r="C4" s="2"/>
      <c r="D4" s="2"/>
      <c r="E4" s="2"/>
      <c r="F4" s="2"/>
      <c r="G4" s="2"/>
      <c r="H4" s="2"/>
      <c r="I4" s="2"/>
      <c r="J4" s="2"/>
      <c r="K4" s="97"/>
    </row>
    <row r="5" spans="1:11">
      <c r="A5" s="2"/>
      <c r="B5" s="2"/>
      <c r="C5" s="2"/>
      <c r="D5" s="2"/>
      <c r="E5" s="2"/>
      <c r="F5" s="2"/>
      <c r="G5" s="2"/>
      <c r="H5" s="2"/>
      <c r="I5" s="2"/>
      <c r="J5" s="2"/>
      <c r="K5" s="19"/>
    </row>
    <row r="11" ht="23.25" customHeight="1"/>
    <row r="12" ht="23.25" customHeight="1" spans="2:10">
      <c r="B12" s="459" t="s">
        <v>530</v>
      </c>
      <c r="C12" s="460"/>
      <c r="D12" s="460"/>
      <c r="E12" s="460"/>
      <c r="F12" s="460"/>
      <c r="G12" s="460"/>
      <c r="H12" s="460"/>
      <c r="I12" s="45"/>
      <c r="J12" s="30"/>
    </row>
    <row r="13" ht="50.1" customHeight="1" spans="2:10">
      <c r="B13" s="71" t="s">
        <v>531</v>
      </c>
      <c r="C13" s="352" t="s">
        <v>532</v>
      </c>
      <c r="D13" s="352" t="s">
        <v>533</v>
      </c>
      <c r="E13" s="352" t="s">
        <v>534</v>
      </c>
      <c r="F13" s="352" t="s">
        <v>535</v>
      </c>
      <c r="G13" s="352" t="s">
        <v>536</v>
      </c>
      <c r="H13" s="430" t="s">
        <v>537</v>
      </c>
      <c r="I13" s="45"/>
      <c r="J13" s="30"/>
    </row>
    <row r="14" ht="23.25" customHeight="1" spans="2:10">
      <c r="B14" s="461" t="s">
        <v>538</v>
      </c>
      <c r="C14" s="296" t="s">
        <v>87</v>
      </c>
      <c r="D14" s="159" t="s">
        <v>539</v>
      </c>
      <c r="E14" s="159">
        <v>12</v>
      </c>
      <c r="F14" s="409">
        <v>2</v>
      </c>
      <c r="G14" s="409">
        <v>0</v>
      </c>
      <c r="H14" s="420" t="s">
        <v>127</v>
      </c>
      <c r="I14" s="376"/>
      <c r="J14" s="30"/>
    </row>
    <row r="15" ht="23.25" customHeight="1" spans="2:10">
      <c r="B15" s="461" t="s">
        <v>540</v>
      </c>
      <c r="C15" s="296" t="s">
        <v>54</v>
      </c>
      <c r="D15" s="159" t="s">
        <v>29</v>
      </c>
      <c r="E15" s="159">
        <v>15</v>
      </c>
      <c r="F15" s="409">
        <v>7</v>
      </c>
      <c r="G15" s="409">
        <v>3</v>
      </c>
      <c r="H15" s="420" t="s">
        <v>127</v>
      </c>
      <c r="I15" s="376"/>
      <c r="J15" s="30"/>
    </row>
    <row r="16" ht="23.25" customHeight="1" spans="2:10">
      <c r="B16" s="462" t="s">
        <v>541</v>
      </c>
      <c r="C16" s="296" t="s">
        <v>54</v>
      </c>
      <c r="D16" s="159" t="s">
        <v>18</v>
      </c>
      <c r="E16" s="159"/>
      <c r="F16" s="409"/>
      <c r="G16" s="409"/>
      <c r="H16" s="420"/>
      <c r="I16" s="376"/>
      <c r="J16" s="30"/>
    </row>
    <row r="17" ht="23.25" customHeight="1" spans="2:10">
      <c r="B17" s="461" t="s">
        <v>542</v>
      </c>
      <c r="C17" s="296" t="s">
        <v>16</v>
      </c>
      <c r="D17" s="159" t="s">
        <v>29</v>
      </c>
      <c r="E17" s="159">
        <v>19</v>
      </c>
      <c r="F17" s="159">
        <v>2</v>
      </c>
      <c r="G17" s="159">
        <v>1</v>
      </c>
      <c r="H17" s="165" t="s">
        <v>127</v>
      </c>
      <c r="I17" s="376"/>
      <c r="J17" s="30"/>
    </row>
    <row r="18" ht="23.25" customHeight="1" spans="2:10">
      <c r="B18" s="461" t="s">
        <v>543</v>
      </c>
      <c r="C18" s="296" t="s">
        <v>16</v>
      </c>
      <c r="D18" s="159" t="s">
        <v>18</v>
      </c>
      <c r="E18" s="159"/>
      <c r="F18" s="159"/>
      <c r="G18" s="159"/>
      <c r="H18" s="165"/>
      <c r="I18" s="376"/>
      <c r="J18" s="30"/>
    </row>
    <row r="19" ht="23.25" customHeight="1" spans="2:10">
      <c r="B19" s="462" t="s">
        <v>544</v>
      </c>
      <c r="C19" s="296" t="s">
        <v>108</v>
      </c>
      <c r="D19" s="159" t="s">
        <v>18</v>
      </c>
      <c r="E19" s="159">
        <v>10</v>
      </c>
      <c r="F19" s="159">
        <v>1</v>
      </c>
      <c r="G19" s="159">
        <v>0</v>
      </c>
      <c r="H19" s="165" t="s">
        <v>127</v>
      </c>
      <c r="I19" s="376"/>
      <c r="J19" s="30"/>
    </row>
    <row r="20" ht="23.25" customHeight="1" spans="2:10">
      <c r="B20" s="461" t="s">
        <v>545</v>
      </c>
      <c r="C20" s="296" t="s">
        <v>58</v>
      </c>
      <c r="D20" s="159" t="s">
        <v>18</v>
      </c>
      <c r="E20" s="159">
        <v>12</v>
      </c>
      <c r="F20" s="159">
        <v>2</v>
      </c>
      <c r="G20" s="159">
        <v>1</v>
      </c>
      <c r="H20" s="165" t="s">
        <v>127</v>
      </c>
      <c r="I20" s="376"/>
      <c r="J20" s="30"/>
    </row>
    <row r="21" ht="23.25" customHeight="1" spans="2:10">
      <c r="B21" s="461" t="s">
        <v>546</v>
      </c>
      <c r="C21" s="296" t="s">
        <v>310</v>
      </c>
      <c r="D21" s="159" t="s">
        <v>18</v>
      </c>
      <c r="E21" s="159">
        <v>12</v>
      </c>
      <c r="F21" s="159">
        <v>3</v>
      </c>
      <c r="G21" s="159">
        <v>2</v>
      </c>
      <c r="H21" s="165" t="s">
        <v>127</v>
      </c>
      <c r="I21" s="376"/>
      <c r="J21" s="30"/>
    </row>
    <row r="22" ht="23.25" customHeight="1" spans="2:10">
      <c r="B22" s="461" t="s">
        <v>547</v>
      </c>
      <c r="C22" s="296" t="s">
        <v>78</v>
      </c>
      <c r="D22" s="159" t="s">
        <v>29</v>
      </c>
      <c r="E22" s="159">
        <v>7</v>
      </c>
      <c r="F22" s="159">
        <v>0</v>
      </c>
      <c r="G22" s="159">
        <v>0</v>
      </c>
      <c r="H22" s="165" t="s">
        <v>127</v>
      </c>
      <c r="I22" s="376"/>
      <c r="J22" s="30"/>
    </row>
    <row r="23" ht="23.25" customHeight="1" spans="2:10">
      <c r="B23" s="461" t="s">
        <v>548</v>
      </c>
      <c r="C23" s="296" t="s">
        <v>38</v>
      </c>
      <c r="D23" s="159" t="s">
        <v>29</v>
      </c>
      <c r="E23" s="159">
        <v>16</v>
      </c>
      <c r="F23" s="159">
        <v>5</v>
      </c>
      <c r="G23" s="159">
        <v>1</v>
      </c>
      <c r="H23" s="165" t="s">
        <v>127</v>
      </c>
      <c r="I23" s="376"/>
      <c r="J23" s="30"/>
    </row>
    <row r="24" ht="23.25" customHeight="1" spans="2:10">
      <c r="B24" s="461" t="s">
        <v>549</v>
      </c>
      <c r="C24" s="296" t="s">
        <v>38</v>
      </c>
      <c r="D24" s="159" t="s">
        <v>18</v>
      </c>
      <c r="E24" s="159"/>
      <c r="F24" s="159"/>
      <c r="G24" s="159"/>
      <c r="H24" s="165"/>
      <c r="I24" s="376"/>
      <c r="J24" s="30"/>
    </row>
    <row r="25" ht="23.25" customHeight="1" spans="2:10">
      <c r="B25" s="461" t="s">
        <v>550</v>
      </c>
      <c r="C25" s="296" t="s">
        <v>102</v>
      </c>
      <c r="D25" s="159" t="s">
        <v>18</v>
      </c>
      <c r="E25" s="159">
        <v>11</v>
      </c>
      <c r="F25" s="159">
        <v>1</v>
      </c>
      <c r="G25" s="159">
        <v>2</v>
      </c>
      <c r="H25" s="165" t="s">
        <v>127</v>
      </c>
      <c r="I25" s="376"/>
      <c r="J25" s="30"/>
    </row>
    <row r="26" ht="23.25" customHeight="1" spans="2:10">
      <c r="B26" s="461" t="s">
        <v>551</v>
      </c>
      <c r="C26" s="296" t="s">
        <v>49</v>
      </c>
      <c r="D26" s="159" t="s">
        <v>29</v>
      </c>
      <c r="E26" s="159">
        <v>14</v>
      </c>
      <c r="F26" s="159">
        <v>4</v>
      </c>
      <c r="G26" s="159">
        <v>2</v>
      </c>
      <c r="H26" s="165" t="s">
        <v>127</v>
      </c>
      <c r="I26" s="150"/>
      <c r="J26" s="30"/>
    </row>
    <row r="27" ht="23.25" customHeight="1" spans="1:10">
      <c r="A27" s="65"/>
      <c r="B27" s="461" t="s">
        <v>552</v>
      </c>
      <c r="C27" s="296" t="s">
        <v>49</v>
      </c>
      <c r="D27" s="159" t="s">
        <v>18</v>
      </c>
      <c r="E27" s="159"/>
      <c r="F27" s="159"/>
      <c r="G27" s="159"/>
      <c r="H27" s="165"/>
      <c r="I27" s="30"/>
      <c r="J27" s="30"/>
    </row>
    <row r="28" ht="23.25" customHeight="1" spans="1:10">
      <c r="A28" s="65"/>
      <c r="B28" s="461" t="s">
        <v>553</v>
      </c>
      <c r="C28" s="296" t="s">
        <v>34</v>
      </c>
      <c r="D28" s="159" t="s">
        <v>18</v>
      </c>
      <c r="E28" s="159">
        <v>22</v>
      </c>
      <c r="F28" s="159">
        <v>1</v>
      </c>
      <c r="G28" s="159">
        <v>2</v>
      </c>
      <c r="H28" s="165" t="s">
        <v>127</v>
      </c>
      <c r="I28" s="376"/>
      <c r="J28" s="30"/>
    </row>
    <row r="29" ht="23.25" customHeight="1" spans="1:10">
      <c r="A29" s="65"/>
      <c r="B29" s="461" t="s">
        <v>554</v>
      </c>
      <c r="C29" s="296" t="s">
        <v>34</v>
      </c>
      <c r="D29" s="159" t="s">
        <v>29</v>
      </c>
      <c r="E29" s="159"/>
      <c r="F29" s="159"/>
      <c r="G29" s="159"/>
      <c r="H29" s="165"/>
      <c r="I29" s="376"/>
      <c r="J29" s="30"/>
    </row>
    <row r="30" ht="23.25" customHeight="1" spans="1:10">
      <c r="A30" s="65"/>
      <c r="B30" s="462" t="s">
        <v>555</v>
      </c>
      <c r="C30" s="296" t="s">
        <v>112</v>
      </c>
      <c r="D30" s="159" t="s">
        <v>18</v>
      </c>
      <c r="E30" s="159">
        <v>15</v>
      </c>
      <c r="F30" s="159">
        <v>3</v>
      </c>
      <c r="G30" s="159">
        <v>1</v>
      </c>
      <c r="H30" s="165" t="s">
        <v>127</v>
      </c>
      <c r="I30" s="376"/>
      <c r="J30" s="30"/>
    </row>
    <row r="31" ht="23.25" customHeight="1" spans="1:10">
      <c r="A31" s="65"/>
      <c r="B31" s="461" t="s">
        <v>556</v>
      </c>
      <c r="C31" s="296" t="s">
        <v>73</v>
      </c>
      <c r="D31" s="159" t="s">
        <v>18</v>
      </c>
      <c r="E31" s="159">
        <v>12</v>
      </c>
      <c r="F31" s="159">
        <v>2</v>
      </c>
      <c r="G31" s="159">
        <v>2</v>
      </c>
      <c r="H31" s="165" t="s">
        <v>127</v>
      </c>
      <c r="I31" s="376"/>
      <c r="J31" s="30"/>
    </row>
    <row r="32" ht="23.25" customHeight="1" spans="1:10">
      <c r="A32" s="65"/>
      <c r="B32" s="461" t="s">
        <v>557</v>
      </c>
      <c r="C32" s="296" t="s">
        <v>92</v>
      </c>
      <c r="D32" s="159" t="s">
        <v>539</v>
      </c>
      <c r="E32" s="159">
        <v>13</v>
      </c>
      <c r="F32" s="159">
        <v>3</v>
      </c>
      <c r="G32" s="159">
        <v>0</v>
      </c>
      <c r="H32" s="165" t="s">
        <v>127</v>
      </c>
      <c r="I32" s="376"/>
      <c r="J32" s="30"/>
    </row>
    <row r="33" ht="23.25" customHeight="1" spans="1:10">
      <c r="A33" s="65"/>
      <c r="B33" s="461" t="s">
        <v>558</v>
      </c>
      <c r="C33" s="296" t="s">
        <v>25</v>
      </c>
      <c r="D33" s="159" t="s">
        <v>29</v>
      </c>
      <c r="E33" s="159">
        <v>14</v>
      </c>
      <c r="F33" s="159">
        <v>6</v>
      </c>
      <c r="G33" s="159">
        <v>2</v>
      </c>
      <c r="H33" s="165" t="s">
        <v>127</v>
      </c>
      <c r="I33" s="376"/>
      <c r="J33" s="30"/>
    </row>
    <row r="34" ht="23.25" customHeight="1" spans="1:10">
      <c r="A34" s="65"/>
      <c r="B34" s="461" t="s">
        <v>559</v>
      </c>
      <c r="C34" s="296" t="s">
        <v>25</v>
      </c>
      <c r="D34" s="159" t="s">
        <v>18</v>
      </c>
      <c r="E34" s="159"/>
      <c r="F34" s="159"/>
      <c r="G34" s="159"/>
      <c r="H34" s="165"/>
      <c r="I34" s="376"/>
      <c r="J34" s="30"/>
    </row>
    <row r="35" ht="23.25" customHeight="1" spans="1:10">
      <c r="A35" s="65"/>
      <c r="B35" s="461" t="s">
        <v>560</v>
      </c>
      <c r="C35" s="296" t="s">
        <v>98</v>
      </c>
      <c r="D35" s="159" t="s">
        <v>18</v>
      </c>
      <c r="E35" s="159">
        <v>12</v>
      </c>
      <c r="F35" s="159">
        <v>3</v>
      </c>
      <c r="G35" s="159">
        <v>1</v>
      </c>
      <c r="H35" s="165" t="s">
        <v>127</v>
      </c>
      <c r="I35" s="150"/>
      <c r="J35" s="30"/>
    </row>
    <row r="36" ht="23.25" customHeight="1" spans="1:10">
      <c r="A36" s="65"/>
      <c r="B36" s="461" t="s">
        <v>561</v>
      </c>
      <c r="C36" s="296" t="s">
        <v>31</v>
      </c>
      <c r="D36" s="159" t="s">
        <v>29</v>
      </c>
      <c r="E36" s="159">
        <v>15</v>
      </c>
      <c r="F36" s="159">
        <v>2</v>
      </c>
      <c r="G36" s="159">
        <v>2</v>
      </c>
      <c r="H36" s="165" t="s">
        <v>127</v>
      </c>
      <c r="I36" s="150"/>
      <c r="J36" s="30"/>
    </row>
    <row r="37" ht="23.25" customHeight="1" spans="1:10">
      <c r="A37" s="65"/>
      <c r="B37" s="461" t="s">
        <v>562</v>
      </c>
      <c r="C37" s="296" t="s">
        <v>31</v>
      </c>
      <c r="D37" s="159" t="s">
        <v>18</v>
      </c>
      <c r="E37" s="159"/>
      <c r="F37" s="159"/>
      <c r="G37" s="159"/>
      <c r="H37" s="165"/>
      <c r="I37" s="39"/>
      <c r="J37" s="30"/>
    </row>
    <row r="38" ht="23.25" customHeight="1" spans="1:10">
      <c r="A38" s="65"/>
      <c r="B38" s="461" t="s">
        <v>563</v>
      </c>
      <c r="C38" s="296" t="s">
        <v>21</v>
      </c>
      <c r="D38" s="159" t="s">
        <v>29</v>
      </c>
      <c r="E38" s="159">
        <v>18</v>
      </c>
      <c r="F38" s="159">
        <v>0</v>
      </c>
      <c r="G38" s="159">
        <v>2</v>
      </c>
      <c r="H38" s="165" t="s">
        <v>127</v>
      </c>
      <c r="I38" s="45"/>
      <c r="J38" s="30"/>
    </row>
    <row r="39" ht="23.25" customHeight="1" spans="1:10">
      <c r="A39" s="65"/>
      <c r="B39" s="461" t="s">
        <v>564</v>
      </c>
      <c r="C39" s="296" t="s">
        <v>21</v>
      </c>
      <c r="D39" s="159" t="s">
        <v>18</v>
      </c>
      <c r="E39" s="159"/>
      <c r="F39" s="159"/>
      <c r="G39" s="159"/>
      <c r="H39" s="165"/>
      <c r="I39" s="45"/>
      <c r="J39" s="30"/>
    </row>
    <row r="40" ht="23.25" customHeight="1" spans="1:10">
      <c r="A40" s="65"/>
      <c r="B40" s="461" t="s">
        <v>565</v>
      </c>
      <c r="C40" s="296" t="s">
        <v>42</v>
      </c>
      <c r="D40" s="159" t="s">
        <v>18</v>
      </c>
      <c r="E40" s="159">
        <v>15</v>
      </c>
      <c r="F40" s="159">
        <v>1</v>
      </c>
      <c r="G40" s="159">
        <v>2</v>
      </c>
      <c r="H40" s="165" t="s">
        <v>127</v>
      </c>
      <c r="I40" s="376"/>
      <c r="J40" s="30"/>
    </row>
    <row r="41" ht="23.25" customHeight="1" spans="1:10">
      <c r="A41" s="65"/>
      <c r="B41" s="461" t="s">
        <v>566</v>
      </c>
      <c r="C41" s="296" t="s">
        <v>567</v>
      </c>
      <c r="D41" s="159" t="s">
        <v>539</v>
      </c>
      <c r="E41" s="159">
        <v>11</v>
      </c>
      <c r="F41" s="159">
        <v>0</v>
      </c>
      <c r="G41" s="159">
        <v>0</v>
      </c>
      <c r="H41" s="165" t="s">
        <v>127</v>
      </c>
      <c r="I41" s="376"/>
      <c r="J41" s="30"/>
    </row>
    <row r="42" ht="23.25" customHeight="1" spans="1:10">
      <c r="A42" s="65"/>
      <c r="B42" s="461" t="s">
        <v>568</v>
      </c>
      <c r="C42" s="296" t="s">
        <v>95</v>
      </c>
      <c r="D42" s="159" t="s">
        <v>18</v>
      </c>
      <c r="E42" s="159">
        <v>14</v>
      </c>
      <c r="F42" s="159">
        <v>1</v>
      </c>
      <c r="G42" s="159">
        <v>1</v>
      </c>
      <c r="H42" s="165" t="s">
        <v>127</v>
      </c>
      <c r="I42" s="376"/>
      <c r="J42" s="30"/>
    </row>
    <row r="43" ht="23.25" customHeight="1" spans="1:10">
      <c r="A43" s="65"/>
      <c r="B43" s="461" t="s">
        <v>569</v>
      </c>
      <c r="C43" s="296" t="s">
        <v>70</v>
      </c>
      <c r="D43" s="159" t="s">
        <v>29</v>
      </c>
      <c r="E43" s="159">
        <v>10</v>
      </c>
      <c r="F43" s="159">
        <v>1</v>
      </c>
      <c r="G43" s="159">
        <v>1</v>
      </c>
      <c r="H43" s="165" t="s">
        <v>127</v>
      </c>
      <c r="I43" s="376"/>
      <c r="J43" s="30"/>
    </row>
    <row r="44" ht="23.25" customHeight="1" spans="1:10">
      <c r="A44" s="65"/>
      <c r="B44" s="461" t="s">
        <v>570</v>
      </c>
      <c r="C44" s="296" t="s">
        <v>70</v>
      </c>
      <c r="D44" s="159" t="s">
        <v>18</v>
      </c>
      <c r="E44" s="159">
        <v>17</v>
      </c>
      <c r="F44" s="159">
        <v>3</v>
      </c>
      <c r="G44" s="159">
        <v>3</v>
      </c>
      <c r="H44" s="165" t="s">
        <v>127</v>
      </c>
      <c r="I44" s="376"/>
      <c r="J44" s="30"/>
    </row>
    <row r="45" ht="23.25" customHeight="1" spans="1:10">
      <c r="A45" s="65"/>
      <c r="B45" s="461" t="s">
        <v>571</v>
      </c>
      <c r="C45" s="296" t="s">
        <v>81</v>
      </c>
      <c r="D45" s="159" t="s">
        <v>18</v>
      </c>
      <c r="E45" s="159">
        <v>12</v>
      </c>
      <c r="F45" s="159">
        <v>2</v>
      </c>
      <c r="G45" s="159">
        <v>2</v>
      </c>
      <c r="H45" s="165" t="s">
        <v>127</v>
      </c>
      <c r="I45" s="376"/>
      <c r="J45" s="30"/>
    </row>
    <row r="46" ht="23.25" customHeight="1" spans="1:10">
      <c r="A46" s="65"/>
      <c r="B46" s="461" t="s">
        <v>572</v>
      </c>
      <c r="C46" s="296" t="s">
        <v>46</v>
      </c>
      <c r="D46" s="159" t="s">
        <v>29</v>
      </c>
      <c r="E46" s="159">
        <v>14</v>
      </c>
      <c r="F46" s="159">
        <v>3</v>
      </c>
      <c r="G46" s="159">
        <v>1</v>
      </c>
      <c r="H46" s="165" t="s">
        <v>127</v>
      </c>
      <c r="I46" s="39"/>
      <c r="J46" s="30"/>
    </row>
    <row r="47" ht="23.25" customHeight="1" spans="1:10">
      <c r="A47" s="65"/>
      <c r="B47" s="462" t="s">
        <v>573</v>
      </c>
      <c r="C47" s="296" t="s">
        <v>46</v>
      </c>
      <c r="D47" s="159" t="s">
        <v>18</v>
      </c>
      <c r="E47" s="463"/>
      <c r="F47" s="463"/>
      <c r="G47" s="463"/>
      <c r="H47" s="464"/>
      <c r="I47" s="39"/>
      <c r="J47" s="30"/>
    </row>
    <row r="48" ht="23.25" customHeight="1" spans="1:10">
      <c r="A48" s="65"/>
      <c r="B48" s="465" t="s">
        <v>130</v>
      </c>
      <c r="C48" s="466"/>
      <c r="D48" s="467"/>
      <c r="E48" s="468">
        <f>SUM(E14:E47)</f>
        <v>342</v>
      </c>
      <c r="F48" s="468">
        <f>SUM(F14:F46)</f>
        <v>58</v>
      </c>
      <c r="G48" s="468">
        <f>SUM(G14:G46)</f>
        <v>34</v>
      </c>
      <c r="H48" s="469">
        <f>SUM(H14:H46)</f>
        <v>0</v>
      </c>
      <c r="I48" s="45"/>
      <c r="J48" s="30"/>
    </row>
    <row r="49" ht="23.25" customHeight="1" spans="1:10">
      <c r="A49" s="65"/>
      <c r="B49" s="35" t="s">
        <v>7</v>
      </c>
      <c r="C49" s="68"/>
      <c r="D49" s="68"/>
      <c r="E49" s="68"/>
      <c r="F49" s="68"/>
      <c r="G49" s="68"/>
      <c r="H49" s="68"/>
      <c r="I49" s="45"/>
      <c r="J49" s="30"/>
    </row>
    <row r="50" ht="23.25" customHeight="1" spans="1:10">
      <c r="A50" s="65"/>
      <c r="B50" s="67" t="s">
        <v>574</v>
      </c>
      <c r="C50" s="68"/>
      <c r="D50" s="68"/>
      <c r="E50" s="68"/>
      <c r="F50" s="68"/>
      <c r="G50" s="68"/>
      <c r="H50" s="68"/>
      <c r="I50" s="376"/>
      <c r="J50" s="30"/>
    </row>
    <row r="51" ht="23.25" customHeight="1" spans="1:10">
      <c r="A51" s="65"/>
      <c r="B51" s="470" t="s">
        <v>212</v>
      </c>
      <c r="C51" s="195"/>
      <c r="D51" s="52"/>
      <c r="E51" s="471"/>
      <c r="F51" s="471"/>
      <c r="G51" s="472"/>
      <c r="H51" s="415"/>
      <c r="I51" s="376"/>
      <c r="J51" s="30"/>
    </row>
    <row r="52" ht="23.25" customHeight="1" spans="1:10">
      <c r="A52" s="65"/>
      <c r="B52" s="473" t="s">
        <v>575</v>
      </c>
      <c r="C52" s="195"/>
      <c r="D52" s="52"/>
      <c r="E52" s="471"/>
      <c r="F52" s="471"/>
      <c r="G52" s="472"/>
      <c r="H52" s="415"/>
      <c r="I52" s="376"/>
      <c r="J52" s="30"/>
    </row>
    <row r="53" ht="23.25" customHeight="1" spans="1:10">
      <c r="A53" s="65"/>
      <c r="B53" s="473" t="s">
        <v>576</v>
      </c>
      <c r="C53" s="195"/>
      <c r="D53" s="52"/>
      <c r="E53" s="471"/>
      <c r="F53" s="471"/>
      <c r="G53" s="472"/>
      <c r="H53" s="415"/>
      <c r="I53" s="376"/>
      <c r="J53" s="30"/>
    </row>
    <row r="54" ht="23.25" customHeight="1" spans="1:10">
      <c r="A54" s="65"/>
      <c r="B54" s="474"/>
      <c r="C54" s="474"/>
      <c r="D54" s="474"/>
      <c r="E54" s="474"/>
      <c r="F54" s="474"/>
      <c r="G54" s="474"/>
      <c r="H54" s="474"/>
      <c r="I54" s="376"/>
      <c r="J54" s="30"/>
    </row>
    <row r="55" ht="23.25" customHeight="1" spans="2:10">
      <c r="B55" s="35"/>
      <c r="C55" s="475"/>
      <c r="D55" s="39"/>
      <c r="E55" s="471"/>
      <c r="F55" s="471"/>
      <c r="G55" s="472"/>
      <c r="H55" s="415"/>
      <c r="I55" s="484"/>
      <c r="J55" s="30"/>
    </row>
    <row r="56" ht="23.25" customHeight="1" spans="2:10">
      <c r="B56" s="475"/>
      <c r="C56" s="475"/>
      <c r="D56" s="39"/>
      <c r="E56" s="471"/>
      <c r="F56" s="471"/>
      <c r="G56" s="472"/>
      <c r="H56" s="415"/>
      <c r="I56" s="150"/>
      <c r="J56" s="30"/>
    </row>
    <row r="57" ht="23.25" customHeight="1" spans="2:10">
      <c r="B57" s="475"/>
      <c r="C57" s="475"/>
      <c r="D57" s="471"/>
      <c r="E57" s="471"/>
      <c r="F57" s="471"/>
      <c r="G57" s="472"/>
      <c r="H57" s="472"/>
      <c r="I57" s="150"/>
      <c r="J57" s="30"/>
    </row>
    <row r="58" ht="23.25" customHeight="1" spans="2:10">
      <c r="B58" s="476"/>
      <c r="C58" s="343"/>
      <c r="D58" s="343"/>
      <c r="E58" s="343"/>
      <c r="F58" s="343"/>
      <c r="G58" s="477"/>
      <c r="H58" s="343"/>
      <c r="I58" s="150"/>
      <c r="J58" s="30"/>
    </row>
    <row r="59" ht="23.25" customHeight="1" spans="2:10">
      <c r="B59" s="478"/>
      <c r="C59" s="478"/>
      <c r="D59" s="479"/>
      <c r="E59" s="479"/>
      <c r="F59" s="479"/>
      <c r="G59" s="480"/>
      <c r="H59" s="481"/>
      <c r="I59" s="45"/>
      <c r="J59" s="30"/>
    </row>
    <row r="60" ht="23.25" customHeight="1" spans="2:10">
      <c r="B60" s="478"/>
      <c r="C60" s="478"/>
      <c r="D60" s="479"/>
      <c r="E60" s="479"/>
      <c r="F60" s="479"/>
      <c r="G60" s="480"/>
      <c r="H60" s="481"/>
      <c r="I60" s="45"/>
      <c r="J60" s="30"/>
    </row>
    <row r="61" ht="23.25" customHeight="1" spans="2:10">
      <c r="B61" s="478"/>
      <c r="C61" s="478"/>
      <c r="D61" s="479"/>
      <c r="E61" s="479"/>
      <c r="F61" s="479"/>
      <c r="G61" s="480"/>
      <c r="H61" s="481"/>
      <c r="I61" s="376"/>
      <c r="J61" s="30"/>
    </row>
    <row r="62" ht="23.25" customHeight="1" spans="2:10">
      <c r="B62" s="35"/>
      <c r="C62" s="35"/>
      <c r="D62" s="482"/>
      <c r="E62" s="482"/>
      <c r="F62" s="482"/>
      <c r="G62" s="482"/>
      <c r="H62" s="482"/>
      <c r="I62" s="376"/>
      <c r="J62" s="30"/>
    </row>
    <row r="63" ht="23.25" customHeight="1" spans="2:10">
      <c r="B63" s="483"/>
      <c r="C63" s="483"/>
      <c r="D63" s="483"/>
      <c r="E63" s="483"/>
      <c r="F63" s="483"/>
      <c r="G63" s="483"/>
      <c r="H63" s="483"/>
      <c r="I63" s="485"/>
      <c r="J63" s="65"/>
    </row>
    <row r="64" ht="23.25" customHeight="1" spans="2:10">
      <c r="B64" s="483"/>
      <c r="C64" s="483"/>
      <c r="D64" s="483"/>
      <c r="E64" s="483"/>
      <c r="F64" s="483"/>
      <c r="G64" s="483"/>
      <c r="H64" s="483"/>
      <c r="I64" s="485"/>
      <c r="J64" s="65"/>
    </row>
    <row r="65" ht="23.25" customHeight="1" spans="2:10">
      <c r="B65" s="483"/>
      <c r="C65" s="483"/>
      <c r="D65" s="483"/>
      <c r="E65" s="483"/>
      <c r="F65" s="483"/>
      <c r="G65" s="483"/>
      <c r="H65" s="483"/>
      <c r="I65" s="485"/>
      <c r="J65" s="65"/>
    </row>
    <row r="66" ht="23.25" customHeight="1" spans="2:10">
      <c r="B66" s="483"/>
      <c r="C66" s="483"/>
      <c r="D66" s="483"/>
      <c r="E66" s="483"/>
      <c r="F66" s="483"/>
      <c r="G66" s="483"/>
      <c r="H66" s="483"/>
      <c r="I66" s="485"/>
      <c r="J66" s="65"/>
    </row>
    <row r="67" ht="23.25" customHeight="1" spans="2:10">
      <c r="B67" s="483"/>
      <c r="C67" s="483"/>
      <c r="D67" s="483"/>
      <c r="E67" s="483"/>
      <c r="F67" s="483"/>
      <c r="G67" s="483"/>
      <c r="H67" s="483"/>
      <c r="I67" s="485"/>
      <c r="J67" s="65"/>
    </row>
    <row r="68" ht="23.25" customHeight="1" spans="2:10">
      <c r="B68" s="483"/>
      <c r="C68" s="483"/>
      <c r="D68" s="483"/>
      <c r="E68" s="483"/>
      <c r="F68" s="483"/>
      <c r="G68" s="483"/>
      <c r="H68" s="483"/>
      <c r="I68" s="497"/>
      <c r="J68" s="65"/>
    </row>
    <row r="69" ht="23.25" customHeight="1" spans="2:10">
      <c r="B69" s="486"/>
      <c r="C69" s="486"/>
      <c r="D69" s="486"/>
      <c r="E69" s="486"/>
      <c r="F69" s="486"/>
      <c r="G69" s="486"/>
      <c r="H69" s="486"/>
      <c r="I69" s="98"/>
      <c r="J69" s="65"/>
    </row>
    <row r="70" ht="23.25" customHeight="1" spans="2:10">
      <c r="B70" s="104"/>
      <c r="C70" s="98"/>
      <c r="D70" s="98"/>
      <c r="E70" s="98"/>
      <c r="F70" s="98"/>
      <c r="G70" s="98"/>
      <c r="H70" s="98"/>
      <c r="I70" s="98"/>
      <c r="J70" s="65"/>
    </row>
    <row r="71" ht="23.25" customHeight="1" spans="2:10">
      <c r="B71" s="98"/>
      <c r="C71" s="98"/>
      <c r="D71" s="98"/>
      <c r="E71" s="98"/>
      <c r="F71" s="98"/>
      <c r="G71" s="98"/>
      <c r="H71" s="98"/>
      <c r="I71" s="98"/>
      <c r="J71" s="65"/>
    </row>
    <row r="72" ht="23.25" customHeight="1" spans="2:10">
      <c r="B72" s="333"/>
      <c r="C72" s="487"/>
      <c r="D72" s="488"/>
      <c r="E72" s="489"/>
      <c r="F72" s="489"/>
      <c r="G72" s="490"/>
      <c r="H72" s="73"/>
      <c r="I72" s="73"/>
      <c r="J72" s="65"/>
    </row>
    <row r="73" ht="23.25" customHeight="1" spans="2:10">
      <c r="B73" s="491"/>
      <c r="C73" s="492"/>
      <c r="D73" s="492"/>
      <c r="E73" s="492"/>
      <c r="F73" s="492"/>
      <c r="G73" s="492"/>
      <c r="H73" s="492"/>
      <c r="I73" s="73"/>
      <c r="J73" s="65"/>
    </row>
    <row r="74" ht="23.25" customHeight="1" spans="2:10">
      <c r="B74" s="493"/>
      <c r="C74" s="83"/>
      <c r="D74" s="83"/>
      <c r="E74" s="83"/>
      <c r="F74" s="83"/>
      <c r="G74" s="83"/>
      <c r="H74" s="83"/>
      <c r="I74" s="485"/>
      <c r="J74" s="65"/>
    </row>
    <row r="75" ht="23.25" customHeight="1" spans="2:10">
      <c r="B75" s="493"/>
      <c r="C75" s="83"/>
      <c r="D75" s="83"/>
      <c r="E75" s="83"/>
      <c r="F75" s="83"/>
      <c r="G75" s="83"/>
      <c r="H75" s="83"/>
      <c r="I75" s="485"/>
      <c r="J75" s="65"/>
    </row>
    <row r="76" ht="23.25" customHeight="1" spans="2:10">
      <c r="B76" s="493"/>
      <c r="C76" s="83"/>
      <c r="D76" s="83"/>
      <c r="E76" s="83"/>
      <c r="F76" s="83"/>
      <c r="G76" s="83"/>
      <c r="H76" s="83"/>
      <c r="I76" s="485"/>
      <c r="J76" s="65"/>
    </row>
    <row r="77" ht="23.25" customHeight="1" spans="2:10">
      <c r="B77" s="493"/>
      <c r="C77" s="83"/>
      <c r="D77" s="83"/>
      <c r="E77" s="83"/>
      <c r="F77" s="83"/>
      <c r="G77" s="83"/>
      <c r="H77" s="83"/>
      <c r="I77" s="485"/>
      <c r="J77" s="65"/>
    </row>
    <row r="78" ht="23.25" customHeight="1" spans="2:10">
      <c r="B78" s="493"/>
      <c r="C78" s="83"/>
      <c r="D78" s="83"/>
      <c r="E78" s="83"/>
      <c r="F78" s="83"/>
      <c r="G78" s="83"/>
      <c r="H78" s="83"/>
      <c r="I78" s="485"/>
      <c r="J78" s="65"/>
    </row>
    <row r="79" ht="23.25" customHeight="1" spans="2:10">
      <c r="B79" s="493"/>
      <c r="C79" s="83"/>
      <c r="D79" s="83"/>
      <c r="E79" s="83"/>
      <c r="F79" s="83"/>
      <c r="G79" s="83"/>
      <c r="H79" s="83"/>
      <c r="I79" s="485"/>
      <c r="J79" s="65"/>
    </row>
    <row r="80" ht="23.25" customHeight="1" spans="2:10">
      <c r="B80" s="494"/>
      <c r="C80" s="495"/>
      <c r="D80" s="495"/>
      <c r="E80" s="495"/>
      <c r="F80" s="495"/>
      <c r="G80" s="495"/>
      <c r="H80" s="495"/>
      <c r="I80" s="497"/>
      <c r="J80" s="65"/>
    </row>
    <row r="81" ht="23.25" customHeight="1" spans="2:10">
      <c r="B81" s="346"/>
      <c r="C81" s="98"/>
      <c r="D81" s="98"/>
      <c r="E81" s="98"/>
      <c r="F81" s="98"/>
      <c r="G81" s="98"/>
      <c r="H81" s="98"/>
      <c r="I81" s="98"/>
      <c r="J81" s="65"/>
    </row>
    <row r="82" ht="23.25" customHeight="1" spans="2:10">
      <c r="B82" s="98"/>
      <c r="C82" s="98"/>
      <c r="D82" s="98"/>
      <c r="E82" s="98"/>
      <c r="F82" s="98"/>
      <c r="G82" s="98"/>
      <c r="H82" s="98"/>
      <c r="I82" s="98"/>
      <c r="J82" s="65"/>
    </row>
    <row r="83" ht="23.25" customHeight="1" spans="2:10">
      <c r="B83" s="333"/>
      <c r="C83" s="496"/>
      <c r="D83" s="496"/>
      <c r="E83" s="496"/>
      <c r="F83" s="496"/>
      <c r="G83" s="496"/>
      <c r="H83" s="496"/>
      <c r="I83" s="496"/>
      <c r="J83" s="65"/>
    </row>
    <row r="84" ht="23.25" customHeight="1" spans="2:10">
      <c r="B84" s="491"/>
      <c r="C84" s="492"/>
      <c r="D84" s="492"/>
      <c r="E84" s="492"/>
      <c r="F84" s="492"/>
      <c r="G84" s="492"/>
      <c r="H84" s="492"/>
      <c r="I84" s="73"/>
      <c r="J84" s="65"/>
    </row>
    <row r="85" ht="23.25" customHeight="1" spans="2:10">
      <c r="B85" s="493"/>
      <c r="C85" s="83"/>
      <c r="D85" s="83"/>
      <c r="E85" s="83"/>
      <c r="F85" s="83"/>
      <c r="G85" s="83"/>
      <c r="H85" s="83"/>
      <c r="I85" s="485"/>
      <c r="J85" s="65"/>
    </row>
    <row r="86" ht="23.25" customHeight="1" spans="2:10">
      <c r="B86" s="493"/>
      <c r="C86" s="83"/>
      <c r="D86" s="83"/>
      <c r="E86" s="83"/>
      <c r="F86" s="83"/>
      <c r="G86" s="83"/>
      <c r="H86" s="83"/>
      <c r="I86" s="485"/>
      <c r="J86" s="65"/>
    </row>
    <row r="87" ht="23.25" customHeight="1" spans="2:10">
      <c r="B87" s="494"/>
      <c r="C87" s="495"/>
      <c r="D87" s="495"/>
      <c r="E87" s="495"/>
      <c r="F87" s="495"/>
      <c r="G87" s="495"/>
      <c r="H87" s="495"/>
      <c r="I87" s="485"/>
      <c r="J87" s="65"/>
    </row>
    <row r="88" ht="23.25" customHeight="1" spans="2:10">
      <c r="B88" s="346"/>
      <c r="C88" s="104"/>
      <c r="D88" s="104"/>
      <c r="E88" s="104"/>
      <c r="F88" s="104"/>
      <c r="G88" s="104"/>
      <c r="H88" s="104"/>
      <c r="I88" s="104"/>
      <c r="J88" s="65"/>
    </row>
    <row r="89" ht="23.25" customHeight="1" spans="2:10">
      <c r="B89" s="104"/>
      <c r="C89" s="104"/>
      <c r="D89" s="104"/>
      <c r="E89" s="104"/>
      <c r="F89" s="104"/>
      <c r="G89" s="104"/>
      <c r="H89" s="104"/>
      <c r="I89" s="104"/>
      <c r="J89" s="65"/>
    </row>
    <row r="90" ht="23.25" customHeight="1" spans="2:10">
      <c r="B90" s="104"/>
      <c r="C90" s="104"/>
      <c r="D90" s="104"/>
      <c r="E90" s="104"/>
      <c r="F90" s="104"/>
      <c r="G90" s="104"/>
      <c r="H90" s="104"/>
      <c r="I90" s="104"/>
      <c r="J90" s="65"/>
    </row>
    <row r="91" ht="23.25" customHeight="1" spans="2:10">
      <c r="B91" s="104"/>
      <c r="C91" s="104"/>
      <c r="D91" s="104"/>
      <c r="E91" s="104"/>
      <c r="F91" s="104"/>
      <c r="G91" s="104"/>
      <c r="H91" s="104"/>
      <c r="I91" s="104"/>
      <c r="J91" s="65"/>
    </row>
    <row r="92" ht="23.25" customHeight="1" spans="2:10">
      <c r="B92" s="104"/>
      <c r="C92" s="104"/>
      <c r="D92" s="104"/>
      <c r="E92" s="104"/>
      <c r="F92" s="104"/>
      <c r="G92" s="104"/>
      <c r="H92" s="104"/>
      <c r="I92" s="104"/>
      <c r="J92" s="65"/>
    </row>
    <row r="93" ht="23.25" customHeight="1" spans="2:10">
      <c r="B93" s="104"/>
      <c r="C93" s="104"/>
      <c r="D93" s="104"/>
      <c r="E93" s="104"/>
      <c r="F93" s="104"/>
      <c r="G93" s="104"/>
      <c r="H93" s="104"/>
      <c r="I93" s="104"/>
      <c r="J93" s="65"/>
    </row>
    <row r="94" ht="23.25" customHeight="1" spans="2:10">
      <c r="B94" s="104"/>
      <c r="C94" s="104"/>
      <c r="D94" s="104"/>
      <c r="E94" s="104"/>
      <c r="F94" s="104"/>
      <c r="G94" s="104"/>
      <c r="H94" s="104"/>
      <c r="I94" s="104"/>
      <c r="J94" s="65"/>
    </row>
    <row r="95" ht="23.25" customHeight="1" spans="2:10">
      <c r="B95" s="104"/>
      <c r="C95" s="104"/>
      <c r="D95" s="104"/>
      <c r="E95" s="104"/>
      <c r="F95" s="104"/>
      <c r="G95" s="104"/>
      <c r="H95" s="104"/>
      <c r="I95" s="104"/>
      <c r="J95" s="65"/>
    </row>
    <row r="96" ht="23.25" customHeight="1" spans="2:10">
      <c r="B96" s="104"/>
      <c r="C96" s="104"/>
      <c r="D96" s="104"/>
      <c r="E96" s="104"/>
      <c r="F96" s="104"/>
      <c r="G96" s="104"/>
      <c r="H96" s="104"/>
      <c r="I96" s="104"/>
      <c r="J96" s="65"/>
    </row>
    <row r="97" ht="23.25" customHeight="1" spans="2:10">
      <c r="B97" s="104"/>
      <c r="C97" s="104"/>
      <c r="D97" s="104"/>
      <c r="E97" s="104"/>
      <c r="F97" s="104"/>
      <c r="G97" s="104"/>
      <c r="H97" s="104"/>
      <c r="I97" s="104"/>
      <c r="J97" s="65"/>
    </row>
    <row r="98" ht="23.25" customHeight="1" spans="2:10">
      <c r="B98" s="104"/>
      <c r="C98" s="104"/>
      <c r="D98" s="104"/>
      <c r="E98" s="104"/>
      <c r="F98" s="104"/>
      <c r="G98" s="104"/>
      <c r="H98" s="104"/>
      <c r="I98" s="104"/>
      <c r="J98" s="65"/>
    </row>
    <row r="99" ht="23.25" customHeight="1" spans="2:10">
      <c r="B99" s="104"/>
      <c r="C99" s="104"/>
      <c r="D99" s="104"/>
      <c r="E99" s="104"/>
      <c r="F99" s="104"/>
      <c r="G99" s="104"/>
      <c r="H99" s="104"/>
      <c r="I99" s="104"/>
      <c r="J99" s="65"/>
    </row>
    <row r="100" ht="23.25" customHeight="1" spans="2:10">
      <c r="B100" s="104"/>
      <c r="C100" s="104"/>
      <c r="D100" s="104"/>
      <c r="E100" s="104"/>
      <c r="F100" s="104"/>
      <c r="G100" s="104"/>
      <c r="H100" s="104"/>
      <c r="I100" s="104"/>
      <c r="J100" s="65"/>
    </row>
    <row r="101" ht="23.25" customHeight="1" spans="2:10">
      <c r="B101" s="104"/>
      <c r="C101" s="104"/>
      <c r="D101" s="104"/>
      <c r="E101" s="104"/>
      <c r="F101" s="104"/>
      <c r="G101" s="104"/>
      <c r="H101" s="104"/>
      <c r="I101" s="104"/>
      <c r="J101" s="65"/>
    </row>
    <row r="102" ht="23.25" customHeight="1" spans="2:10">
      <c r="B102" s="104"/>
      <c r="C102" s="104"/>
      <c r="D102" s="104"/>
      <c r="E102" s="104"/>
      <c r="F102" s="104"/>
      <c r="G102" s="104"/>
      <c r="H102" s="104"/>
      <c r="I102" s="104"/>
      <c r="J102" s="65"/>
    </row>
    <row r="103" ht="23.25" customHeight="1" spans="2:10">
      <c r="B103" s="104"/>
      <c r="C103" s="104"/>
      <c r="D103" s="104"/>
      <c r="E103" s="104"/>
      <c r="F103" s="104"/>
      <c r="G103" s="104"/>
      <c r="H103" s="104"/>
      <c r="I103" s="104"/>
      <c r="J103" s="65"/>
    </row>
    <row r="104" ht="23.25" customHeight="1" spans="2:10">
      <c r="B104" s="104"/>
      <c r="C104" s="104"/>
      <c r="D104" s="104"/>
      <c r="E104" s="104"/>
      <c r="F104" s="104"/>
      <c r="G104" s="104"/>
      <c r="H104" s="104"/>
      <c r="I104" s="104"/>
      <c r="J104" s="65"/>
    </row>
    <row r="105" ht="23.25" customHeight="1" spans="2:10">
      <c r="B105" s="104"/>
      <c r="C105" s="104"/>
      <c r="D105" s="104"/>
      <c r="E105" s="104"/>
      <c r="F105" s="104"/>
      <c r="G105" s="104"/>
      <c r="H105" s="104"/>
      <c r="I105" s="104"/>
      <c r="J105" s="65"/>
    </row>
    <row r="106" ht="23.25" customHeight="1" spans="2:10">
      <c r="B106" s="104"/>
      <c r="C106" s="104"/>
      <c r="D106" s="104"/>
      <c r="E106" s="104"/>
      <c r="F106" s="104"/>
      <c r="G106" s="104"/>
      <c r="H106" s="104"/>
      <c r="I106" s="104"/>
      <c r="J106" s="65"/>
    </row>
    <row r="107" ht="23.25" customHeight="1" spans="2:10">
      <c r="B107" s="104"/>
      <c r="C107" s="104"/>
      <c r="D107" s="104"/>
      <c r="E107" s="104"/>
      <c r="F107" s="104"/>
      <c r="G107" s="104"/>
      <c r="H107" s="104"/>
      <c r="I107" s="104"/>
      <c r="J107" s="65"/>
    </row>
    <row r="108" ht="23.25" customHeight="1" spans="2:10">
      <c r="B108" s="104"/>
      <c r="C108" s="104"/>
      <c r="D108" s="104"/>
      <c r="E108" s="104"/>
      <c r="F108" s="104"/>
      <c r="G108" s="104"/>
      <c r="H108" s="104"/>
      <c r="I108" s="104"/>
      <c r="J108" s="65"/>
    </row>
    <row r="109" ht="23.25" customHeight="1" spans="2:10">
      <c r="B109" s="104"/>
      <c r="C109" s="104"/>
      <c r="D109" s="104"/>
      <c r="E109" s="104"/>
      <c r="F109" s="104"/>
      <c r="G109" s="104"/>
      <c r="H109" s="104"/>
      <c r="I109" s="104"/>
      <c r="J109" s="65"/>
    </row>
    <row r="110" ht="23.25" customHeight="1" spans="2:10">
      <c r="B110" s="104"/>
      <c r="C110" s="104"/>
      <c r="D110" s="104"/>
      <c r="E110" s="104"/>
      <c r="F110" s="104"/>
      <c r="G110" s="104"/>
      <c r="H110" s="104"/>
      <c r="I110" s="104"/>
      <c r="J110" s="65"/>
    </row>
    <row r="111" ht="23.25" customHeight="1" spans="2:10">
      <c r="B111" s="104"/>
      <c r="C111" s="104"/>
      <c r="D111" s="104"/>
      <c r="E111" s="104"/>
      <c r="F111" s="104"/>
      <c r="G111" s="104"/>
      <c r="H111" s="104"/>
      <c r="I111" s="104"/>
      <c r="J111" s="65"/>
    </row>
    <row r="112" ht="23.25" customHeight="1" spans="2:10">
      <c r="B112" s="104"/>
      <c r="C112" s="104"/>
      <c r="D112" s="104"/>
      <c r="E112" s="104"/>
      <c r="F112" s="104"/>
      <c r="G112" s="104"/>
      <c r="H112" s="104"/>
      <c r="I112" s="104"/>
      <c r="J112" s="65"/>
    </row>
    <row r="113" ht="23.25" customHeight="1" spans="2:10">
      <c r="B113" s="104"/>
      <c r="C113" s="104"/>
      <c r="D113" s="104"/>
      <c r="E113" s="104"/>
      <c r="F113" s="104"/>
      <c r="G113" s="104"/>
      <c r="H113" s="104"/>
      <c r="I113" s="104"/>
      <c r="J113" s="65"/>
    </row>
    <row r="114" ht="23.25" customHeight="1" spans="2:10">
      <c r="B114" s="104"/>
      <c r="C114" s="104"/>
      <c r="D114" s="104"/>
      <c r="E114" s="104"/>
      <c r="F114" s="104"/>
      <c r="G114" s="104"/>
      <c r="H114" s="104"/>
      <c r="I114" s="104"/>
      <c r="J114" s="65"/>
    </row>
    <row r="115" ht="23.25" customHeight="1" spans="2:10">
      <c r="B115" s="104"/>
      <c r="C115" s="104"/>
      <c r="D115" s="104"/>
      <c r="E115" s="104"/>
      <c r="F115" s="104"/>
      <c r="G115" s="104"/>
      <c r="H115" s="104"/>
      <c r="I115" s="104"/>
      <c r="J115" s="65"/>
    </row>
    <row r="116" ht="23.25" customHeight="1" spans="2:10">
      <c r="B116" s="104"/>
      <c r="C116" s="104"/>
      <c r="D116" s="104"/>
      <c r="E116" s="104"/>
      <c r="F116" s="104"/>
      <c r="G116" s="104"/>
      <c r="H116" s="104"/>
      <c r="I116" s="104"/>
      <c r="J116" s="65"/>
    </row>
    <row r="117" ht="23.25" customHeight="1" spans="2:10">
      <c r="B117" s="104"/>
      <c r="C117" s="104"/>
      <c r="D117" s="104"/>
      <c r="E117" s="104"/>
      <c r="F117" s="104"/>
      <c r="G117" s="104"/>
      <c r="H117" s="104"/>
      <c r="I117" s="104"/>
      <c r="J117" s="65"/>
    </row>
    <row r="118" ht="23.25" customHeight="1" spans="2:10">
      <c r="B118" s="104"/>
      <c r="C118" s="104"/>
      <c r="D118" s="104"/>
      <c r="E118" s="104"/>
      <c r="F118" s="104"/>
      <c r="G118" s="104"/>
      <c r="H118" s="104"/>
      <c r="I118" s="104"/>
      <c r="J118" s="65"/>
    </row>
    <row r="119" ht="23.25" customHeight="1" spans="2:10">
      <c r="B119" s="104"/>
      <c r="C119" s="104"/>
      <c r="D119" s="104"/>
      <c r="E119" s="104"/>
      <c r="F119" s="104"/>
      <c r="G119" s="104"/>
      <c r="H119" s="104"/>
      <c r="I119" s="104"/>
      <c r="J119" s="65"/>
    </row>
    <row r="120" ht="23.25" customHeight="1" spans="2:10">
      <c r="B120" s="104"/>
      <c r="C120" s="104"/>
      <c r="D120" s="104"/>
      <c r="E120" s="104"/>
      <c r="F120" s="104"/>
      <c r="G120" s="104"/>
      <c r="H120" s="104"/>
      <c r="I120" s="104"/>
      <c r="J120" s="65"/>
    </row>
    <row r="121" ht="23.25" customHeight="1" spans="2:10">
      <c r="B121" s="65"/>
      <c r="C121" s="65"/>
      <c r="D121" s="65"/>
      <c r="E121" s="65"/>
      <c r="F121" s="65"/>
      <c r="G121" s="65"/>
      <c r="H121" s="65"/>
      <c r="I121" s="65"/>
      <c r="J121" s="65"/>
    </row>
    <row r="122" ht="23.25" customHeight="1" spans="2:10">
      <c r="B122" s="65"/>
      <c r="C122" s="65"/>
      <c r="D122" s="65"/>
      <c r="E122" s="65"/>
      <c r="F122" s="65"/>
      <c r="G122" s="65"/>
      <c r="H122" s="65"/>
      <c r="I122" s="65"/>
      <c r="J122" s="65"/>
    </row>
    <row r="123" ht="23.25" customHeight="1" spans="2:10">
      <c r="B123" s="65"/>
      <c r="C123" s="65"/>
      <c r="D123" s="65"/>
      <c r="E123" s="65"/>
      <c r="F123" s="65"/>
      <c r="G123" s="65"/>
      <c r="H123" s="65"/>
      <c r="I123" s="65"/>
      <c r="J123" s="65"/>
    </row>
    <row r="124" ht="23.25" customHeight="1" spans="2:10">
      <c r="B124" s="65"/>
      <c r="C124" s="65"/>
      <c r="D124" s="65"/>
      <c r="E124" s="65"/>
      <c r="F124" s="65"/>
      <c r="G124" s="65"/>
      <c r="H124" s="65"/>
      <c r="I124" s="65"/>
      <c r="J124" s="65"/>
    </row>
    <row r="125" ht="23.25" customHeight="1" spans="2:10">
      <c r="B125" s="65"/>
      <c r="C125" s="65"/>
      <c r="D125" s="65"/>
      <c r="E125" s="65"/>
      <c r="F125" s="65"/>
      <c r="G125" s="65"/>
      <c r="H125" s="65"/>
      <c r="I125" s="65"/>
      <c r="J125" s="65"/>
    </row>
    <row r="126" ht="23.25" customHeight="1" spans="2:10">
      <c r="B126" s="65"/>
      <c r="C126" s="65"/>
      <c r="D126" s="65"/>
      <c r="E126" s="65"/>
      <c r="F126" s="65"/>
      <c r="G126" s="65"/>
      <c r="H126" s="65"/>
      <c r="I126" s="65"/>
      <c r="J126" s="65"/>
    </row>
    <row r="127" ht="23.25" customHeight="1" spans="2:10">
      <c r="B127" s="65"/>
      <c r="C127" s="65"/>
      <c r="D127" s="65"/>
      <c r="E127" s="65"/>
      <c r="F127" s="65"/>
      <c r="G127" s="65"/>
      <c r="H127" s="65"/>
      <c r="I127" s="65"/>
      <c r="J127" s="65"/>
    </row>
    <row r="128" ht="23.25" customHeight="1" spans="2:10">
      <c r="B128" s="65"/>
      <c r="C128" s="65"/>
      <c r="D128" s="65"/>
      <c r="E128" s="65"/>
      <c r="F128" s="65"/>
      <c r="G128" s="65"/>
      <c r="H128" s="65"/>
      <c r="I128" s="65"/>
      <c r="J128" s="65"/>
    </row>
    <row r="129" ht="23.25" customHeight="1" spans="2:10">
      <c r="B129" s="65"/>
      <c r="C129" s="65"/>
      <c r="D129" s="65"/>
      <c r="E129" s="65"/>
      <c r="F129" s="65"/>
      <c r="G129" s="65"/>
      <c r="H129" s="65"/>
      <c r="I129" s="65"/>
      <c r="J129" s="65"/>
    </row>
    <row r="130" ht="23.25" customHeight="1" spans="2:10">
      <c r="B130" s="65"/>
      <c r="C130" s="65"/>
      <c r="D130" s="65"/>
      <c r="E130" s="65"/>
      <c r="F130" s="65"/>
      <c r="G130" s="65"/>
      <c r="H130" s="65"/>
      <c r="I130" s="65"/>
      <c r="J130" s="65"/>
    </row>
    <row r="131" ht="23.25" customHeight="1" spans="2:10">
      <c r="B131" s="65"/>
      <c r="C131" s="65"/>
      <c r="D131" s="65"/>
      <c r="E131" s="65"/>
      <c r="F131" s="65"/>
      <c r="G131" s="65"/>
      <c r="H131" s="65"/>
      <c r="I131" s="65"/>
      <c r="J131" s="65"/>
    </row>
    <row r="132" ht="23.25" customHeight="1" spans="2:10">
      <c r="B132" s="65"/>
      <c r="C132" s="65"/>
      <c r="D132" s="65"/>
      <c r="E132" s="65"/>
      <c r="F132" s="65"/>
      <c r="G132" s="65"/>
      <c r="H132" s="65"/>
      <c r="I132" s="65"/>
      <c r="J132" s="65"/>
    </row>
    <row r="133" ht="23.25" customHeight="1" spans="2:10">
      <c r="B133" s="65"/>
      <c r="C133" s="65"/>
      <c r="D133" s="65"/>
      <c r="E133" s="65"/>
      <c r="F133" s="65"/>
      <c r="G133" s="65"/>
      <c r="H133" s="65"/>
      <c r="I133" s="65"/>
      <c r="J133" s="65"/>
    </row>
    <row r="134" ht="23.25" customHeight="1" spans="2:10">
      <c r="B134" s="65"/>
      <c r="C134" s="65"/>
      <c r="D134" s="65"/>
      <c r="E134" s="65"/>
      <c r="F134" s="65"/>
      <c r="G134" s="65"/>
      <c r="H134" s="65"/>
      <c r="I134" s="65"/>
      <c r="J134" s="65"/>
    </row>
    <row r="135" ht="23.25" customHeight="1" spans="2:10">
      <c r="B135" s="65"/>
      <c r="C135" s="65"/>
      <c r="D135" s="65"/>
      <c r="E135" s="65"/>
      <c r="F135" s="65"/>
      <c r="G135" s="65"/>
      <c r="H135" s="65"/>
      <c r="I135" s="65"/>
      <c r="J135" s="65"/>
    </row>
    <row r="136" ht="23.25" customHeight="1" spans="2:10">
      <c r="B136" s="65"/>
      <c r="C136" s="65"/>
      <c r="D136" s="65"/>
      <c r="E136" s="65"/>
      <c r="F136" s="65"/>
      <c r="G136" s="65"/>
      <c r="H136" s="65"/>
      <c r="I136" s="65"/>
      <c r="J136" s="65"/>
    </row>
    <row r="137" ht="23.25" customHeight="1" spans="2:10">
      <c r="B137" s="65"/>
      <c r="C137" s="65"/>
      <c r="D137" s="65"/>
      <c r="E137" s="65"/>
      <c r="F137" s="65"/>
      <c r="G137" s="65"/>
      <c r="H137" s="65"/>
      <c r="I137" s="65"/>
      <c r="J137" s="65"/>
    </row>
    <row r="138" ht="23.25" customHeight="1" spans="2:10">
      <c r="B138" s="65"/>
      <c r="C138" s="65"/>
      <c r="D138" s="65"/>
      <c r="E138" s="65"/>
      <c r="F138" s="65"/>
      <c r="G138" s="65"/>
      <c r="H138" s="65"/>
      <c r="I138" s="65"/>
      <c r="J138" s="65"/>
    </row>
    <row r="139" ht="23.25" customHeight="1" spans="2:10">
      <c r="B139" s="65"/>
      <c r="C139" s="65"/>
      <c r="D139" s="65"/>
      <c r="E139" s="65"/>
      <c r="F139" s="65"/>
      <c r="G139" s="65"/>
      <c r="H139" s="65"/>
      <c r="I139" s="65"/>
      <c r="J139" s="65"/>
    </row>
    <row r="140" ht="23.25" customHeight="1" spans="2:10">
      <c r="B140" s="65"/>
      <c r="C140" s="65"/>
      <c r="D140" s="65"/>
      <c r="E140" s="65"/>
      <c r="F140" s="65"/>
      <c r="G140" s="65"/>
      <c r="H140" s="65"/>
      <c r="I140" s="65"/>
      <c r="J140" s="65"/>
    </row>
    <row r="141" ht="23.25" customHeight="1" spans="2:10">
      <c r="B141" s="65"/>
      <c r="C141" s="65"/>
      <c r="D141" s="65"/>
      <c r="E141" s="65"/>
      <c r="F141" s="65"/>
      <c r="G141" s="65"/>
      <c r="H141" s="65"/>
      <c r="I141" s="65"/>
      <c r="J141" s="65"/>
    </row>
    <row r="142" ht="23.25" customHeight="1" spans="2:10">
      <c r="B142" s="65"/>
      <c r="C142" s="65"/>
      <c r="D142" s="65"/>
      <c r="E142" s="65"/>
      <c r="F142" s="65"/>
      <c r="G142" s="65"/>
      <c r="H142" s="65"/>
      <c r="I142" s="65"/>
      <c r="J142" s="65"/>
    </row>
    <row r="143" ht="23.25" customHeight="1" spans="2:10">
      <c r="B143" s="65"/>
      <c r="C143" s="65"/>
      <c r="D143" s="65"/>
      <c r="E143" s="65"/>
      <c r="F143" s="65"/>
      <c r="G143" s="65"/>
      <c r="H143" s="65"/>
      <c r="I143" s="65"/>
      <c r="J143" s="65"/>
    </row>
    <row r="144" ht="23.25" customHeight="1" spans="2:10">
      <c r="B144" s="65"/>
      <c r="C144" s="65"/>
      <c r="D144" s="65"/>
      <c r="E144" s="65"/>
      <c r="F144" s="65"/>
      <c r="G144" s="65"/>
      <c r="H144" s="65"/>
      <c r="I144" s="65"/>
      <c r="J144" s="65"/>
    </row>
    <row r="145" ht="23.25" customHeight="1" spans="2:10">
      <c r="B145" s="65"/>
      <c r="C145" s="65"/>
      <c r="D145" s="65"/>
      <c r="E145" s="65"/>
      <c r="F145" s="65"/>
      <c r="G145" s="65"/>
      <c r="H145" s="65"/>
      <c r="I145" s="65"/>
      <c r="J145" s="65"/>
    </row>
    <row r="146" ht="23.25" customHeight="1" spans="2:10">
      <c r="B146" s="65"/>
      <c r="C146" s="65"/>
      <c r="D146" s="65"/>
      <c r="E146" s="65"/>
      <c r="F146" s="65"/>
      <c r="G146" s="65"/>
      <c r="H146" s="65"/>
      <c r="I146" s="65"/>
      <c r="J146" s="65"/>
    </row>
    <row r="147" ht="23.25" customHeight="1" spans="2:10">
      <c r="B147" s="65"/>
      <c r="C147" s="65"/>
      <c r="D147" s="65"/>
      <c r="E147" s="65"/>
      <c r="F147" s="65"/>
      <c r="G147" s="65"/>
      <c r="H147" s="65"/>
      <c r="I147" s="65"/>
      <c r="J147" s="65"/>
    </row>
    <row r="148" ht="23.25" customHeight="1" spans="2:10">
      <c r="B148" s="65"/>
      <c r="C148" s="65"/>
      <c r="D148" s="65"/>
      <c r="E148" s="65"/>
      <c r="F148" s="65"/>
      <c r="G148" s="65"/>
      <c r="H148" s="65"/>
      <c r="I148" s="65"/>
      <c r="J148" s="65"/>
    </row>
    <row r="149" ht="23.25" customHeight="1" spans="2:10">
      <c r="B149" s="65"/>
      <c r="C149" s="65"/>
      <c r="D149" s="65"/>
      <c r="E149" s="65"/>
      <c r="F149" s="65"/>
      <c r="G149" s="65"/>
      <c r="H149" s="65"/>
      <c r="I149" s="65"/>
      <c r="J149" s="65"/>
    </row>
    <row r="150" ht="23.25" customHeight="1" spans="2:10">
      <c r="B150" s="65"/>
      <c r="C150" s="65"/>
      <c r="D150" s="65"/>
      <c r="E150" s="65"/>
      <c r="F150" s="65"/>
      <c r="G150" s="65"/>
      <c r="H150" s="65"/>
      <c r="I150" s="65"/>
      <c r="J150" s="65"/>
    </row>
    <row r="151" ht="23.25" customHeight="1" spans="2:10">
      <c r="B151" s="65"/>
      <c r="C151" s="65"/>
      <c r="D151" s="65"/>
      <c r="E151" s="65"/>
      <c r="F151" s="65"/>
      <c r="G151" s="65"/>
      <c r="H151" s="65"/>
      <c r="I151" s="65"/>
      <c r="J151" s="65"/>
    </row>
    <row r="152" ht="23.25" customHeight="1" spans="2:10">
      <c r="B152" s="65"/>
      <c r="C152" s="65"/>
      <c r="D152" s="65"/>
      <c r="E152" s="65"/>
      <c r="F152" s="65"/>
      <c r="G152" s="65"/>
      <c r="H152" s="65"/>
      <c r="I152" s="65"/>
      <c r="J152" s="65"/>
    </row>
    <row r="153" ht="23.25" customHeight="1" spans="2:10">
      <c r="B153" s="65"/>
      <c r="C153" s="65"/>
      <c r="D153" s="65"/>
      <c r="E153" s="65"/>
      <c r="F153" s="65"/>
      <c r="G153" s="65"/>
      <c r="H153" s="65"/>
      <c r="I153" s="65"/>
      <c r="J153" s="65"/>
    </row>
    <row r="154" ht="23.25" customHeight="1" spans="2:10">
      <c r="B154" s="65"/>
      <c r="C154" s="65"/>
      <c r="D154" s="65"/>
      <c r="E154" s="65"/>
      <c r="F154" s="65"/>
      <c r="G154" s="65"/>
      <c r="H154" s="65"/>
      <c r="I154" s="65"/>
      <c r="J154" s="65"/>
    </row>
    <row r="155" ht="23.25" customHeight="1" spans="2:10">
      <c r="B155" s="65"/>
      <c r="C155" s="65"/>
      <c r="D155" s="65"/>
      <c r="E155" s="65"/>
      <c r="F155" s="65"/>
      <c r="G155" s="65"/>
      <c r="H155" s="65"/>
      <c r="I155" s="65"/>
      <c r="J155" s="65"/>
    </row>
    <row r="156" ht="23.25" customHeight="1" spans="2:10">
      <c r="B156" s="65"/>
      <c r="C156" s="65"/>
      <c r="D156" s="65"/>
      <c r="E156" s="65"/>
      <c r="F156" s="65"/>
      <c r="G156" s="65"/>
      <c r="H156" s="65"/>
      <c r="I156" s="65"/>
      <c r="J156" s="65"/>
    </row>
    <row r="157" ht="23.25" customHeight="1" spans="2:10">
      <c r="B157" s="65"/>
      <c r="C157" s="65"/>
      <c r="D157" s="65"/>
      <c r="E157" s="65"/>
      <c r="F157" s="65"/>
      <c r="G157" s="65"/>
      <c r="H157" s="65"/>
      <c r="I157" s="65"/>
      <c r="J157" s="65"/>
    </row>
    <row r="158" ht="23.25" customHeight="1" spans="2:10">
      <c r="B158" s="65"/>
      <c r="C158" s="65"/>
      <c r="D158" s="65"/>
      <c r="E158" s="65"/>
      <c r="F158" s="65"/>
      <c r="G158" s="65"/>
      <c r="H158" s="65"/>
      <c r="I158" s="65"/>
      <c r="J158" s="65"/>
    </row>
    <row r="159" ht="23.25" customHeight="1" spans="2:10">
      <c r="B159" s="65"/>
      <c r="C159" s="65"/>
      <c r="D159" s="65"/>
      <c r="E159" s="65"/>
      <c r="F159" s="65"/>
      <c r="G159" s="65"/>
      <c r="H159" s="65"/>
      <c r="I159" s="65"/>
      <c r="J159" s="65"/>
    </row>
    <row r="160" ht="23.25" customHeight="1" spans="2:10">
      <c r="B160" s="65"/>
      <c r="C160" s="65"/>
      <c r="D160" s="65"/>
      <c r="E160" s="65"/>
      <c r="F160" s="65"/>
      <c r="G160" s="65"/>
      <c r="H160" s="65"/>
      <c r="I160" s="65"/>
      <c r="J160" s="65"/>
    </row>
    <row r="161" ht="23.25" customHeight="1" spans="2:10">
      <c r="B161" s="65"/>
      <c r="C161" s="65"/>
      <c r="D161" s="65"/>
      <c r="E161" s="65"/>
      <c r="F161" s="65"/>
      <c r="G161" s="65"/>
      <c r="H161" s="65"/>
      <c r="I161" s="65"/>
      <c r="J161" s="65"/>
    </row>
    <row r="162" ht="23.25" customHeight="1" spans="2:10">
      <c r="B162" s="65"/>
      <c r="C162" s="65"/>
      <c r="D162" s="65"/>
      <c r="E162" s="65"/>
      <c r="F162" s="65"/>
      <c r="G162" s="65"/>
      <c r="H162" s="65"/>
      <c r="I162" s="65"/>
      <c r="J162" s="65"/>
    </row>
    <row r="163" ht="23.25" customHeight="1" spans="2:10">
      <c r="B163" s="65"/>
      <c r="C163" s="65"/>
      <c r="D163" s="65"/>
      <c r="E163" s="65"/>
      <c r="F163" s="65"/>
      <c r="G163" s="65"/>
      <c r="H163" s="65"/>
      <c r="I163" s="65"/>
      <c r="J163" s="65"/>
    </row>
    <row r="164" ht="23.25" customHeight="1" spans="2:10">
      <c r="B164" s="65"/>
      <c r="C164" s="65"/>
      <c r="D164" s="65"/>
      <c r="E164" s="65"/>
      <c r="F164" s="65"/>
      <c r="G164" s="65"/>
      <c r="H164" s="65"/>
      <c r="I164" s="65"/>
      <c r="J164" s="65"/>
    </row>
    <row r="165" ht="23.25" customHeight="1" spans="2:10">
      <c r="B165" s="65"/>
      <c r="C165" s="65"/>
      <c r="D165" s="65"/>
      <c r="E165" s="65"/>
      <c r="F165" s="65"/>
      <c r="G165" s="65"/>
      <c r="H165" s="65"/>
      <c r="I165" s="65"/>
      <c r="J165" s="65"/>
    </row>
    <row r="166" ht="23.25" customHeight="1" spans="2:10">
      <c r="B166" s="65"/>
      <c r="C166" s="65"/>
      <c r="D166" s="65"/>
      <c r="E166" s="65"/>
      <c r="F166" s="65"/>
      <c r="G166" s="65"/>
      <c r="H166" s="65"/>
      <c r="I166" s="65"/>
      <c r="J166" s="65"/>
    </row>
    <row r="167" ht="23.25" customHeight="1" spans="2:10">
      <c r="B167" s="65"/>
      <c r="C167" s="65"/>
      <c r="D167" s="65"/>
      <c r="E167" s="65"/>
      <c r="F167" s="65"/>
      <c r="G167" s="65"/>
      <c r="H167" s="65"/>
      <c r="I167" s="65"/>
      <c r="J167" s="65"/>
    </row>
    <row r="168" ht="23.25" customHeight="1" spans="2:10">
      <c r="B168" s="65"/>
      <c r="C168" s="65"/>
      <c r="D168" s="65"/>
      <c r="E168" s="65"/>
      <c r="F168" s="65"/>
      <c r="G168" s="65"/>
      <c r="H168" s="65"/>
      <c r="I168" s="65"/>
      <c r="J168" s="65"/>
    </row>
    <row r="169" ht="23.25" customHeight="1" spans="2:10">
      <c r="B169" s="65"/>
      <c r="C169" s="65"/>
      <c r="D169" s="65"/>
      <c r="E169" s="65"/>
      <c r="F169" s="65"/>
      <c r="G169" s="65"/>
      <c r="H169" s="65"/>
      <c r="I169" s="65"/>
      <c r="J169" s="65"/>
    </row>
    <row r="170" ht="23.25" customHeight="1" spans="2:10">
      <c r="B170" s="65"/>
      <c r="C170" s="65"/>
      <c r="D170" s="65"/>
      <c r="E170" s="65"/>
      <c r="F170" s="65"/>
      <c r="G170" s="65"/>
      <c r="H170" s="65"/>
      <c r="I170" s="65"/>
      <c r="J170" s="65"/>
    </row>
    <row r="171" ht="23.25" customHeight="1" spans="2:10">
      <c r="B171" s="65"/>
      <c r="C171" s="65"/>
      <c r="D171" s="65"/>
      <c r="E171" s="65"/>
      <c r="F171" s="65"/>
      <c r="G171" s="65"/>
      <c r="H171" s="65"/>
      <c r="I171" s="65"/>
      <c r="J171" s="65"/>
    </row>
    <row r="172" ht="23.25" customHeight="1" spans="2:10">
      <c r="B172" s="65"/>
      <c r="C172" s="65"/>
      <c r="D172" s="65"/>
      <c r="E172" s="65"/>
      <c r="F172" s="65"/>
      <c r="G172" s="65"/>
      <c r="H172" s="65"/>
      <c r="I172" s="65"/>
      <c r="J172" s="65"/>
    </row>
    <row r="173" ht="23.25" customHeight="1" spans="2:10">
      <c r="B173" s="65"/>
      <c r="C173" s="65"/>
      <c r="D173" s="65"/>
      <c r="E173" s="65"/>
      <c r="F173" s="65"/>
      <c r="G173" s="65"/>
      <c r="H173" s="65"/>
      <c r="I173" s="65"/>
      <c r="J173" s="65"/>
    </row>
    <row r="174" ht="23.25" customHeight="1" spans="2:10">
      <c r="B174" s="65"/>
      <c r="C174" s="65"/>
      <c r="D174" s="65"/>
      <c r="E174" s="65"/>
      <c r="F174" s="65"/>
      <c r="G174" s="65"/>
      <c r="H174" s="65"/>
      <c r="I174" s="65"/>
      <c r="J174" s="65"/>
    </row>
    <row r="175" ht="23.25" customHeight="1" spans="2:10">
      <c r="B175" s="65"/>
      <c r="C175" s="65"/>
      <c r="D175" s="65"/>
      <c r="E175" s="65"/>
      <c r="F175" s="65"/>
      <c r="G175" s="65"/>
      <c r="H175" s="65"/>
      <c r="I175" s="65"/>
      <c r="J175" s="65"/>
    </row>
    <row r="176" ht="23.25" customHeight="1" spans="2:10">
      <c r="B176" s="65"/>
      <c r="C176" s="65"/>
      <c r="D176" s="65"/>
      <c r="E176" s="65"/>
      <c r="F176" s="65"/>
      <c r="G176" s="65"/>
      <c r="H176" s="65"/>
      <c r="I176" s="65"/>
      <c r="J176" s="65"/>
    </row>
    <row r="177" ht="23.25" customHeight="1" spans="2:10">
      <c r="B177" s="65"/>
      <c r="C177" s="65"/>
      <c r="D177" s="65"/>
      <c r="E177" s="65"/>
      <c r="F177" s="65"/>
      <c r="G177" s="65"/>
      <c r="H177" s="65"/>
      <c r="I177" s="65"/>
      <c r="J177" s="65"/>
    </row>
    <row r="178" ht="23.25" customHeight="1" spans="2:10">
      <c r="B178" s="65"/>
      <c r="C178" s="65"/>
      <c r="D178" s="65"/>
      <c r="E178" s="65"/>
      <c r="F178" s="65"/>
      <c r="G178" s="65"/>
      <c r="H178" s="65"/>
      <c r="I178" s="65"/>
      <c r="J178" s="65"/>
    </row>
    <row r="179" ht="23.25" customHeight="1" spans="2:10">
      <c r="B179" s="65"/>
      <c r="C179" s="65"/>
      <c r="D179" s="65"/>
      <c r="E179" s="65"/>
      <c r="F179" s="65"/>
      <c r="G179" s="65"/>
      <c r="H179" s="65"/>
      <c r="I179" s="65"/>
      <c r="J179" s="65"/>
    </row>
    <row r="180" ht="23.25" customHeight="1" spans="2:10">
      <c r="B180" s="65"/>
      <c r="C180" s="65"/>
      <c r="D180" s="65"/>
      <c r="E180" s="65"/>
      <c r="F180" s="65"/>
      <c r="G180" s="65"/>
      <c r="H180" s="65"/>
      <c r="I180" s="65"/>
      <c r="J180" s="65"/>
    </row>
    <row r="181" ht="23.25" customHeight="1" spans="2:10">
      <c r="B181" s="65"/>
      <c r="C181" s="65"/>
      <c r="D181" s="65"/>
      <c r="E181" s="65"/>
      <c r="F181" s="65"/>
      <c r="G181" s="65"/>
      <c r="H181" s="65"/>
      <c r="I181" s="65"/>
      <c r="J181" s="65"/>
    </row>
    <row r="182" ht="23.25" customHeight="1" spans="2:10">
      <c r="B182" s="65"/>
      <c r="C182" s="65"/>
      <c r="D182" s="65"/>
      <c r="E182" s="65"/>
      <c r="F182" s="65"/>
      <c r="G182" s="65"/>
      <c r="H182" s="65"/>
      <c r="I182" s="65"/>
      <c r="J182" s="65"/>
    </row>
    <row r="183" ht="23.25" customHeight="1" spans="2:10">
      <c r="B183" s="65"/>
      <c r="C183" s="65"/>
      <c r="D183" s="65"/>
      <c r="E183" s="65"/>
      <c r="F183" s="65"/>
      <c r="G183" s="65"/>
      <c r="H183" s="65"/>
      <c r="I183" s="65"/>
      <c r="J183" s="65"/>
    </row>
    <row r="184" ht="23.25" customHeight="1" spans="2:10">
      <c r="B184" s="65"/>
      <c r="C184" s="65"/>
      <c r="D184" s="65"/>
      <c r="E184" s="65"/>
      <c r="F184" s="65"/>
      <c r="G184" s="65"/>
      <c r="H184" s="65"/>
      <c r="I184" s="65"/>
      <c r="J184" s="65"/>
    </row>
    <row r="185" ht="23.25" customHeight="1" spans="2:10">
      <c r="B185" s="65"/>
      <c r="C185" s="65"/>
      <c r="D185" s="65"/>
      <c r="E185" s="65"/>
      <c r="F185" s="65"/>
      <c r="G185" s="65"/>
      <c r="H185" s="65"/>
      <c r="I185" s="65"/>
      <c r="J185" s="65"/>
    </row>
    <row r="186" ht="23.25" customHeight="1" spans="2:10">
      <c r="B186" s="65"/>
      <c r="C186" s="65"/>
      <c r="D186" s="65"/>
      <c r="E186" s="65"/>
      <c r="F186" s="65"/>
      <c r="G186" s="65"/>
      <c r="H186" s="65"/>
      <c r="I186" s="65"/>
      <c r="J186" s="65"/>
    </row>
    <row r="187" ht="23.25" customHeight="1" spans="2:10">
      <c r="B187" s="65"/>
      <c r="C187" s="65"/>
      <c r="D187" s="65"/>
      <c r="E187" s="65"/>
      <c r="F187" s="65"/>
      <c r="G187" s="65"/>
      <c r="H187" s="65"/>
      <c r="I187" s="65"/>
      <c r="J187" s="65"/>
    </row>
    <row r="188" ht="23.25" customHeight="1" spans="2:10">
      <c r="B188" s="65"/>
      <c r="C188" s="65"/>
      <c r="D188" s="65"/>
      <c r="E188" s="65"/>
      <c r="F188" s="65"/>
      <c r="G188" s="65"/>
      <c r="H188" s="65"/>
      <c r="I188" s="65"/>
      <c r="J188" s="65"/>
    </row>
    <row r="189" ht="23.25" customHeight="1" spans="2:10">
      <c r="B189" s="65"/>
      <c r="C189" s="65"/>
      <c r="D189" s="65"/>
      <c r="E189" s="65"/>
      <c r="F189" s="65"/>
      <c r="G189" s="65"/>
      <c r="H189" s="65"/>
      <c r="I189" s="65"/>
      <c r="J189" s="65"/>
    </row>
    <row r="190" ht="23.25" customHeight="1" spans="2:10">
      <c r="B190" s="65"/>
      <c r="C190" s="65"/>
      <c r="D190" s="65"/>
      <c r="E190" s="65"/>
      <c r="F190" s="65"/>
      <c r="G190" s="65"/>
      <c r="H190" s="65"/>
      <c r="I190" s="65"/>
      <c r="J190" s="65"/>
    </row>
    <row r="191" ht="23.25" customHeight="1" spans="2:10">
      <c r="B191" s="65"/>
      <c r="C191" s="65"/>
      <c r="D191" s="65"/>
      <c r="E191" s="65"/>
      <c r="F191" s="65"/>
      <c r="G191" s="65"/>
      <c r="H191" s="65"/>
      <c r="I191" s="65"/>
      <c r="J191" s="65"/>
    </row>
    <row r="192" ht="23.25" customHeight="1" spans="2:10">
      <c r="B192" s="65"/>
      <c r="C192" s="65"/>
      <c r="D192" s="65"/>
      <c r="E192" s="65"/>
      <c r="F192" s="65"/>
      <c r="G192" s="65"/>
      <c r="H192" s="65"/>
      <c r="I192" s="65"/>
      <c r="J192" s="65"/>
    </row>
    <row r="193" ht="23.25" customHeight="1" spans="2:10">
      <c r="B193" s="65"/>
      <c r="C193" s="65"/>
      <c r="D193" s="65"/>
      <c r="E193" s="65"/>
      <c r="F193" s="65"/>
      <c r="G193" s="65"/>
      <c r="H193" s="65"/>
      <c r="I193" s="65"/>
      <c r="J193" s="65"/>
    </row>
    <row r="194" ht="23.25" customHeight="1" spans="2:10">
      <c r="B194" s="65"/>
      <c r="C194" s="65"/>
      <c r="D194" s="65"/>
      <c r="E194" s="65"/>
      <c r="F194" s="65"/>
      <c r="G194" s="65"/>
      <c r="H194" s="65"/>
      <c r="I194" s="65"/>
      <c r="J194" s="65"/>
    </row>
    <row r="195" ht="23.25" customHeight="1" spans="2:10">
      <c r="B195" s="65"/>
      <c r="C195" s="65"/>
      <c r="D195" s="65"/>
      <c r="E195" s="65"/>
      <c r="F195" s="65"/>
      <c r="G195" s="65"/>
      <c r="H195" s="65"/>
      <c r="I195" s="65"/>
      <c r="J195" s="65"/>
    </row>
    <row r="196" ht="23.25" customHeight="1" spans="2:10">
      <c r="B196" s="65"/>
      <c r="C196" s="65"/>
      <c r="D196" s="65"/>
      <c r="E196" s="65"/>
      <c r="F196" s="65"/>
      <c r="G196" s="65"/>
      <c r="H196" s="65"/>
      <c r="I196" s="65"/>
      <c r="J196" s="65"/>
    </row>
    <row r="197" ht="23.25" customHeight="1" spans="2:10">
      <c r="B197" s="65"/>
      <c r="C197" s="65"/>
      <c r="D197" s="65"/>
      <c r="E197" s="65"/>
      <c r="F197" s="65"/>
      <c r="G197" s="65"/>
      <c r="H197" s="65"/>
      <c r="I197" s="65"/>
      <c r="J197" s="65"/>
    </row>
    <row r="198" ht="23.25" customHeight="1" spans="2:10">
      <c r="B198" s="65"/>
      <c r="C198" s="65"/>
      <c r="D198" s="65"/>
      <c r="E198" s="65"/>
      <c r="F198" s="65"/>
      <c r="G198" s="65"/>
      <c r="H198" s="65"/>
      <c r="I198" s="65"/>
      <c r="J198" s="65"/>
    </row>
    <row r="199" ht="23.25" customHeight="1" spans="2:10">
      <c r="B199" s="65"/>
      <c r="C199" s="65"/>
      <c r="D199" s="65"/>
      <c r="E199" s="65"/>
      <c r="F199" s="65"/>
      <c r="G199" s="65"/>
      <c r="H199" s="65"/>
      <c r="I199" s="65"/>
      <c r="J199" s="65"/>
    </row>
    <row r="200" ht="23.25" customHeight="1" spans="2:10">
      <c r="B200" s="65"/>
      <c r="C200" s="65"/>
      <c r="D200" s="65"/>
      <c r="E200" s="65"/>
      <c r="F200" s="65"/>
      <c r="G200" s="65"/>
      <c r="H200" s="65"/>
      <c r="I200" s="65"/>
      <c r="J200" s="65"/>
    </row>
    <row r="201" ht="23.25" customHeight="1" spans="2:10">
      <c r="B201" s="65"/>
      <c r="C201" s="65"/>
      <c r="D201" s="65"/>
      <c r="E201" s="65"/>
      <c r="F201" s="65"/>
      <c r="G201" s="65"/>
      <c r="H201" s="65"/>
      <c r="I201" s="65"/>
      <c r="J201" s="65"/>
    </row>
    <row r="202" ht="23.25" customHeight="1" spans="2:10">
      <c r="B202" s="65"/>
      <c r="C202" s="65"/>
      <c r="D202" s="65"/>
      <c r="E202" s="65"/>
      <c r="F202" s="65"/>
      <c r="G202" s="65"/>
      <c r="H202" s="65"/>
      <c r="I202" s="65"/>
      <c r="J202" s="65"/>
    </row>
    <row r="203" ht="23.25" customHeight="1" spans="2:10">
      <c r="B203" s="65"/>
      <c r="C203" s="65"/>
      <c r="D203" s="65"/>
      <c r="E203" s="65"/>
      <c r="F203" s="65"/>
      <c r="G203" s="65"/>
      <c r="H203" s="65"/>
      <c r="I203" s="65"/>
      <c r="J203" s="65"/>
    </row>
    <row r="204" ht="23.25" customHeight="1" spans="2:10">
      <c r="B204" s="65"/>
      <c r="C204" s="65"/>
      <c r="D204" s="65"/>
      <c r="E204" s="65"/>
      <c r="F204" s="65"/>
      <c r="G204" s="65"/>
      <c r="H204" s="65"/>
      <c r="I204" s="65"/>
      <c r="J204" s="65"/>
    </row>
    <row r="205" ht="23.25" customHeight="1" spans="2:10">
      <c r="B205" s="65"/>
      <c r="C205" s="65"/>
      <c r="D205" s="65"/>
      <c r="E205" s="65"/>
      <c r="F205" s="65"/>
      <c r="G205" s="65"/>
      <c r="H205" s="65"/>
      <c r="I205" s="65"/>
      <c r="J205" s="65"/>
    </row>
    <row r="206" ht="23.25" customHeight="1" spans="2:10">
      <c r="B206" s="65"/>
      <c r="C206" s="65"/>
      <c r="D206" s="65"/>
      <c r="E206" s="65"/>
      <c r="F206" s="65"/>
      <c r="G206" s="65"/>
      <c r="H206" s="65"/>
      <c r="I206" s="65"/>
      <c r="J206" s="65"/>
    </row>
    <row r="207" ht="23.25" customHeight="1" spans="2:10">
      <c r="B207" s="65"/>
      <c r="C207" s="65"/>
      <c r="D207" s="65"/>
      <c r="E207" s="65"/>
      <c r="F207" s="65"/>
      <c r="G207" s="65"/>
      <c r="H207" s="65"/>
      <c r="I207" s="65"/>
      <c r="J207" s="65"/>
    </row>
    <row r="208" ht="23.25" customHeight="1" spans="2:10">
      <c r="B208" s="65"/>
      <c r="C208" s="65"/>
      <c r="D208" s="65"/>
      <c r="E208" s="65"/>
      <c r="F208" s="65"/>
      <c r="G208" s="65"/>
      <c r="H208" s="65"/>
      <c r="I208" s="65"/>
      <c r="J208" s="65"/>
    </row>
    <row r="209" ht="23.25" customHeight="1" spans="2:10">
      <c r="B209" s="65"/>
      <c r="C209" s="65"/>
      <c r="D209" s="65"/>
      <c r="E209" s="65"/>
      <c r="F209" s="65"/>
      <c r="G209" s="65"/>
      <c r="H209" s="65"/>
      <c r="I209" s="65"/>
      <c r="J209" s="65"/>
    </row>
    <row r="210" ht="23.25" customHeight="1" spans="2:10">
      <c r="B210" s="65"/>
      <c r="C210" s="65"/>
      <c r="D210" s="65"/>
      <c r="E210" s="65"/>
      <c r="F210" s="65"/>
      <c r="G210" s="65"/>
      <c r="H210" s="65"/>
      <c r="I210" s="65"/>
      <c r="J210" s="65"/>
    </row>
    <row r="211" ht="23.25" customHeight="1" spans="2:10">
      <c r="B211" s="65"/>
      <c r="C211" s="65"/>
      <c r="D211" s="65"/>
      <c r="E211" s="65"/>
      <c r="F211" s="65"/>
      <c r="G211" s="65"/>
      <c r="H211" s="65"/>
      <c r="I211" s="65"/>
      <c r="J211" s="65"/>
    </row>
    <row r="212" ht="23.25" customHeight="1" spans="2:10">
      <c r="B212" s="65"/>
      <c r="C212" s="65"/>
      <c r="D212" s="65"/>
      <c r="E212" s="65"/>
      <c r="F212" s="65"/>
      <c r="G212" s="65"/>
      <c r="H212" s="65"/>
      <c r="I212" s="65"/>
      <c r="J212" s="65"/>
    </row>
    <row r="213" ht="23.25" customHeight="1" spans="2:10">
      <c r="B213" s="65"/>
      <c r="C213" s="65"/>
      <c r="D213" s="65"/>
      <c r="E213" s="65"/>
      <c r="F213" s="65"/>
      <c r="G213" s="65"/>
      <c r="H213" s="65"/>
      <c r="I213" s="65"/>
      <c r="J213" s="65"/>
    </row>
    <row r="214" ht="23.25" customHeight="1" spans="2:10">
      <c r="B214" s="65"/>
      <c r="C214" s="65"/>
      <c r="D214" s="65"/>
      <c r="E214" s="65"/>
      <c r="F214" s="65"/>
      <c r="G214" s="65"/>
      <c r="H214" s="65"/>
      <c r="I214" s="65"/>
      <c r="J214" s="65"/>
    </row>
    <row r="215" ht="23.25" customHeight="1" spans="2:10">
      <c r="B215" s="65"/>
      <c r="C215" s="65"/>
      <c r="D215" s="65"/>
      <c r="E215" s="65"/>
      <c r="F215" s="65"/>
      <c r="G215" s="65"/>
      <c r="H215" s="65"/>
      <c r="I215" s="65"/>
      <c r="J215" s="65"/>
    </row>
    <row r="216" ht="23.25" customHeight="1" spans="2:10">
      <c r="B216" s="65"/>
      <c r="C216" s="65"/>
      <c r="D216" s="65"/>
      <c r="E216" s="65"/>
      <c r="F216" s="65"/>
      <c r="G216" s="65"/>
      <c r="H216" s="65"/>
      <c r="I216" s="65"/>
      <c r="J216" s="65"/>
    </row>
    <row r="217" ht="23.25" customHeight="1" spans="2:10">
      <c r="B217" s="65"/>
      <c r="C217" s="65"/>
      <c r="D217" s="65"/>
      <c r="E217" s="65"/>
      <c r="F217" s="65"/>
      <c r="G217" s="65"/>
      <c r="H217" s="65"/>
      <c r="I217" s="65"/>
      <c r="J217" s="65"/>
    </row>
    <row r="218" ht="23.25" customHeight="1" spans="2:10">
      <c r="B218" s="65"/>
      <c r="C218" s="65"/>
      <c r="D218" s="65"/>
      <c r="E218" s="65"/>
      <c r="F218" s="65"/>
      <c r="G218" s="65"/>
      <c r="H218" s="65"/>
      <c r="I218" s="65"/>
      <c r="J218" s="65"/>
    </row>
    <row r="219" ht="23.25" customHeight="1" spans="2:10">
      <c r="B219" s="65"/>
      <c r="C219" s="65"/>
      <c r="D219" s="65"/>
      <c r="E219" s="65"/>
      <c r="F219" s="65"/>
      <c r="G219" s="65"/>
      <c r="H219" s="65"/>
      <c r="I219" s="65"/>
      <c r="J219" s="65"/>
    </row>
    <row r="220" ht="23.25" customHeight="1" spans="2:10">
      <c r="B220" s="65"/>
      <c r="C220" s="65"/>
      <c r="D220" s="65"/>
      <c r="E220" s="65"/>
      <c r="F220" s="65"/>
      <c r="G220" s="65"/>
      <c r="H220" s="65"/>
      <c r="I220" s="65"/>
      <c r="J220" s="65"/>
    </row>
    <row r="221" ht="23.25" customHeight="1"/>
    <row r="222" ht="23.25" customHeight="1"/>
    <row r="223" ht="23.25" customHeight="1"/>
    <row r="224" ht="23.25" customHeight="1"/>
    <row r="225" ht="23.25" customHeight="1"/>
    <row r="226" ht="23.25" customHeight="1"/>
    <row r="227" ht="23.25" customHeight="1"/>
    <row r="228" ht="23.25" customHeight="1"/>
    <row r="229" ht="23.25" customHeight="1"/>
    <row r="230" ht="23.25" customHeight="1"/>
  </sheetData>
  <mergeCells count="37">
    <mergeCell ref="B54:H54"/>
    <mergeCell ref="E15:E16"/>
    <mergeCell ref="E17:E18"/>
    <mergeCell ref="E23:E24"/>
    <mergeCell ref="E26:E27"/>
    <mergeCell ref="E28:E29"/>
    <mergeCell ref="E33:E34"/>
    <mergeCell ref="E36:E37"/>
    <mergeCell ref="E38:E39"/>
    <mergeCell ref="E46:E47"/>
    <mergeCell ref="F15:F16"/>
    <mergeCell ref="F17:F18"/>
    <mergeCell ref="F23:F24"/>
    <mergeCell ref="F26:F27"/>
    <mergeCell ref="F28:F29"/>
    <mergeCell ref="F33:F34"/>
    <mergeCell ref="F36:F37"/>
    <mergeCell ref="F38:F39"/>
    <mergeCell ref="F46:F47"/>
    <mergeCell ref="G15:G16"/>
    <mergeCell ref="G17:G18"/>
    <mergeCell ref="G23:G24"/>
    <mergeCell ref="G26:G27"/>
    <mergeCell ref="G28:G29"/>
    <mergeCell ref="G33:G34"/>
    <mergeCell ref="G36:G37"/>
    <mergeCell ref="G38:G39"/>
    <mergeCell ref="G46:G47"/>
    <mergeCell ref="H15:H16"/>
    <mergeCell ref="H17:H18"/>
    <mergeCell ref="H23:H24"/>
    <mergeCell ref="H26:H27"/>
    <mergeCell ref="H28:H29"/>
    <mergeCell ref="H33:H34"/>
    <mergeCell ref="H36:H37"/>
    <mergeCell ref="H38:H39"/>
    <mergeCell ref="H46:H47"/>
  </mergeCells>
  <pageMargins left="0.708661417322835" right="0.708661417322835" top="0.748031496062992" bottom="0.748031496062992" header="0.31496062992126" footer="0.31496062992126"/>
  <pageSetup paperSize="9" scale="48" orientation="landscape"/>
  <headerFooter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V396"/>
  <sheetViews>
    <sheetView showGridLines="0" zoomScale="85" zoomScaleNormal="85" workbookViewId="0">
      <selection activeCell="B30" sqref="B30"/>
    </sheetView>
  </sheetViews>
  <sheetFormatPr defaultColWidth="9" defaultRowHeight="15"/>
  <cols>
    <col min="1" max="1" width="2.71428571428571" customWidth="1"/>
    <col min="2" max="2" width="35" customWidth="1"/>
    <col min="3" max="20" width="12.7142857142857" customWidth="1"/>
  </cols>
  <sheetData>
    <row r="1" spans="1:20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19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customHeight="1" spans="1:19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0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19"/>
    </row>
    <row r="12" ht="15.75" spans="1:22">
      <c r="A12" s="129"/>
      <c r="B12" s="350" t="s">
        <v>577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150"/>
      <c r="V12" s="150"/>
    </row>
    <row r="13" spans="1:22">
      <c r="A13" s="129"/>
      <c r="B13" s="440" t="s">
        <v>578</v>
      </c>
      <c r="C13" s="372">
        <v>2004</v>
      </c>
      <c r="D13" s="372">
        <v>2005</v>
      </c>
      <c r="E13" s="372">
        <v>2006</v>
      </c>
      <c r="F13" s="372">
        <v>2007</v>
      </c>
      <c r="G13" s="372">
        <v>2008</v>
      </c>
      <c r="H13" s="372">
        <v>2009</v>
      </c>
      <c r="I13" s="372">
        <v>2010</v>
      </c>
      <c r="J13" s="372">
        <v>2011</v>
      </c>
      <c r="K13" s="372">
        <v>2012</v>
      </c>
      <c r="L13" s="443">
        <v>2013</v>
      </c>
      <c r="M13" s="372">
        <v>2014</v>
      </c>
      <c r="N13" s="443">
        <v>2015</v>
      </c>
      <c r="O13" s="443">
        <v>2016</v>
      </c>
      <c r="P13" s="402">
        <v>2017</v>
      </c>
      <c r="Q13" s="402">
        <v>2018</v>
      </c>
      <c r="R13" s="443">
        <v>2019</v>
      </c>
      <c r="S13" s="443">
        <v>2020</v>
      </c>
      <c r="T13" s="373" t="s">
        <v>511</v>
      </c>
      <c r="U13" s="158"/>
      <c r="V13" s="150"/>
    </row>
    <row r="14" spans="1:22">
      <c r="A14" s="129"/>
      <c r="B14" s="220" t="s">
        <v>579</v>
      </c>
      <c r="C14" s="160">
        <v>1</v>
      </c>
      <c r="D14" s="160">
        <v>1</v>
      </c>
      <c r="E14" s="160">
        <v>3</v>
      </c>
      <c r="F14" s="160">
        <v>0</v>
      </c>
      <c r="G14" s="160">
        <v>7</v>
      </c>
      <c r="H14" s="160">
        <v>6</v>
      </c>
      <c r="I14" s="160">
        <v>14</v>
      </c>
      <c r="J14" s="160">
        <v>11</v>
      </c>
      <c r="K14" s="160">
        <v>7</v>
      </c>
      <c r="L14" s="295">
        <v>20</v>
      </c>
      <c r="M14" s="195">
        <v>31</v>
      </c>
      <c r="N14" s="195">
        <v>27</v>
      </c>
      <c r="O14" s="195">
        <v>26</v>
      </c>
      <c r="P14" s="159">
        <v>42</v>
      </c>
      <c r="Q14" s="159">
        <v>35</v>
      </c>
      <c r="R14" s="195">
        <v>31</v>
      </c>
      <c r="S14" s="195">
        <v>18</v>
      </c>
      <c r="T14" s="258">
        <f>SUM(C14:S14)</f>
        <v>280</v>
      </c>
      <c r="U14" s="160"/>
      <c r="V14" s="284"/>
    </row>
    <row r="15" spans="1:22">
      <c r="A15" s="129"/>
      <c r="B15" s="220" t="s">
        <v>580</v>
      </c>
      <c r="C15" s="160">
        <v>0</v>
      </c>
      <c r="D15" s="160">
        <v>0</v>
      </c>
      <c r="E15" s="160">
        <v>0</v>
      </c>
      <c r="F15" s="160">
        <v>0</v>
      </c>
      <c r="G15" s="160">
        <v>0</v>
      </c>
      <c r="H15" s="160">
        <v>1</v>
      </c>
      <c r="I15" s="160">
        <v>3</v>
      </c>
      <c r="J15" s="160">
        <v>3</v>
      </c>
      <c r="K15" s="160">
        <v>8</v>
      </c>
      <c r="L15" s="295">
        <v>12</v>
      </c>
      <c r="M15" s="195">
        <v>17</v>
      </c>
      <c r="N15" s="195">
        <v>24</v>
      </c>
      <c r="O15" s="195">
        <v>16</v>
      </c>
      <c r="P15" s="159">
        <v>26</v>
      </c>
      <c r="Q15" s="159">
        <v>14</v>
      </c>
      <c r="R15" s="195">
        <v>25</v>
      </c>
      <c r="S15" s="195">
        <v>11</v>
      </c>
      <c r="T15" s="258">
        <f>SUM(C15:S15)</f>
        <v>160</v>
      </c>
      <c r="U15" s="160"/>
      <c r="V15" s="284"/>
    </row>
    <row r="16" ht="15.75" spans="1:22">
      <c r="A16" s="129"/>
      <c r="B16" s="441" t="s">
        <v>511</v>
      </c>
      <c r="C16" s="85">
        <f>SUM(C14:C15)</f>
        <v>1</v>
      </c>
      <c r="D16" s="85">
        <f>SUM(D14:D15)</f>
        <v>1</v>
      </c>
      <c r="E16" s="85">
        <f t="shared" ref="E16:T16" si="0">SUM(E14:E15)</f>
        <v>3</v>
      </c>
      <c r="F16" s="85">
        <f t="shared" si="0"/>
        <v>0</v>
      </c>
      <c r="G16" s="148">
        <f t="shared" si="0"/>
        <v>7</v>
      </c>
      <c r="H16" s="148">
        <f t="shared" si="0"/>
        <v>7</v>
      </c>
      <c r="I16" s="148">
        <f t="shared" si="0"/>
        <v>17</v>
      </c>
      <c r="J16" s="148">
        <f t="shared" si="0"/>
        <v>14</v>
      </c>
      <c r="K16" s="148">
        <f t="shared" si="0"/>
        <v>15</v>
      </c>
      <c r="L16" s="148">
        <f t="shared" si="0"/>
        <v>32</v>
      </c>
      <c r="M16" s="85">
        <f t="shared" si="0"/>
        <v>48</v>
      </c>
      <c r="N16" s="148">
        <f t="shared" si="0"/>
        <v>51</v>
      </c>
      <c r="O16" s="148">
        <f t="shared" si="0"/>
        <v>42</v>
      </c>
      <c r="P16" s="148">
        <f t="shared" si="0"/>
        <v>68</v>
      </c>
      <c r="Q16" s="148">
        <f t="shared" si="0"/>
        <v>49</v>
      </c>
      <c r="R16" s="186">
        <f t="shared" si="0"/>
        <v>56</v>
      </c>
      <c r="S16" s="186">
        <f t="shared" si="0"/>
        <v>29</v>
      </c>
      <c r="T16" s="445">
        <f t="shared" si="0"/>
        <v>440</v>
      </c>
      <c r="U16" s="87"/>
      <c r="V16" s="150"/>
    </row>
    <row r="17" spans="1:22">
      <c r="A17" s="129"/>
      <c r="B17" s="35" t="s">
        <v>131</v>
      </c>
      <c r="C17" s="67"/>
      <c r="D17" s="67"/>
      <c r="E17" s="67"/>
      <c r="F17" s="67"/>
      <c r="G17" s="389"/>
      <c r="H17" s="389"/>
      <c r="I17" s="389"/>
      <c r="J17" s="389"/>
      <c r="K17" s="389"/>
      <c r="L17" s="444"/>
      <c r="M17" s="389"/>
      <c r="N17" s="444"/>
      <c r="O17" s="444"/>
      <c r="P17" s="444"/>
      <c r="Q17" s="389"/>
      <c r="R17" s="389"/>
      <c r="S17" s="389"/>
      <c r="T17" s="67"/>
      <c r="U17" s="39"/>
      <c r="V17" s="39"/>
    </row>
    <row r="18" spans="1:22">
      <c r="A18" s="129"/>
      <c r="B18" s="35" t="s">
        <v>581</v>
      </c>
      <c r="C18" s="67"/>
      <c r="D18" s="67"/>
      <c r="E18" s="67"/>
      <c r="F18" s="67"/>
      <c r="G18" s="389"/>
      <c r="H18" s="389"/>
      <c r="I18" s="389"/>
      <c r="J18" s="389"/>
      <c r="K18" s="389"/>
      <c r="L18" s="444"/>
      <c r="M18" s="389"/>
      <c r="N18" s="444"/>
      <c r="O18" s="444"/>
      <c r="P18" s="444"/>
      <c r="Q18" s="389"/>
      <c r="R18" s="389"/>
      <c r="S18" s="389"/>
      <c r="T18" s="67"/>
      <c r="U18" s="39"/>
      <c r="V18" s="39"/>
    </row>
    <row r="19" spans="1:22">
      <c r="A19" s="129"/>
      <c r="B19" s="442" t="s">
        <v>582</v>
      </c>
      <c r="C19" s="67"/>
      <c r="D19" s="67"/>
      <c r="E19" s="67"/>
      <c r="F19" s="67"/>
      <c r="G19" s="389"/>
      <c r="H19" s="389"/>
      <c r="I19" s="389"/>
      <c r="J19" s="389"/>
      <c r="K19" s="389"/>
      <c r="L19" s="444"/>
      <c r="M19" s="389"/>
      <c r="N19" s="444"/>
      <c r="O19" s="444"/>
      <c r="P19" s="444"/>
      <c r="Q19" s="389"/>
      <c r="R19" s="389"/>
      <c r="S19" s="389"/>
      <c r="T19" s="67"/>
      <c r="U19" s="39"/>
      <c r="V19" s="39"/>
    </row>
    <row r="20" spans="1:22">
      <c r="A20" s="129"/>
      <c r="C20" s="67"/>
      <c r="D20" s="67"/>
      <c r="E20" s="67"/>
      <c r="F20" s="67"/>
      <c r="G20" s="389"/>
      <c r="H20" s="389"/>
      <c r="I20" s="389"/>
      <c r="J20" s="389"/>
      <c r="K20" s="389"/>
      <c r="L20" s="444"/>
      <c r="M20" s="389"/>
      <c r="N20" s="444"/>
      <c r="O20" s="444"/>
      <c r="P20" s="444"/>
      <c r="Q20" s="389"/>
      <c r="R20" s="389"/>
      <c r="S20" s="389"/>
      <c r="T20" s="67"/>
      <c r="U20" s="39"/>
      <c r="V20" s="39"/>
    </row>
    <row r="21" spans="1:22">
      <c r="A21" s="129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227"/>
      <c r="M21" s="67"/>
      <c r="N21" s="227"/>
      <c r="O21" s="227"/>
      <c r="P21" s="227"/>
      <c r="Q21" s="67"/>
      <c r="R21" s="67"/>
      <c r="S21" s="67"/>
      <c r="T21" s="67"/>
      <c r="U21" s="39"/>
      <c r="V21" s="39"/>
    </row>
    <row r="22" ht="15.75" spans="1:22">
      <c r="A22" s="129"/>
      <c r="B22" s="350" t="s">
        <v>583</v>
      </c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150"/>
      <c r="V22" s="39"/>
    </row>
    <row r="23" spans="1:22">
      <c r="A23" s="129"/>
      <c r="B23" s="440" t="s">
        <v>578</v>
      </c>
      <c r="C23" s="372">
        <v>2004</v>
      </c>
      <c r="D23" s="372">
        <v>2005</v>
      </c>
      <c r="E23" s="372">
        <v>2006</v>
      </c>
      <c r="F23" s="372">
        <v>2007</v>
      </c>
      <c r="G23" s="372">
        <v>2008</v>
      </c>
      <c r="H23" s="372">
        <v>2009</v>
      </c>
      <c r="I23" s="372">
        <v>2010</v>
      </c>
      <c r="J23" s="372">
        <v>2011</v>
      </c>
      <c r="K23" s="372">
        <v>2012</v>
      </c>
      <c r="L23" s="443">
        <v>2013</v>
      </c>
      <c r="M23" s="372">
        <v>2014</v>
      </c>
      <c r="N23" s="443">
        <v>2015</v>
      </c>
      <c r="O23" s="443">
        <v>2016</v>
      </c>
      <c r="P23" s="402">
        <v>2017</v>
      </c>
      <c r="Q23" s="402">
        <v>2018</v>
      </c>
      <c r="R23" s="402">
        <v>2019</v>
      </c>
      <c r="S23" s="443">
        <v>2020</v>
      </c>
      <c r="T23" s="373" t="s">
        <v>511</v>
      </c>
      <c r="U23" s="158"/>
      <c r="V23" s="39"/>
    </row>
    <row r="24" spans="1:22">
      <c r="A24" s="129"/>
      <c r="B24" s="220" t="s">
        <v>584</v>
      </c>
      <c r="C24" s="160">
        <v>1</v>
      </c>
      <c r="D24" s="160">
        <v>1</v>
      </c>
      <c r="E24" s="160">
        <v>3</v>
      </c>
      <c r="F24" s="160">
        <v>0</v>
      </c>
      <c r="G24" s="160">
        <v>7</v>
      </c>
      <c r="H24" s="160">
        <v>7</v>
      </c>
      <c r="I24" s="160">
        <v>15</v>
      </c>
      <c r="J24" s="160">
        <v>12</v>
      </c>
      <c r="K24" s="160">
        <v>11</v>
      </c>
      <c r="L24" s="295">
        <v>28</v>
      </c>
      <c r="M24" s="195">
        <v>38</v>
      </c>
      <c r="N24" s="195">
        <v>40</v>
      </c>
      <c r="O24" s="195">
        <v>30</v>
      </c>
      <c r="P24" s="159">
        <v>55</v>
      </c>
      <c r="Q24" s="159">
        <v>42</v>
      </c>
      <c r="R24" s="159">
        <v>42</v>
      </c>
      <c r="S24" s="159">
        <v>28</v>
      </c>
      <c r="T24" s="446">
        <f>SUM(C24:S24)</f>
        <v>360</v>
      </c>
      <c r="U24" s="160"/>
      <c r="V24" s="39"/>
    </row>
    <row r="25" spans="1:22">
      <c r="A25" s="129"/>
      <c r="B25" s="220" t="s">
        <v>585</v>
      </c>
      <c r="C25" s="160">
        <v>0</v>
      </c>
      <c r="D25" s="160">
        <v>0</v>
      </c>
      <c r="E25" s="160">
        <v>0</v>
      </c>
      <c r="F25" s="160">
        <v>0</v>
      </c>
      <c r="G25" s="160">
        <v>0</v>
      </c>
      <c r="H25" s="160">
        <v>0</v>
      </c>
      <c r="I25" s="160">
        <v>2</v>
      </c>
      <c r="J25" s="160">
        <v>2</v>
      </c>
      <c r="K25" s="160">
        <v>4</v>
      </c>
      <c r="L25" s="295">
        <v>4</v>
      </c>
      <c r="M25" s="195">
        <v>10</v>
      </c>
      <c r="N25" s="195">
        <v>11</v>
      </c>
      <c r="O25" s="195">
        <v>12</v>
      </c>
      <c r="P25" s="159">
        <v>13</v>
      </c>
      <c r="Q25" s="159">
        <v>7</v>
      </c>
      <c r="R25" s="159">
        <v>14</v>
      </c>
      <c r="S25" s="159">
        <v>1</v>
      </c>
      <c r="T25" s="446">
        <f>SUM(C25:S25)</f>
        <v>80</v>
      </c>
      <c r="U25" s="160"/>
      <c r="V25" s="39"/>
    </row>
    <row r="26" ht="15.75" spans="1:22">
      <c r="A26" s="129"/>
      <c r="B26" s="441" t="s">
        <v>511</v>
      </c>
      <c r="C26" s="85">
        <f t="shared" ref="C26:T26" si="1">SUM(C24:C25)</f>
        <v>1</v>
      </c>
      <c r="D26" s="85">
        <f t="shared" si="1"/>
        <v>1</v>
      </c>
      <c r="E26" s="85">
        <f t="shared" si="1"/>
        <v>3</v>
      </c>
      <c r="F26" s="85">
        <f t="shared" si="1"/>
        <v>0</v>
      </c>
      <c r="G26" s="85">
        <f t="shared" si="1"/>
        <v>7</v>
      </c>
      <c r="H26" s="85">
        <f t="shared" si="1"/>
        <v>7</v>
      </c>
      <c r="I26" s="85">
        <f t="shared" si="1"/>
        <v>17</v>
      </c>
      <c r="J26" s="85">
        <f t="shared" si="1"/>
        <v>14</v>
      </c>
      <c r="K26" s="85">
        <f t="shared" si="1"/>
        <v>15</v>
      </c>
      <c r="L26" s="148">
        <f t="shared" si="1"/>
        <v>32</v>
      </c>
      <c r="M26" s="85">
        <f t="shared" si="1"/>
        <v>48</v>
      </c>
      <c r="N26" s="148">
        <f t="shared" si="1"/>
        <v>51</v>
      </c>
      <c r="O26" s="148">
        <f t="shared" si="1"/>
        <v>42</v>
      </c>
      <c r="P26" s="148">
        <f t="shared" si="1"/>
        <v>68</v>
      </c>
      <c r="Q26" s="148">
        <f t="shared" si="1"/>
        <v>49</v>
      </c>
      <c r="R26" s="148">
        <f t="shared" si="1"/>
        <v>56</v>
      </c>
      <c r="S26" s="148">
        <f t="shared" si="1"/>
        <v>29</v>
      </c>
      <c r="T26" s="86">
        <f t="shared" si="1"/>
        <v>440</v>
      </c>
      <c r="U26" s="87"/>
      <c r="V26" s="39"/>
    </row>
    <row r="27" spans="1:22">
      <c r="A27" s="129"/>
      <c r="B27" s="35" t="s">
        <v>131</v>
      </c>
      <c r="C27" s="67"/>
      <c r="D27" s="67"/>
      <c r="E27" s="67"/>
      <c r="F27" s="67"/>
      <c r="G27" s="67"/>
      <c r="H27" s="67"/>
      <c r="I27" s="67"/>
      <c r="J27" s="67"/>
      <c r="K27" s="67"/>
      <c r="L27" s="227"/>
      <c r="M27" s="67"/>
      <c r="N27" s="227"/>
      <c r="O27" s="227"/>
      <c r="P27" s="227"/>
      <c r="Q27" s="67"/>
      <c r="R27" s="67"/>
      <c r="S27" s="67"/>
      <c r="T27" s="67"/>
      <c r="U27" s="39"/>
      <c r="V27" s="39"/>
    </row>
    <row r="28" spans="1:22">
      <c r="A28" s="129"/>
      <c r="B28" s="35" t="s">
        <v>581</v>
      </c>
      <c r="C28" s="67"/>
      <c r="D28" s="67"/>
      <c r="E28" s="67"/>
      <c r="F28" s="67"/>
      <c r="G28" s="67"/>
      <c r="H28" s="67"/>
      <c r="I28" s="67"/>
      <c r="J28" s="67"/>
      <c r="K28" s="67"/>
      <c r="L28" s="227"/>
      <c r="M28" s="67"/>
      <c r="N28" s="227"/>
      <c r="O28" s="227"/>
      <c r="P28" s="227"/>
      <c r="Q28" s="67"/>
      <c r="R28" s="67"/>
      <c r="S28" s="67"/>
      <c r="T28" s="67"/>
      <c r="U28" s="39"/>
      <c r="V28" s="39"/>
    </row>
    <row r="29" spans="1:22">
      <c r="A29" s="129"/>
      <c r="B29" s="442" t="s">
        <v>582</v>
      </c>
      <c r="C29" s="67"/>
      <c r="D29" s="67"/>
      <c r="E29" s="67"/>
      <c r="F29" s="67"/>
      <c r="G29" s="67"/>
      <c r="H29" s="67"/>
      <c r="I29" s="67"/>
      <c r="J29" s="67"/>
      <c r="K29" s="67"/>
      <c r="L29" s="227"/>
      <c r="M29" s="67"/>
      <c r="N29" s="227"/>
      <c r="O29" s="227"/>
      <c r="P29" s="227"/>
      <c r="Q29" s="67"/>
      <c r="R29" s="67"/>
      <c r="S29" s="67"/>
      <c r="T29" s="67"/>
      <c r="U29" s="39"/>
      <c r="V29" s="39"/>
    </row>
    <row r="30" spans="1:22">
      <c r="A30" s="129"/>
      <c r="B30" s="35"/>
      <c r="C30" s="67"/>
      <c r="D30" s="67"/>
      <c r="E30" s="67"/>
      <c r="F30" s="67"/>
      <c r="G30" s="67"/>
      <c r="H30" s="67"/>
      <c r="I30" s="67"/>
      <c r="J30" s="67"/>
      <c r="K30" s="67"/>
      <c r="L30" s="227"/>
      <c r="M30" s="67"/>
      <c r="N30" s="227"/>
      <c r="O30" s="227"/>
      <c r="P30" s="227"/>
      <c r="Q30" s="67"/>
      <c r="R30" s="67"/>
      <c r="S30" s="67"/>
      <c r="T30" s="67"/>
      <c r="U30" s="39"/>
      <c r="V30" s="39"/>
    </row>
    <row r="31" spans="1:22">
      <c r="A31" s="129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227"/>
      <c r="M31" s="67"/>
      <c r="N31" s="227"/>
      <c r="O31" s="227"/>
      <c r="P31" s="227"/>
      <c r="Q31" s="67"/>
      <c r="R31" s="67"/>
      <c r="S31" s="67"/>
      <c r="T31" s="67"/>
      <c r="U31" s="39"/>
      <c r="V31" s="39"/>
    </row>
    <row r="32" ht="15.75" spans="1:22">
      <c r="A32" s="129"/>
      <c r="B32" s="350" t="s">
        <v>586</v>
      </c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150"/>
      <c r="V32" s="39"/>
    </row>
    <row r="33" spans="1:22">
      <c r="A33" s="129"/>
      <c r="B33" s="440" t="s">
        <v>578</v>
      </c>
      <c r="C33" s="372">
        <v>2004</v>
      </c>
      <c r="D33" s="372">
        <v>2005</v>
      </c>
      <c r="E33" s="372">
        <v>2006</v>
      </c>
      <c r="F33" s="372">
        <v>2007</v>
      </c>
      <c r="G33" s="372">
        <v>2008</v>
      </c>
      <c r="H33" s="372">
        <v>2009</v>
      </c>
      <c r="I33" s="372">
        <v>2010</v>
      </c>
      <c r="J33" s="372">
        <v>2011</v>
      </c>
      <c r="K33" s="372">
        <v>2012</v>
      </c>
      <c r="L33" s="443">
        <v>2013</v>
      </c>
      <c r="M33" s="372">
        <v>2014</v>
      </c>
      <c r="N33" s="443">
        <v>2015</v>
      </c>
      <c r="O33" s="443">
        <v>2016</v>
      </c>
      <c r="P33" s="372">
        <v>2017</v>
      </c>
      <c r="Q33" s="352">
        <v>2018</v>
      </c>
      <c r="R33" s="352">
        <v>2019</v>
      </c>
      <c r="S33" s="372">
        <v>2020</v>
      </c>
      <c r="T33" s="373" t="s">
        <v>511</v>
      </c>
      <c r="U33" s="158"/>
      <c r="V33" s="39"/>
    </row>
    <row r="34" spans="1:22">
      <c r="A34" s="129"/>
      <c r="B34" s="220" t="s">
        <v>584</v>
      </c>
      <c r="C34" s="160">
        <v>1</v>
      </c>
      <c r="D34" s="160">
        <v>1</v>
      </c>
      <c r="E34" s="160">
        <v>3</v>
      </c>
      <c r="F34" s="160">
        <v>0</v>
      </c>
      <c r="G34" s="160">
        <v>7</v>
      </c>
      <c r="H34" s="160">
        <v>6</v>
      </c>
      <c r="I34" s="160">
        <v>14</v>
      </c>
      <c r="J34" s="160">
        <v>11</v>
      </c>
      <c r="K34" s="160">
        <v>6</v>
      </c>
      <c r="L34" s="295">
        <v>20</v>
      </c>
      <c r="M34" s="195">
        <v>30</v>
      </c>
      <c r="N34" s="195">
        <v>26</v>
      </c>
      <c r="O34" s="195">
        <v>24</v>
      </c>
      <c r="P34" s="195">
        <v>42</v>
      </c>
      <c r="Q34" s="159">
        <v>34</v>
      </c>
      <c r="R34" s="159">
        <v>29</v>
      </c>
      <c r="S34" s="195">
        <v>17</v>
      </c>
      <c r="T34" s="446">
        <f>SUM(C34:S34)</f>
        <v>271</v>
      </c>
      <c r="U34" s="160"/>
      <c r="V34" s="39"/>
    </row>
    <row r="35" spans="1:22">
      <c r="A35" s="129"/>
      <c r="B35" s="220" t="s">
        <v>585</v>
      </c>
      <c r="C35" s="160">
        <v>0</v>
      </c>
      <c r="D35" s="160">
        <v>0</v>
      </c>
      <c r="E35" s="160">
        <v>0</v>
      </c>
      <c r="F35" s="160">
        <v>0</v>
      </c>
      <c r="G35" s="160">
        <v>0</v>
      </c>
      <c r="H35" s="160">
        <v>0</v>
      </c>
      <c r="I35" s="160">
        <v>0</v>
      </c>
      <c r="J35" s="160">
        <v>0</v>
      </c>
      <c r="K35" s="160">
        <v>1</v>
      </c>
      <c r="L35" s="295">
        <v>0</v>
      </c>
      <c r="M35" s="195">
        <v>1</v>
      </c>
      <c r="N35" s="195">
        <v>1</v>
      </c>
      <c r="O35" s="195">
        <v>2</v>
      </c>
      <c r="P35" s="195">
        <v>0</v>
      </c>
      <c r="Q35" s="159">
        <v>1</v>
      </c>
      <c r="R35" s="159">
        <v>2</v>
      </c>
      <c r="S35" s="195">
        <v>1</v>
      </c>
      <c r="T35" s="446">
        <f>SUM(C35:S35)</f>
        <v>9</v>
      </c>
      <c r="U35" s="160"/>
      <c r="V35" s="39"/>
    </row>
    <row r="36" ht="15.75" spans="1:22">
      <c r="A36" s="129"/>
      <c r="B36" s="441" t="s">
        <v>511</v>
      </c>
      <c r="C36" s="85">
        <f t="shared" ref="C36:N36" si="2">SUM(C34:C34)</f>
        <v>1</v>
      </c>
      <c r="D36" s="85">
        <f t="shared" si="2"/>
        <v>1</v>
      </c>
      <c r="E36" s="85">
        <f t="shared" si="2"/>
        <v>3</v>
      </c>
      <c r="F36" s="85">
        <f t="shared" si="2"/>
        <v>0</v>
      </c>
      <c r="G36" s="85">
        <f t="shared" si="2"/>
        <v>7</v>
      </c>
      <c r="H36" s="85">
        <f t="shared" si="2"/>
        <v>6</v>
      </c>
      <c r="I36" s="85">
        <f t="shared" si="2"/>
        <v>14</v>
      </c>
      <c r="J36" s="85">
        <f t="shared" si="2"/>
        <v>11</v>
      </c>
      <c r="K36" s="85">
        <f t="shared" si="2"/>
        <v>6</v>
      </c>
      <c r="L36" s="148">
        <f t="shared" si="2"/>
        <v>20</v>
      </c>
      <c r="M36" s="85">
        <f t="shared" si="2"/>
        <v>30</v>
      </c>
      <c r="N36" s="148">
        <f t="shared" si="2"/>
        <v>26</v>
      </c>
      <c r="O36" s="148">
        <f t="shared" ref="O36:T36" si="3">SUM(O34:O35)</f>
        <v>26</v>
      </c>
      <c r="P36" s="85">
        <f t="shared" si="3"/>
        <v>42</v>
      </c>
      <c r="Q36" s="85">
        <f t="shared" si="3"/>
        <v>35</v>
      </c>
      <c r="R36" s="85">
        <f t="shared" si="3"/>
        <v>31</v>
      </c>
      <c r="S36" s="447">
        <f t="shared" si="3"/>
        <v>18</v>
      </c>
      <c r="T36" s="86">
        <f t="shared" si="3"/>
        <v>280</v>
      </c>
      <c r="U36" s="87"/>
      <c r="V36" s="39"/>
    </row>
    <row r="37" spans="1:22">
      <c r="A37" s="129"/>
      <c r="B37" s="35" t="s">
        <v>131</v>
      </c>
      <c r="C37" s="87"/>
      <c r="D37" s="87"/>
      <c r="E37" s="87"/>
      <c r="F37" s="87"/>
      <c r="G37" s="87"/>
      <c r="H37" s="87"/>
      <c r="I37" s="87"/>
      <c r="J37" s="87"/>
      <c r="K37" s="87"/>
      <c r="L37" s="416"/>
      <c r="M37" s="87"/>
      <c r="N37" s="416"/>
      <c r="O37" s="416"/>
      <c r="P37" s="87"/>
      <c r="Q37" s="87"/>
      <c r="R37" s="87"/>
      <c r="S37" s="87"/>
      <c r="T37" s="87"/>
      <c r="U37" s="87"/>
      <c r="V37" s="39"/>
    </row>
    <row r="38" spans="1:22">
      <c r="A38" s="129"/>
      <c r="B38" s="35" t="s">
        <v>581</v>
      </c>
      <c r="C38" s="67"/>
      <c r="D38" s="67"/>
      <c r="E38" s="67"/>
      <c r="F38" s="67"/>
      <c r="G38" s="67"/>
      <c r="H38" s="67"/>
      <c r="I38" s="67"/>
      <c r="J38" s="67"/>
      <c r="K38" s="67"/>
      <c r="L38" s="227"/>
      <c r="M38" s="67"/>
      <c r="N38" s="227"/>
      <c r="O38" s="227"/>
      <c r="P38" s="227"/>
      <c r="Q38" s="87"/>
      <c r="R38" s="87"/>
      <c r="S38" s="87"/>
      <c r="T38" s="87"/>
      <c r="U38" s="87"/>
      <c r="V38" s="39"/>
    </row>
    <row r="39" spans="1:22">
      <c r="A39" s="129"/>
      <c r="B39" s="442" t="s">
        <v>582</v>
      </c>
      <c r="C39" s="67"/>
      <c r="D39" s="67"/>
      <c r="E39" s="67"/>
      <c r="F39" s="67"/>
      <c r="G39" s="67"/>
      <c r="H39" s="67"/>
      <c r="I39" s="67"/>
      <c r="J39" s="67"/>
      <c r="K39" s="67"/>
      <c r="L39" s="227"/>
      <c r="M39" s="67"/>
      <c r="N39" s="227"/>
      <c r="O39" s="227"/>
      <c r="P39" s="227"/>
      <c r="Q39" s="87"/>
      <c r="R39" s="87"/>
      <c r="S39" s="87"/>
      <c r="T39" s="87"/>
      <c r="U39" s="87"/>
      <c r="V39" s="39"/>
    </row>
    <row r="40" spans="1:22">
      <c r="A40" s="129"/>
      <c r="B40" s="35"/>
      <c r="C40" s="87"/>
      <c r="D40" s="87"/>
      <c r="E40" s="87"/>
      <c r="F40" s="87"/>
      <c r="G40" s="87"/>
      <c r="H40" s="87"/>
      <c r="I40" s="87"/>
      <c r="J40" s="87"/>
      <c r="K40" s="87"/>
      <c r="L40" s="416"/>
      <c r="M40" s="87"/>
      <c r="N40" s="416"/>
      <c r="O40" s="416"/>
      <c r="P40" s="87"/>
      <c r="Q40" s="87"/>
      <c r="R40" s="87"/>
      <c r="S40" s="87"/>
      <c r="T40" s="87"/>
      <c r="U40" s="87"/>
      <c r="V40" s="39"/>
    </row>
    <row r="41" spans="1:22">
      <c r="A41" s="129"/>
      <c r="B41" s="67"/>
      <c r="C41" s="87"/>
      <c r="D41" s="87"/>
      <c r="E41" s="87"/>
      <c r="F41" s="87"/>
      <c r="G41" s="87"/>
      <c r="H41" s="87"/>
      <c r="I41" s="87"/>
      <c r="J41" s="87"/>
      <c r="K41" s="87"/>
      <c r="L41" s="416"/>
      <c r="M41" s="87"/>
      <c r="N41" s="416"/>
      <c r="O41" s="416"/>
      <c r="P41" s="87"/>
      <c r="Q41" s="87"/>
      <c r="R41" s="87"/>
      <c r="S41" s="87"/>
      <c r="T41" s="87"/>
      <c r="U41" s="87"/>
      <c r="V41" s="39"/>
    </row>
    <row r="42" ht="15.75" spans="1:22">
      <c r="A42" s="129"/>
      <c r="B42" s="350" t="s">
        <v>587</v>
      </c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150"/>
      <c r="V42" s="39"/>
    </row>
    <row r="43" spans="1:22">
      <c r="A43" s="129"/>
      <c r="B43" s="440" t="s">
        <v>578</v>
      </c>
      <c r="C43" s="372">
        <v>2004</v>
      </c>
      <c r="D43" s="372">
        <v>2005</v>
      </c>
      <c r="E43" s="372">
        <v>2006</v>
      </c>
      <c r="F43" s="372">
        <v>2007</v>
      </c>
      <c r="G43" s="372">
        <v>2008</v>
      </c>
      <c r="H43" s="372">
        <v>2009</v>
      </c>
      <c r="I43" s="372">
        <v>2010</v>
      </c>
      <c r="J43" s="372">
        <v>2011</v>
      </c>
      <c r="K43" s="372">
        <v>2012</v>
      </c>
      <c r="L43" s="443">
        <v>2013</v>
      </c>
      <c r="M43" s="372">
        <v>2014</v>
      </c>
      <c r="N43" s="443">
        <v>2015</v>
      </c>
      <c r="O43" s="443">
        <v>2016</v>
      </c>
      <c r="P43" s="352">
        <v>2017</v>
      </c>
      <c r="Q43" s="352">
        <v>2018</v>
      </c>
      <c r="R43" s="352">
        <v>2019</v>
      </c>
      <c r="S43" s="372">
        <v>2020</v>
      </c>
      <c r="T43" s="373" t="s">
        <v>511</v>
      </c>
      <c r="U43" s="158"/>
      <c r="V43" s="39"/>
    </row>
    <row r="44" spans="1:22">
      <c r="A44" s="129"/>
      <c r="B44" s="220" t="s">
        <v>584</v>
      </c>
      <c r="C44" s="160">
        <v>0</v>
      </c>
      <c r="D44" s="160">
        <v>0</v>
      </c>
      <c r="E44" s="160">
        <v>0</v>
      </c>
      <c r="F44" s="160">
        <v>0</v>
      </c>
      <c r="G44" s="160">
        <v>0</v>
      </c>
      <c r="H44" s="160">
        <v>1</v>
      </c>
      <c r="I44" s="160">
        <v>1</v>
      </c>
      <c r="J44" s="160">
        <v>1</v>
      </c>
      <c r="K44" s="160">
        <v>5</v>
      </c>
      <c r="L44" s="295">
        <v>8</v>
      </c>
      <c r="M44" s="195">
        <v>8</v>
      </c>
      <c r="N44" s="195">
        <v>14</v>
      </c>
      <c r="O44" s="195">
        <v>6</v>
      </c>
      <c r="P44" s="159">
        <v>13</v>
      </c>
      <c r="Q44" s="159">
        <v>8</v>
      </c>
      <c r="R44" s="159">
        <v>13</v>
      </c>
      <c r="S44" s="159">
        <v>11</v>
      </c>
      <c r="T44" s="446">
        <f>SUM(C44:S44)</f>
        <v>89</v>
      </c>
      <c r="U44" s="160"/>
      <c r="V44" s="39"/>
    </row>
    <row r="45" spans="1:22">
      <c r="A45" s="129"/>
      <c r="B45" s="220" t="s">
        <v>585</v>
      </c>
      <c r="C45" s="160">
        <v>0</v>
      </c>
      <c r="D45" s="160">
        <v>0</v>
      </c>
      <c r="E45" s="160">
        <v>0</v>
      </c>
      <c r="F45" s="160">
        <v>0</v>
      </c>
      <c r="G45" s="160">
        <v>0</v>
      </c>
      <c r="H45" s="160">
        <v>0</v>
      </c>
      <c r="I45" s="160">
        <v>2</v>
      </c>
      <c r="J45" s="160">
        <v>2</v>
      </c>
      <c r="K45" s="160">
        <v>3</v>
      </c>
      <c r="L45" s="295">
        <v>4</v>
      </c>
      <c r="M45" s="195">
        <v>9</v>
      </c>
      <c r="N45" s="195">
        <v>10</v>
      </c>
      <c r="O45" s="195">
        <v>10</v>
      </c>
      <c r="P45" s="159">
        <v>13</v>
      </c>
      <c r="Q45" s="159">
        <v>6</v>
      </c>
      <c r="R45" s="159">
        <v>12</v>
      </c>
      <c r="S45" s="159">
        <v>0</v>
      </c>
      <c r="T45" s="446">
        <f>SUM(C45:S45)</f>
        <v>71</v>
      </c>
      <c r="U45" s="160"/>
      <c r="V45" s="39"/>
    </row>
    <row r="46" ht="15.75" spans="1:22">
      <c r="A46" s="129"/>
      <c r="B46" s="441" t="s">
        <v>511</v>
      </c>
      <c r="C46" s="85">
        <f t="shared" ref="C46:T46" si="4">SUM(C44:C45)</f>
        <v>0</v>
      </c>
      <c r="D46" s="85">
        <f t="shared" si="4"/>
        <v>0</v>
      </c>
      <c r="E46" s="85">
        <f t="shared" si="4"/>
        <v>0</v>
      </c>
      <c r="F46" s="85">
        <f t="shared" si="4"/>
        <v>0</v>
      </c>
      <c r="G46" s="85">
        <f t="shared" si="4"/>
        <v>0</v>
      </c>
      <c r="H46" s="85">
        <f t="shared" si="4"/>
        <v>1</v>
      </c>
      <c r="I46" s="85">
        <f t="shared" si="4"/>
        <v>3</v>
      </c>
      <c r="J46" s="85">
        <f t="shared" si="4"/>
        <v>3</v>
      </c>
      <c r="K46" s="85">
        <f t="shared" si="4"/>
        <v>8</v>
      </c>
      <c r="L46" s="148">
        <f t="shared" si="4"/>
        <v>12</v>
      </c>
      <c r="M46" s="85">
        <f t="shared" si="4"/>
        <v>17</v>
      </c>
      <c r="N46" s="148">
        <f t="shared" si="4"/>
        <v>24</v>
      </c>
      <c r="O46" s="148">
        <f t="shared" si="4"/>
        <v>16</v>
      </c>
      <c r="P46" s="85">
        <f t="shared" si="4"/>
        <v>26</v>
      </c>
      <c r="Q46" s="85">
        <f t="shared" si="4"/>
        <v>14</v>
      </c>
      <c r="R46" s="85">
        <f t="shared" si="4"/>
        <v>25</v>
      </c>
      <c r="S46" s="85">
        <f t="shared" si="4"/>
        <v>11</v>
      </c>
      <c r="T46" s="86">
        <f t="shared" si="4"/>
        <v>160</v>
      </c>
      <c r="U46" s="87"/>
      <c r="V46" s="39"/>
    </row>
    <row r="47" spans="1:22">
      <c r="A47" s="129"/>
      <c r="B47" s="35" t="s">
        <v>131</v>
      </c>
      <c r="C47" s="87"/>
      <c r="D47" s="87"/>
      <c r="E47" s="87"/>
      <c r="F47" s="87"/>
      <c r="G47" s="87"/>
      <c r="H47" s="87"/>
      <c r="I47" s="87"/>
      <c r="J47" s="87"/>
      <c r="K47" s="87"/>
      <c r="L47" s="416"/>
      <c r="M47" s="87"/>
      <c r="N47" s="416"/>
      <c r="O47" s="416"/>
      <c r="P47" s="87"/>
      <c r="Q47" s="87"/>
      <c r="R47" s="87"/>
      <c r="S47" s="87"/>
      <c r="T47" s="87"/>
      <c r="U47" s="87"/>
      <c r="V47" s="39"/>
    </row>
    <row r="48" spans="1:22">
      <c r="A48" s="129"/>
      <c r="B48" s="35" t="s">
        <v>581</v>
      </c>
      <c r="C48" s="67"/>
      <c r="D48" s="67"/>
      <c r="E48" s="67"/>
      <c r="F48" s="67"/>
      <c r="G48" s="67"/>
      <c r="H48" s="67"/>
      <c r="I48" s="67"/>
      <c r="J48" s="67"/>
      <c r="K48" s="67"/>
      <c r="L48" s="227"/>
      <c r="M48" s="67"/>
      <c r="N48" s="227"/>
      <c r="O48" s="227"/>
      <c r="P48" s="227"/>
      <c r="Q48" s="87"/>
      <c r="R48" s="87"/>
      <c r="S48" s="87"/>
      <c r="T48" s="87"/>
      <c r="U48" s="87"/>
      <c r="V48" s="39"/>
    </row>
    <row r="49" spans="1:22">
      <c r="A49" s="129"/>
      <c r="B49" s="442" t="s">
        <v>582</v>
      </c>
      <c r="C49" s="67"/>
      <c r="D49" s="67"/>
      <c r="E49" s="67"/>
      <c r="F49" s="67"/>
      <c r="G49" s="67"/>
      <c r="H49" s="67"/>
      <c r="I49" s="67"/>
      <c r="J49" s="67"/>
      <c r="K49" s="67"/>
      <c r="L49" s="227"/>
      <c r="M49" s="67"/>
      <c r="N49" s="227"/>
      <c r="O49" s="227"/>
      <c r="P49" s="227"/>
      <c r="Q49" s="87"/>
      <c r="R49" s="87"/>
      <c r="S49" s="87"/>
      <c r="T49" s="87"/>
      <c r="U49" s="87"/>
      <c r="V49" s="39"/>
    </row>
    <row r="50" spans="1:22">
      <c r="A50" s="129"/>
      <c r="B50" s="35"/>
      <c r="C50" s="87"/>
      <c r="D50" s="87"/>
      <c r="E50" s="87"/>
      <c r="F50" s="87"/>
      <c r="G50" s="87"/>
      <c r="H50" s="87"/>
      <c r="I50" s="87"/>
      <c r="J50" s="87"/>
      <c r="K50" s="87"/>
      <c r="L50" s="416"/>
      <c r="M50" s="87"/>
      <c r="N50" s="416"/>
      <c r="O50" s="416"/>
      <c r="P50" s="87"/>
      <c r="Q50" s="87"/>
      <c r="R50" s="87"/>
      <c r="S50" s="87"/>
      <c r="T50" s="87"/>
      <c r="U50" s="87"/>
      <c r="V50" s="39"/>
    </row>
    <row r="51" spans="1:22">
      <c r="A51" s="129"/>
      <c r="B51" s="67"/>
      <c r="C51" s="87"/>
      <c r="D51" s="87"/>
      <c r="E51" s="87"/>
      <c r="F51" s="87"/>
      <c r="G51" s="87"/>
      <c r="H51" s="87"/>
      <c r="I51" s="87"/>
      <c r="J51" s="87"/>
      <c r="K51" s="87"/>
      <c r="L51" s="416"/>
      <c r="M51" s="87"/>
      <c r="N51" s="416"/>
      <c r="O51" s="416"/>
      <c r="P51" s="87"/>
      <c r="Q51" s="87"/>
      <c r="R51" s="87"/>
      <c r="S51" s="87"/>
      <c r="T51" s="87"/>
      <c r="U51" s="87"/>
      <c r="V51" s="39"/>
    </row>
    <row r="52" ht="15.75" spans="1:22">
      <c r="A52" s="129"/>
      <c r="B52" s="350" t="s">
        <v>588</v>
      </c>
      <c r="C52" s="67"/>
      <c r="D52" s="67"/>
      <c r="E52" s="67"/>
      <c r="F52" s="67"/>
      <c r="G52" s="67"/>
      <c r="H52" s="67"/>
      <c r="I52" s="67"/>
      <c r="J52" s="67"/>
      <c r="K52" s="67"/>
      <c r="L52" s="227"/>
      <c r="M52" s="67"/>
      <c r="N52" s="227"/>
      <c r="O52" s="227"/>
      <c r="P52" s="67"/>
      <c r="Q52" s="67"/>
      <c r="R52" s="67"/>
      <c r="S52" s="67"/>
      <c r="T52" s="67"/>
      <c r="U52" s="39"/>
      <c r="V52" s="39"/>
    </row>
    <row r="53" spans="1:22">
      <c r="A53" s="129"/>
      <c r="B53" s="440" t="s">
        <v>589</v>
      </c>
      <c r="C53" s="372">
        <v>2004</v>
      </c>
      <c r="D53" s="372">
        <v>2005</v>
      </c>
      <c r="E53" s="372">
        <v>2006</v>
      </c>
      <c r="F53" s="372">
        <v>2007</v>
      </c>
      <c r="G53" s="372">
        <v>2008</v>
      </c>
      <c r="H53" s="372">
        <v>2009</v>
      </c>
      <c r="I53" s="372">
        <v>2010</v>
      </c>
      <c r="J53" s="372">
        <v>2011</v>
      </c>
      <c r="K53" s="372">
        <v>2012</v>
      </c>
      <c r="L53" s="443">
        <v>2013</v>
      </c>
      <c r="M53" s="372">
        <v>2014</v>
      </c>
      <c r="N53" s="443">
        <v>2015</v>
      </c>
      <c r="O53" s="443">
        <v>2016</v>
      </c>
      <c r="P53" s="372">
        <v>2017</v>
      </c>
      <c r="Q53" s="352">
        <v>2018</v>
      </c>
      <c r="R53" s="352">
        <v>2019</v>
      </c>
      <c r="S53" s="372">
        <v>2020</v>
      </c>
      <c r="T53" s="373" t="s">
        <v>511</v>
      </c>
      <c r="U53" s="158"/>
      <c r="V53" s="39"/>
    </row>
    <row r="54" spans="1:22">
      <c r="A54" s="129"/>
      <c r="B54" s="220" t="s">
        <v>3</v>
      </c>
      <c r="C54" s="295">
        <v>0</v>
      </c>
      <c r="D54" s="295">
        <v>0</v>
      </c>
      <c r="E54" s="295">
        <v>1</v>
      </c>
      <c r="F54" s="295">
        <v>0</v>
      </c>
      <c r="G54" s="295">
        <v>1</v>
      </c>
      <c r="H54" s="295">
        <v>1</v>
      </c>
      <c r="I54" s="295">
        <v>2</v>
      </c>
      <c r="J54" s="295">
        <v>3</v>
      </c>
      <c r="K54" s="295">
        <v>8</v>
      </c>
      <c r="L54" s="295">
        <v>7</v>
      </c>
      <c r="M54" s="295">
        <v>11</v>
      </c>
      <c r="N54" s="295">
        <v>19</v>
      </c>
      <c r="O54" s="295">
        <v>12</v>
      </c>
      <c r="P54" s="295">
        <v>20</v>
      </c>
      <c r="Q54" s="159">
        <v>10</v>
      </c>
      <c r="R54" s="159">
        <v>16</v>
      </c>
      <c r="S54" s="159">
        <v>9</v>
      </c>
      <c r="T54" s="259">
        <f>SUM(C54:S54)</f>
        <v>120</v>
      </c>
      <c r="U54" s="195"/>
      <c r="V54" s="296"/>
    </row>
    <row r="55" spans="1:22">
      <c r="A55" s="129"/>
      <c r="B55" s="220" t="s">
        <v>590</v>
      </c>
      <c r="C55" s="295">
        <v>1</v>
      </c>
      <c r="D55" s="295">
        <v>1</v>
      </c>
      <c r="E55" s="295">
        <v>1</v>
      </c>
      <c r="F55" s="295">
        <v>0</v>
      </c>
      <c r="G55" s="295">
        <v>0</v>
      </c>
      <c r="H55" s="295">
        <v>0</v>
      </c>
      <c r="I55" s="295">
        <v>6</v>
      </c>
      <c r="J55" s="295">
        <v>5</v>
      </c>
      <c r="K55" s="295">
        <v>3</v>
      </c>
      <c r="L55" s="295">
        <v>7</v>
      </c>
      <c r="M55" s="295">
        <v>21</v>
      </c>
      <c r="N55" s="295">
        <v>15</v>
      </c>
      <c r="O55" s="295">
        <v>19</v>
      </c>
      <c r="P55" s="295">
        <v>30</v>
      </c>
      <c r="Q55" s="159">
        <v>21</v>
      </c>
      <c r="R55" s="159">
        <v>21</v>
      </c>
      <c r="S55" s="159">
        <v>8</v>
      </c>
      <c r="T55" s="259">
        <f>SUM(C55:S55)</f>
        <v>159</v>
      </c>
      <c r="U55" s="195"/>
      <c r="V55" s="296"/>
    </row>
    <row r="56" spans="1:22">
      <c r="A56" s="129"/>
      <c r="B56" s="220" t="s">
        <v>591</v>
      </c>
      <c r="C56" s="160">
        <v>0</v>
      </c>
      <c r="D56" s="160">
        <v>0</v>
      </c>
      <c r="E56" s="160">
        <v>1</v>
      </c>
      <c r="F56" s="160">
        <v>0</v>
      </c>
      <c r="G56" s="160">
        <v>6</v>
      </c>
      <c r="H56" s="160">
        <v>6</v>
      </c>
      <c r="I56" s="160">
        <v>9</v>
      </c>
      <c r="J56" s="160">
        <v>6</v>
      </c>
      <c r="K56" s="160">
        <v>4</v>
      </c>
      <c r="L56" s="295">
        <v>18</v>
      </c>
      <c r="M56" s="160">
        <v>16</v>
      </c>
      <c r="N56" s="295">
        <v>17</v>
      </c>
      <c r="O56" s="295">
        <v>11</v>
      </c>
      <c r="P56" s="160">
        <v>18</v>
      </c>
      <c r="Q56" s="82">
        <v>18</v>
      </c>
      <c r="R56" s="82">
        <v>19</v>
      </c>
      <c r="S56" s="82">
        <v>12</v>
      </c>
      <c r="T56" s="259">
        <f>SUM(C56:S56)</f>
        <v>161</v>
      </c>
      <c r="U56" s="195"/>
      <c r="V56" s="39"/>
    </row>
    <row r="57" ht="15.75" spans="1:22">
      <c r="A57" s="129"/>
      <c r="B57" s="441" t="s">
        <v>511</v>
      </c>
      <c r="C57" s="85">
        <f>SUM(C54:C56)</f>
        <v>1</v>
      </c>
      <c r="D57" s="85">
        <f>SUM(D54:D56)</f>
        <v>1</v>
      </c>
      <c r="E57" s="85">
        <f t="shared" ref="E57:T57" si="5">SUM(E54:E56)</f>
        <v>3</v>
      </c>
      <c r="F57" s="85">
        <f t="shared" si="5"/>
        <v>0</v>
      </c>
      <c r="G57" s="85">
        <f t="shared" si="5"/>
        <v>7</v>
      </c>
      <c r="H57" s="85">
        <f t="shared" si="5"/>
        <v>7</v>
      </c>
      <c r="I57" s="85">
        <f t="shared" si="5"/>
        <v>17</v>
      </c>
      <c r="J57" s="85">
        <f t="shared" si="5"/>
        <v>14</v>
      </c>
      <c r="K57" s="85">
        <f t="shared" si="5"/>
        <v>15</v>
      </c>
      <c r="L57" s="148">
        <f t="shared" si="5"/>
        <v>32</v>
      </c>
      <c r="M57" s="85">
        <f t="shared" si="5"/>
        <v>48</v>
      </c>
      <c r="N57" s="148">
        <f t="shared" si="5"/>
        <v>51</v>
      </c>
      <c r="O57" s="148">
        <f t="shared" si="5"/>
        <v>42</v>
      </c>
      <c r="P57" s="85">
        <f t="shared" si="5"/>
        <v>68</v>
      </c>
      <c r="Q57" s="85">
        <f t="shared" si="5"/>
        <v>49</v>
      </c>
      <c r="R57" s="85">
        <f t="shared" si="5"/>
        <v>56</v>
      </c>
      <c r="S57" s="85">
        <f t="shared" si="5"/>
        <v>29</v>
      </c>
      <c r="T57" s="86">
        <f t="shared" si="5"/>
        <v>440</v>
      </c>
      <c r="U57" s="87"/>
      <c r="V57" s="39"/>
    </row>
    <row r="58" spans="1:22">
      <c r="A58" s="129"/>
      <c r="B58" s="35" t="s">
        <v>131</v>
      </c>
      <c r="C58" s="67"/>
      <c r="D58" s="67"/>
      <c r="E58" s="67"/>
      <c r="F58" s="67"/>
      <c r="G58" s="67"/>
      <c r="H58" s="67"/>
      <c r="I58" s="67"/>
      <c r="J58" s="67"/>
      <c r="K58" s="67"/>
      <c r="L58" s="227"/>
      <c r="M58" s="67"/>
      <c r="N58" s="227"/>
      <c r="O58" s="227"/>
      <c r="P58" s="227"/>
      <c r="Q58" s="67"/>
      <c r="R58" s="67"/>
      <c r="S58" s="67"/>
      <c r="T58" s="67"/>
      <c r="U58" s="39"/>
      <c r="V58" s="39"/>
    </row>
    <row r="59" spans="1:22">
      <c r="A59" s="129"/>
      <c r="B59" s="35" t="s">
        <v>581</v>
      </c>
      <c r="C59" s="67"/>
      <c r="D59" s="67"/>
      <c r="E59" s="67"/>
      <c r="F59" s="67"/>
      <c r="G59" s="67"/>
      <c r="H59" s="67"/>
      <c r="I59" s="67"/>
      <c r="J59" s="67"/>
      <c r="K59" s="67"/>
      <c r="L59" s="227"/>
      <c r="M59" s="67"/>
      <c r="N59" s="227"/>
      <c r="O59" s="227"/>
      <c r="P59" s="227"/>
      <c r="Q59" s="67"/>
      <c r="R59" s="67"/>
      <c r="S59" s="67"/>
      <c r="T59" s="67"/>
      <c r="U59" s="39"/>
      <c r="V59" s="39"/>
    </row>
    <row r="60" spans="1:22">
      <c r="A60" s="129"/>
      <c r="B60" s="442" t="s">
        <v>582</v>
      </c>
      <c r="C60" s="67"/>
      <c r="D60" s="67"/>
      <c r="E60" s="67"/>
      <c r="F60" s="67"/>
      <c r="G60" s="67"/>
      <c r="H60" s="67"/>
      <c r="I60" s="67"/>
      <c r="J60" s="67"/>
      <c r="K60" s="67"/>
      <c r="L60" s="227"/>
      <c r="M60" s="67"/>
      <c r="N60" s="227"/>
      <c r="O60" s="227"/>
      <c r="P60" s="227"/>
      <c r="Q60" s="67"/>
      <c r="R60" s="67"/>
      <c r="S60" s="67"/>
      <c r="T60" s="67"/>
      <c r="U60" s="39"/>
      <c r="V60" s="39"/>
    </row>
    <row r="61" spans="1:22">
      <c r="A61" s="129"/>
      <c r="B61" s="35"/>
      <c r="C61" s="67"/>
      <c r="D61" s="67"/>
      <c r="E61" s="67"/>
      <c r="F61" s="67"/>
      <c r="G61" s="67"/>
      <c r="H61" s="67"/>
      <c r="I61" s="67"/>
      <c r="J61" s="67"/>
      <c r="K61" s="67"/>
      <c r="L61" s="227"/>
      <c r="M61" s="67"/>
      <c r="N61" s="227"/>
      <c r="O61" s="227"/>
      <c r="P61" s="227"/>
      <c r="Q61" s="67"/>
      <c r="R61" s="67"/>
      <c r="S61" s="67"/>
      <c r="T61" s="67"/>
      <c r="U61" s="39"/>
      <c r="V61" s="39"/>
    </row>
    <row r="62" spans="1:22">
      <c r="A62" s="129"/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227"/>
      <c r="M62" s="67"/>
      <c r="N62" s="227"/>
      <c r="O62" s="227"/>
      <c r="P62" s="227"/>
      <c r="Q62" s="67"/>
      <c r="R62" s="67"/>
      <c r="S62" s="67"/>
      <c r="T62" s="67"/>
      <c r="U62" s="39"/>
      <c r="V62" s="39"/>
    </row>
    <row r="63" ht="15.75" spans="1:22">
      <c r="A63" s="129"/>
      <c r="B63" s="350" t="s">
        <v>592</v>
      </c>
      <c r="C63" s="67"/>
      <c r="D63" s="67"/>
      <c r="E63" s="67"/>
      <c r="F63" s="67"/>
      <c r="G63" s="67"/>
      <c r="H63" s="67"/>
      <c r="I63" s="67"/>
      <c r="J63" s="67"/>
      <c r="K63" s="67"/>
      <c r="L63" s="227"/>
      <c r="M63" s="67"/>
      <c r="N63" s="227"/>
      <c r="O63" s="227"/>
      <c r="P63" s="227"/>
      <c r="Q63" s="67"/>
      <c r="R63" s="67"/>
      <c r="S63" s="67"/>
      <c r="T63" s="67"/>
      <c r="U63" s="39"/>
      <c r="V63" s="39"/>
    </row>
    <row r="64" spans="1:22">
      <c r="A64" s="129"/>
      <c r="B64" s="440" t="s">
        <v>589</v>
      </c>
      <c r="C64" s="372">
        <v>2004</v>
      </c>
      <c r="D64" s="372">
        <v>2005</v>
      </c>
      <c r="E64" s="372">
        <v>2006</v>
      </c>
      <c r="F64" s="372">
        <v>2007</v>
      </c>
      <c r="G64" s="372">
        <v>2008</v>
      </c>
      <c r="H64" s="372">
        <v>2009</v>
      </c>
      <c r="I64" s="372">
        <v>2010</v>
      </c>
      <c r="J64" s="372">
        <v>2011</v>
      </c>
      <c r="K64" s="372">
        <v>2012</v>
      </c>
      <c r="L64" s="443">
        <v>2013</v>
      </c>
      <c r="M64" s="372">
        <v>2014</v>
      </c>
      <c r="N64" s="443">
        <v>2015</v>
      </c>
      <c r="O64" s="443">
        <v>2016</v>
      </c>
      <c r="P64" s="372">
        <v>2017</v>
      </c>
      <c r="Q64" s="352">
        <v>2018</v>
      </c>
      <c r="R64" s="352">
        <v>2019</v>
      </c>
      <c r="S64" s="372">
        <v>2020</v>
      </c>
      <c r="T64" s="373" t="s">
        <v>511</v>
      </c>
      <c r="U64" s="158"/>
      <c r="V64" s="39"/>
    </row>
    <row r="65" spans="1:22">
      <c r="A65" s="129"/>
      <c r="B65" s="448" t="s">
        <v>593</v>
      </c>
      <c r="C65" s="160">
        <v>0</v>
      </c>
      <c r="D65" s="160">
        <v>0</v>
      </c>
      <c r="E65" s="160">
        <v>1</v>
      </c>
      <c r="F65" s="160">
        <v>0</v>
      </c>
      <c r="G65" s="160">
        <v>1</v>
      </c>
      <c r="H65" s="160">
        <v>0</v>
      </c>
      <c r="I65" s="160">
        <v>0</v>
      </c>
      <c r="J65" s="160">
        <v>0</v>
      </c>
      <c r="K65" s="160">
        <v>0</v>
      </c>
      <c r="L65" s="295">
        <v>0</v>
      </c>
      <c r="M65" s="160">
        <v>1</v>
      </c>
      <c r="N65" s="295">
        <v>0</v>
      </c>
      <c r="O65" s="295">
        <v>0</v>
      </c>
      <c r="P65" s="160">
        <v>0</v>
      </c>
      <c r="Q65" s="82">
        <v>0</v>
      </c>
      <c r="R65" s="82">
        <v>0</v>
      </c>
      <c r="S65" s="82">
        <v>0</v>
      </c>
      <c r="T65" s="259">
        <f>SUM(C65:S65)</f>
        <v>3</v>
      </c>
      <c r="U65" s="195"/>
      <c r="V65" s="39"/>
    </row>
    <row r="66" spans="1:22">
      <c r="A66" s="129"/>
      <c r="B66" s="448" t="s">
        <v>590</v>
      </c>
      <c r="C66" s="160">
        <v>1</v>
      </c>
      <c r="D66" s="160">
        <v>1</v>
      </c>
      <c r="E66" s="160">
        <v>1</v>
      </c>
      <c r="F66" s="160">
        <v>0</v>
      </c>
      <c r="G66" s="160">
        <v>0</v>
      </c>
      <c r="H66" s="160">
        <v>0</v>
      </c>
      <c r="I66" s="160">
        <v>5</v>
      </c>
      <c r="J66" s="160">
        <v>5</v>
      </c>
      <c r="K66" s="160">
        <v>3</v>
      </c>
      <c r="L66" s="295">
        <v>2</v>
      </c>
      <c r="M66" s="160">
        <v>14</v>
      </c>
      <c r="N66" s="295">
        <v>10</v>
      </c>
      <c r="O66" s="295">
        <v>15</v>
      </c>
      <c r="P66" s="160">
        <v>24</v>
      </c>
      <c r="Q66" s="82">
        <v>17</v>
      </c>
      <c r="R66" s="82">
        <v>12</v>
      </c>
      <c r="S66" s="82">
        <v>6</v>
      </c>
      <c r="T66" s="259">
        <f>SUM(C66:S66)</f>
        <v>116</v>
      </c>
      <c r="U66" s="195"/>
      <c r="V66" s="39"/>
    </row>
    <row r="67" spans="1:22">
      <c r="A67" s="129"/>
      <c r="B67" s="448" t="s">
        <v>591</v>
      </c>
      <c r="C67" s="160">
        <v>0</v>
      </c>
      <c r="D67" s="160">
        <v>0</v>
      </c>
      <c r="E67" s="160">
        <v>1</v>
      </c>
      <c r="F67" s="160">
        <v>0</v>
      </c>
      <c r="G67" s="160">
        <v>6</v>
      </c>
      <c r="H67" s="160">
        <v>6</v>
      </c>
      <c r="I67" s="160">
        <v>9</v>
      </c>
      <c r="J67" s="160">
        <v>6</v>
      </c>
      <c r="K67" s="160">
        <v>4</v>
      </c>
      <c r="L67" s="295">
        <v>18</v>
      </c>
      <c r="M67" s="160">
        <v>16</v>
      </c>
      <c r="N67" s="295">
        <v>17</v>
      </c>
      <c r="O67" s="295">
        <v>11</v>
      </c>
      <c r="P67" s="160">
        <v>18</v>
      </c>
      <c r="Q67" s="82">
        <v>18</v>
      </c>
      <c r="R67" s="82">
        <v>19</v>
      </c>
      <c r="S67" s="82">
        <v>12</v>
      </c>
      <c r="T67" s="259">
        <f>SUM(C67:S67)</f>
        <v>161</v>
      </c>
      <c r="U67" s="195"/>
      <c r="V67" s="39"/>
    </row>
    <row r="68" ht="15.75" spans="1:22">
      <c r="A68" s="129"/>
      <c r="B68" s="441" t="s">
        <v>511</v>
      </c>
      <c r="C68" s="85">
        <f>SUM(C65:C67)</f>
        <v>1</v>
      </c>
      <c r="D68" s="85">
        <f>SUM(D65:D67)</f>
        <v>1</v>
      </c>
      <c r="E68" s="85">
        <f t="shared" ref="E68:T68" si="6">SUM(E65:E67)</f>
        <v>3</v>
      </c>
      <c r="F68" s="85">
        <f t="shared" si="6"/>
        <v>0</v>
      </c>
      <c r="G68" s="85">
        <f t="shared" si="6"/>
        <v>7</v>
      </c>
      <c r="H68" s="85">
        <f t="shared" si="6"/>
        <v>6</v>
      </c>
      <c r="I68" s="85">
        <f t="shared" si="6"/>
        <v>14</v>
      </c>
      <c r="J68" s="85">
        <f t="shared" si="6"/>
        <v>11</v>
      </c>
      <c r="K68" s="85">
        <f t="shared" si="6"/>
        <v>7</v>
      </c>
      <c r="L68" s="148">
        <f t="shared" si="6"/>
        <v>20</v>
      </c>
      <c r="M68" s="85">
        <f t="shared" si="6"/>
        <v>31</v>
      </c>
      <c r="N68" s="148">
        <f t="shared" si="6"/>
        <v>27</v>
      </c>
      <c r="O68" s="148">
        <f t="shared" si="6"/>
        <v>26</v>
      </c>
      <c r="P68" s="85">
        <f t="shared" si="6"/>
        <v>42</v>
      </c>
      <c r="Q68" s="85">
        <f t="shared" si="6"/>
        <v>35</v>
      </c>
      <c r="R68" s="85">
        <f t="shared" si="6"/>
        <v>31</v>
      </c>
      <c r="S68" s="85">
        <f t="shared" si="6"/>
        <v>18</v>
      </c>
      <c r="T68" s="86">
        <f t="shared" si="6"/>
        <v>280</v>
      </c>
      <c r="U68" s="87"/>
      <c r="V68" s="39"/>
    </row>
    <row r="69" spans="1:22">
      <c r="A69" s="129"/>
      <c r="B69" s="35" t="s">
        <v>131</v>
      </c>
      <c r="C69" s="67"/>
      <c r="D69" s="67"/>
      <c r="E69" s="67"/>
      <c r="F69" s="67"/>
      <c r="G69" s="67"/>
      <c r="H69" s="67"/>
      <c r="I69" s="67"/>
      <c r="J69" s="67"/>
      <c r="K69" s="67"/>
      <c r="L69" s="227"/>
      <c r="M69" s="67"/>
      <c r="N69" s="227"/>
      <c r="O69" s="227"/>
      <c r="P69" s="67"/>
      <c r="Q69" s="67"/>
      <c r="R69" s="67"/>
      <c r="S69" s="67"/>
      <c r="T69" s="67"/>
      <c r="U69" s="39"/>
      <c r="V69" s="39"/>
    </row>
    <row r="70" spans="1:22">
      <c r="A70" s="129"/>
      <c r="B70" s="35" t="s">
        <v>581</v>
      </c>
      <c r="C70" s="67"/>
      <c r="D70" s="67"/>
      <c r="E70" s="67"/>
      <c r="F70" s="67"/>
      <c r="G70" s="67"/>
      <c r="H70" s="67"/>
      <c r="I70" s="67"/>
      <c r="J70" s="67"/>
      <c r="K70" s="67"/>
      <c r="L70" s="227"/>
      <c r="M70" s="67"/>
      <c r="N70" s="227"/>
      <c r="O70" s="227"/>
      <c r="P70" s="67"/>
      <c r="Q70" s="67"/>
      <c r="R70" s="67"/>
      <c r="S70" s="67"/>
      <c r="T70" s="67"/>
      <c r="U70" s="39"/>
      <c r="V70" s="39"/>
    </row>
    <row r="71" spans="1:22">
      <c r="A71" s="129"/>
      <c r="B71" s="442" t="s">
        <v>582</v>
      </c>
      <c r="C71" s="67"/>
      <c r="D71" s="67"/>
      <c r="E71" s="67"/>
      <c r="F71" s="67"/>
      <c r="G71" s="67"/>
      <c r="H71" s="67"/>
      <c r="I71" s="67"/>
      <c r="J71" s="67"/>
      <c r="K71" s="67"/>
      <c r="L71" s="227"/>
      <c r="M71" s="67"/>
      <c r="N71" s="227"/>
      <c r="O71" s="227"/>
      <c r="P71" s="67"/>
      <c r="Q71" s="67"/>
      <c r="R71" s="67"/>
      <c r="S71" s="67"/>
      <c r="T71" s="67"/>
      <c r="U71" s="39"/>
      <c r="V71" s="39"/>
    </row>
    <row r="72" spans="1:22">
      <c r="A72" s="129"/>
      <c r="B72" s="35"/>
      <c r="C72" s="67"/>
      <c r="D72" s="67"/>
      <c r="E72" s="67"/>
      <c r="F72" s="67"/>
      <c r="G72" s="67"/>
      <c r="H72" s="67"/>
      <c r="I72" s="67"/>
      <c r="J72" s="67"/>
      <c r="K72" s="67"/>
      <c r="L72" s="227"/>
      <c r="M72" s="67"/>
      <c r="N72" s="227"/>
      <c r="O72" s="227"/>
      <c r="P72" s="67"/>
      <c r="Q72" s="67"/>
      <c r="R72" s="67"/>
      <c r="S72" s="67"/>
      <c r="T72" s="67"/>
      <c r="U72" s="39"/>
      <c r="V72" s="39"/>
    </row>
    <row r="73" spans="1:22">
      <c r="A73" s="129"/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227"/>
      <c r="M73" s="67"/>
      <c r="N73" s="227"/>
      <c r="O73" s="227"/>
      <c r="P73" s="67"/>
      <c r="Q73" s="67"/>
      <c r="R73" s="67"/>
      <c r="S73" s="67"/>
      <c r="T73" s="67"/>
      <c r="U73" s="39"/>
      <c r="V73" s="39"/>
    </row>
    <row r="74" ht="15.75" spans="1:22">
      <c r="A74" s="129"/>
      <c r="B74" s="350" t="s">
        <v>594</v>
      </c>
      <c r="C74" s="67"/>
      <c r="D74" s="67"/>
      <c r="E74" s="67"/>
      <c r="F74" s="67"/>
      <c r="G74" s="67"/>
      <c r="H74" s="67"/>
      <c r="I74" s="67"/>
      <c r="J74" s="67"/>
      <c r="K74" s="67"/>
      <c r="L74" s="227"/>
      <c r="M74" s="67"/>
      <c r="N74" s="227"/>
      <c r="O74" s="227"/>
      <c r="P74" s="67"/>
      <c r="Q74" s="67"/>
      <c r="R74" s="67"/>
      <c r="S74" s="67"/>
      <c r="T74" s="67"/>
      <c r="U74" s="39"/>
      <c r="V74" s="39"/>
    </row>
    <row r="75" spans="1:22">
      <c r="A75" s="129"/>
      <c r="B75" s="440" t="s">
        <v>589</v>
      </c>
      <c r="C75" s="372">
        <v>2004</v>
      </c>
      <c r="D75" s="372">
        <v>2005</v>
      </c>
      <c r="E75" s="372">
        <v>2006</v>
      </c>
      <c r="F75" s="372">
        <v>2007</v>
      </c>
      <c r="G75" s="372">
        <v>2008</v>
      </c>
      <c r="H75" s="372">
        <v>2009</v>
      </c>
      <c r="I75" s="372">
        <v>2010</v>
      </c>
      <c r="J75" s="372">
        <v>2011</v>
      </c>
      <c r="K75" s="372">
        <v>2012</v>
      </c>
      <c r="L75" s="443">
        <v>2013</v>
      </c>
      <c r="M75" s="372">
        <v>2014</v>
      </c>
      <c r="N75" s="443">
        <v>2015</v>
      </c>
      <c r="O75" s="443">
        <v>2016</v>
      </c>
      <c r="P75" s="372">
        <v>2017</v>
      </c>
      <c r="Q75" s="352">
        <v>2018</v>
      </c>
      <c r="R75" s="352">
        <v>2019</v>
      </c>
      <c r="S75" s="372">
        <v>2020</v>
      </c>
      <c r="T75" s="373" t="s">
        <v>511</v>
      </c>
      <c r="U75" s="158"/>
      <c r="V75" s="39"/>
    </row>
    <row r="76" spans="1:22">
      <c r="A76" s="129"/>
      <c r="B76" s="220" t="s">
        <v>3</v>
      </c>
      <c r="C76" s="295">
        <v>0</v>
      </c>
      <c r="D76" s="295">
        <v>0</v>
      </c>
      <c r="E76" s="295">
        <v>0</v>
      </c>
      <c r="F76" s="295">
        <v>0</v>
      </c>
      <c r="G76" s="295">
        <v>0</v>
      </c>
      <c r="H76" s="295">
        <v>1</v>
      </c>
      <c r="I76" s="295">
        <v>2</v>
      </c>
      <c r="J76" s="295">
        <v>3</v>
      </c>
      <c r="K76" s="295">
        <v>8</v>
      </c>
      <c r="L76" s="295">
        <v>7</v>
      </c>
      <c r="M76" s="295">
        <v>10</v>
      </c>
      <c r="N76" s="295">
        <v>19</v>
      </c>
      <c r="O76" s="295">
        <v>12</v>
      </c>
      <c r="P76" s="295">
        <v>20</v>
      </c>
      <c r="Q76" s="159">
        <v>10</v>
      </c>
      <c r="R76" s="159">
        <v>16</v>
      </c>
      <c r="S76" s="159">
        <v>9</v>
      </c>
      <c r="T76" s="259">
        <f>SUM(C76:S76)</f>
        <v>117</v>
      </c>
      <c r="U76" s="195"/>
      <c r="V76" s="296"/>
    </row>
    <row r="77" spans="1:22">
      <c r="A77" s="129"/>
      <c r="B77" s="220" t="s">
        <v>590</v>
      </c>
      <c r="C77" s="295">
        <v>0</v>
      </c>
      <c r="D77" s="295">
        <v>0</v>
      </c>
      <c r="E77" s="295">
        <v>0</v>
      </c>
      <c r="F77" s="295">
        <v>0</v>
      </c>
      <c r="G77" s="295">
        <v>0</v>
      </c>
      <c r="H77" s="295">
        <v>0</v>
      </c>
      <c r="I77" s="295">
        <v>1</v>
      </c>
      <c r="J77" s="295">
        <v>0</v>
      </c>
      <c r="K77" s="295">
        <v>0</v>
      </c>
      <c r="L77" s="295">
        <v>5</v>
      </c>
      <c r="M77" s="295">
        <v>7</v>
      </c>
      <c r="N77" s="295">
        <v>5</v>
      </c>
      <c r="O77" s="295">
        <v>4</v>
      </c>
      <c r="P77" s="295">
        <v>6</v>
      </c>
      <c r="Q77" s="159">
        <v>4</v>
      </c>
      <c r="R77" s="159">
        <v>9</v>
      </c>
      <c r="S77" s="159">
        <v>2</v>
      </c>
      <c r="T77" s="259">
        <f>SUM(C77:S77)</f>
        <v>43</v>
      </c>
      <c r="U77" s="195"/>
      <c r="V77" s="296"/>
    </row>
    <row r="78" ht="15.75" spans="1:22">
      <c r="A78" s="129"/>
      <c r="B78" s="441" t="s">
        <v>511</v>
      </c>
      <c r="C78" s="85">
        <f t="shared" ref="C78:T78" si="7">SUM(C76:C77)</f>
        <v>0</v>
      </c>
      <c r="D78" s="85">
        <f t="shared" si="7"/>
        <v>0</v>
      </c>
      <c r="E78" s="85">
        <f t="shared" si="7"/>
        <v>0</v>
      </c>
      <c r="F78" s="85">
        <f t="shared" si="7"/>
        <v>0</v>
      </c>
      <c r="G78" s="85">
        <f t="shared" si="7"/>
        <v>0</v>
      </c>
      <c r="H78" s="85">
        <f t="shared" si="7"/>
        <v>1</v>
      </c>
      <c r="I78" s="85">
        <f t="shared" si="7"/>
        <v>3</v>
      </c>
      <c r="J78" s="85">
        <f t="shared" si="7"/>
        <v>3</v>
      </c>
      <c r="K78" s="85">
        <f t="shared" si="7"/>
        <v>8</v>
      </c>
      <c r="L78" s="148">
        <f t="shared" si="7"/>
        <v>12</v>
      </c>
      <c r="M78" s="85">
        <f t="shared" si="7"/>
        <v>17</v>
      </c>
      <c r="N78" s="148">
        <f t="shared" si="7"/>
        <v>24</v>
      </c>
      <c r="O78" s="148">
        <f t="shared" si="7"/>
        <v>16</v>
      </c>
      <c r="P78" s="85">
        <f t="shared" si="7"/>
        <v>26</v>
      </c>
      <c r="Q78" s="85">
        <f t="shared" si="7"/>
        <v>14</v>
      </c>
      <c r="R78" s="85">
        <f t="shared" si="7"/>
        <v>25</v>
      </c>
      <c r="S78" s="85">
        <f t="shared" si="7"/>
        <v>11</v>
      </c>
      <c r="T78" s="86">
        <f t="shared" si="7"/>
        <v>160</v>
      </c>
      <c r="U78" s="87"/>
      <c r="V78" s="39"/>
    </row>
    <row r="79" spans="1:22">
      <c r="A79" s="129"/>
      <c r="B79" s="35" t="s">
        <v>131</v>
      </c>
      <c r="C79" s="67"/>
      <c r="D79" s="67"/>
      <c r="E79" s="67"/>
      <c r="F79" s="67"/>
      <c r="G79" s="67"/>
      <c r="H79" s="67"/>
      <c r="I79" s="67"/>
      <c r="J79" s="67"/>
      <c r="K79" s="67"/>
      <c r="L79" s="227"/>
      <c r="M79" s="67"/>
      <c r="N79" s="227"/>
      <c r="O79" s="227"/>
      <c r="P79" s="227"/>
      <c r="Q79" s="67"/>
      <c r="R79" s="67"/>
      <c r="S79" s="67"/>
      <c r="T79" s="67"/>
      <c r="U79" s="39"/>
      <c r="V79" s="39"/>
    </row>
    <row r="80" spans="1:22">
      <c r="A80" s="129"/>
      <c r="B80" s="35" t="s">
        <v>581</v>
      </c>
      <c r="C80" s="67"/>
      <c r="D80" s="67"/>
      <c r="E80" s="67"/>
      <c r="F80" s="67"/>
      <c r="G80" s="67"/>
      <c r="H80" s="67"/>
      <c r="I80" s="67"/>
      <c r="J80" s="67"/>
      <c r="K80" s="67"/>
      <c r="L80" s="227"/>
      <c r="M80" s="67"/>
      <c r="N80" s="227"/>
      <c r="O80" s="227"/>
      <c r="P80" s="227"/>
      <c r="Q80" s="67"/>
      <c r="R80" s="67"/>
      <c r="S80" s="67"/>
      <c r="T80" s="67"/>
      <c r="U80" s="39"/>
      <c r="V80" s="39"/>
    </row>
    <row r="81" spans="1:22">
      <c r="A81" s="129"/>
      <c r="B81" s="442" t="s">
        <v>582</v>
      </c>
      <c r="C81" s="67"/>
      <c r="D81" s="67"/>
      <c r="E81" s="67"/>
      <c r="F81" s="67"/>
      <c r="G81" s="67"/>
      <c r="H81" s="67"/>
      <c r="I81" s="67"/>
      <c r="J81" s="67"/>
      <c r="K81" s="67"/>
      <c r="L81" s="227"/>
      <c r="M81" s="67"/>
      <c r="N81" s="227"/>
      <c r="O81" s="227"/>
      <c r="P81" s="227"/>
      <c r="Q81" s="67"/>
      <c r="R81" s="67"/>
      <c r="S81" s="67"/>
      <c r="T81" s="67"/>
      <c r="U81" s="39"/>
      <c r="V81" s="39"/>
    </row>
    <row r="82" spans="1:22">
      <c r="A82" s="129"/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227"/>
      <c r="M82" s="67"/>
      <c r="N82" s="227"/>
      <c r="O82" s="227"/>
      <c r="P82" s="227"/>
      <c r="Q82" s="67"/>
      <c r="R82" s="67"/>
      <c r="S82" s="67"/>
      <c r="T82" s="67"/>
      <c r="U82" s="39"/>
      <c r="V82" s="39"/>
    </row>
    <row r="83" ht="15.75" spans="1:22">
      <c r="A83" s="129"/>
      <c r="B83" s="350" t="s">
        <v>595</v>
      </c>
      <c r="C83" s="67"/>
      <c r="D83" s="67"/>
      <c r="E83" s="67"/>
      <c r="F83" s="67"/>
      <c r="G83" s="67"/>
      <c r="H83" s="67"/>
      <c r="I83" s="67"/>
      <c r="J83" s="67"/>
      <c r="K83" s="67"/>
      <c r="L83" s="227"/>
      <c r="M83" s="67"/>
      <c r="N83" s="227"/>
      <c r="O83" s="227"/>
      <c r="P83" s="227"/>
      <c r="Q83" s="67"/>
      <c r="R83" s="67"/>
      <c r="S83" s="67"/>
      <c r="T83" s="67"/>
      <c r="U83" s="39"/>
      <c r="V83" s="39"/>
    </row>
    <row r="84" spans="1:22">
      <c r="A84" s="129"/>
      <c r="B84" s="440" t="s">
        <v>596</v>
      </c>
      <c r="C84" s="372">
        <v>2004</v>
      </c>
      <c r="D84" s="372">
        <v>2005</v>
      </c>
      <c r="E84" s="372">
        <v>2006</v>
      </c>
      <c r="F84" s="372">
        <v>2007</v>
      </c>
      <c r="G84" s="372">
        <v>2008</v>
      </c>
      <c r="H84" s="372">
        <v>2009</v>
      </c>
      <c r="I84" s="372">
        <v>2010</v>
      </c>
      <c r="J84" s="372">
        <v>2011</v>
      </c>
      <c r="K84" s="372">
        <v>2012</v>
      </c>
      <c r="L84" s="443">
        <v>2013</v>
      </c>
      <c r="M84" s="372">
        <v>2014</v>
      </c>
      <c r="N84" s="443">
        <v>2015</v>
      </c>
      <c r="O84" s="443">
        <v>2016</v>
      </c>
      <c r="P84" s="372">
        <v>2017</v>
      </c>
      <c r="Q84" s="352">
        <v>2018</v>
      </c>
      <c r="R84" s="352">
        <v>2019</v>
      </c>
      <c r="S84" s="372">
        <v>2020</v>
      </c>
      <c r="T84" s="373" t="s">
        <v>511</v>
      </c>
      <c r="U84" s="158"/>
      <c r="V84" s="39"/>
    </row>
    <row r="85" spans="1:22">
      <c r="A85" s="129"/>
      <c r="B85" s="449" t="s">
        <v>597</v>
      </c>
      <c r="C85" s="399">
        <v>0</v>
      </c>
      <c r="D85" s="399">
        <v>0</v>
      </c>
      <c r="E85" s="399">
        <v>0</v>
      </c>
      <c r="F85" s="399">
        <v>0</v>
      </c>
      <c r="G85" s="399">
        <v>0</v>
      </c>
      <c r="H85" s="399">
        <v>0</v>
      </c>
      <c r="I85" s="399">
        <v>0</v>
      </c>
      <c r="J85" s="399">
        <v>0</v>
      </c>
      <c r="K85" s="399">
        <v>0</v>
      </c>
      <c r="L85" s="418">
        <v>1</v>
      </c>
      <c r="M85" s="399">
        <v>0</v>
      </c>
      <c r="N85" s="418">
        <v>1</v>
      </c>
      <c r="O85" s="418">
        <v>0</v>
      </c>
      <c r="P85" s="399">
        <v>0</v>
      </c>
      <c r="Q85" s="387">
        <v>0</v>
      </c>
      <c r="R85" s="387">
        <v>0</v>
      </c>
      <c r="S85" s="387">
        <v>0</v>
      </c>
      <c r="T85" s="451">
        <f>SUM(C85:S85)</f>
        <v>2</v>
      </c>
      <c r="U85" s="158"/>
      <c r="V85" s="39"/>
    </row>
    <row r="86" spans="1:22">
      <c r="A86" s="129"/>
      <c r="B86" s="449" t="s">
        <v>598</v>
      </c>
      <c r="C86" s="399">
        <v>0</v>
      </c>
      <c r="D86" s="399">
        <v>0</v>
      </c>
      <c r="E86" s="399">
        <v>0</v>
      </c>
      <c r="F86" s="399">
        <v>0</v>
      </c>
      <c r="G86" s="399">
        <v>0</v>
      </c>
      <c r="H86" s="399">
        <v>0</v>
      </c>
      <c r="I86" s="399">
        <v>0</v>
      </c>
      <c r="J86" s="399">
        <v>0</v>
      </c>
      <c r="K86" s="399">
        <v>0</v>
      </c>
      <c r="L86" s="418">
        <v>0</v>
      </c>
      <c r="M86" s="399">
        <v>0</v>
      </c>
      <c r="N86" s="418">
        <v>1</v>
      </c>
      <c r="O86" s="418">
        <v>0</v>
      </c>
      <c r="P86" s="399">
        <v>0</v>
      </c>
      <c r="Q86" s="387">
        <v>2</v>
      </c>
      <c r="R86" s="387">
        <v>0</v>
      </c>
      <c r="S86" s="387">
        <v>0</v>
      </c>
      <c r="T86" s="451">
        <f t="shared" ref="T86:T113" si="8">SUM(C86:S86)</f>
        <v>3</v>
      </c>
      <c r="U86" s="158"/>
      <c r="V86" s="39"/>
    </row>
    <row r="87" spans="1:22">
      <c r="A87" s="129"/>
      <c r="B87" s="449" t="s">
        <v>599</v>
      </c>
      <c r="C87" s="399">
        <v>0</v>
      </c>
      <c r="D87" s="399">
        <v>0</v>
      </c>
      <c r="E87" s="399">
        <v>0</v>
      </c>
      <c r="F87" s="399">
        <v>0</v>
      </c>
      <c r="G87" s="399">
        <v>0</v>
      </c>
      <c r="H87" s="399">
        <v>0</v>
      </c>
      <c r="I87" s="399">
        <v>0</v>
      </c>
      <c r="J87" s="399">
        <v>0</v>
      </c>
      <c r="K87" s="399">
        <v>0</v>
      </c>
      <c r="L87" s="418">
        <v>0</v>
      </c>
      <c r="M87" s="399">
        <v>1</v>
      </c>
      <c r="N87" s="418">
        <v>0</v>
      </c>
      <c r="O87" s="418">
        <v>0</v>
      </c>
      <c r="P87" s="399">
        <v>0</v>
      </c>
      <c r="Q87" s="387">
        <v>0</v>
      </c>
      <c r="R87" s="387">
        <v>0</v>
      </c>
      <c r="S87" s="387">
        <v>0</v>
      </c>
      <c r="T87" s="451">
        <f t="shared" si="8"/>
        <v>1</v>
      </c>
      <c r="U87" s="158"/>
      <c r="V87" s="39"/>
    </row>
    <row r="88" spans="1:22">
      <c r="A88" s="129"/>
      <c r="B88" s="449" t="s">
        <v>600</v>
      </c>
      <c r="C88" s="399">
        <v>0</v>
      </c>
      <c r="D88" s="399">
        <v>0</v>
      </c>
      <c r="E88" s="399">
        <v>0</v>
      </c>
      <c r="F88" s="399">
        <v>0</v>
      </c>
      <c r="G88" s="399">
        <v>0</v>
      </c>
      <c r="H88" s="399">
        <v>0</v>
      </c>
      <c r="I88" s="399">
        <v>0</v>
      </c>
      <c r="J88" s="399">
        <v>0</v>
      </c>
      <c r="K88" s="399">
        <v>0</v>
      </c>
      <c r="L88" s="418">
        <v>0</v>
      </c>
      <c r="M88" s="399">
        <v>1</v>
      </c>
      <c r="N88" s="418">
        <v>2</v>
      </c>
      <c r="O88" s="418">
        <v>1</v>
      </c>
      <c r="P88" s="399">
        <v>2</v>
      </c>
      <c r="Q88" s="387">
        <v>0</v>
      </c>
      <c r="R88" s="387">
        <v>0</v>
      </c>
      <c r="S88" s="387">
        <v>1</v>
      </c>
      <c r="T88" s="451">
        <f t="shared" si="8"/>
        <v>7</v>
      </c>
      <c r="U88" s="158"/>
      <c r="V88" s="39"/>
    </row>
    <row r="89" spans="1:22">
      <c r="A89" s="129"/>
      <c r="B89" s="448" t="s">
        <v>409</v>
      </c>
      <c r="C89" s="160">
        <v>0</v>
      </c>
      <c r="D89" s="160">
        <v>0</v>
      </c>
      <c r="E89" s="160">
        <v>0</v>
      </c>
      <c r="F89" s="160">
        <v>0</v>
      </c>
      <c r="G89" s="160">
        <v>0</v>
      </c>
      <c r="H89" s="160">
        <v>0</v>
      </c>
      <c r="I89" s="160">
        <v>0</v>
      </c>
      <c r="J89" s="160">
        <v>0</v>
      </c>
      <c r="K89" s="160">
        <v>1</v>
      </c>
      <c r="L89" s="295">
        <v>0</v>
      </c>
      <c r="M89" s="160">
        <v>1</v>
      </c>
      <c r="N89" s="295">
        <v>0</v>
      </c>
      <c r="O89" s="295">
        <v>2</v>
      </c>
      <c r="P89" s="160">
        <v>0</v>
      </c>
      <c r="Q89" s="82">
        <v>1</v>
      </c>
      <c r="R89" s="82">
        <v>2</v>
      </c>
      <c r="S89" s="82">
        <v>3</v>
      </c>
      <c r="T89" s="451">
        <f t="shared" si="8"/>
        <v>10</v>
      </c>
      <c r="U89" s="195"/>
      <c r="V89" s="39"/>
    </row>
    <row r="90" spans="1:22">
      <c r="A90" s="129"/>
      <c r="B90" s="448" t="s">
        <v>601</v>
      </c>
      <c r="C90" s="160">
        <v>0</v>
      </c>
      <c r="D90" s="160">
        <v>0</v>
      </c>
      <c r="E90" s="160">
        <v>0</v>
      </c>
      <c r="F90" s="160">
        <v>0</v>
      </c>
      <c r="G90" s="160">
        <v>0</v>
      </c>
      <c r="H90" s="160">
        <v>0</v>
      </c>
      <c r="I90" s="160">
        <v>0</v>
      </c>
      <c r="J90" s="160">
        <v>0</v>
      </c>
      <c r="K90" s="160">
        <v>0</v>
      </c>
      <c r="L90" s="295">
        <v>0</v>
      </c>
      <c r="M90" s="160">
        <v>0</v>
      </c>
      <c r="N90" s="295">
        <v>1</v>
      </c>
      <c r="O90" s="295">
        <v>0</v>
      </c>
      <c r="P90" s="160">
        <v>1</v>
      </c>
      <c r="Q90" s="82">
        <v>0</v>
      </c>
      <c r="R90" s="82">
        <v>1</v>
      </c>
      <c r="S90" s="82">
        <v>1</v>
      </c>
      <c r="T90" s="451">
        <f t="shared" si="8"/>
        <v>4</v>
      </c>
      <c r="U90" s="195"/>
      <c r="V90" s="39"/>
    </row>
    <row r="91" spans="1:22">
      <c r="A91" s="129"/>
      <c r="B91" s="448" t="s">
        <v>602</v>
      </c>
      <c r="C91" s="160">
        <v>0</v>
      </c>
      <c r="D91" s="160">
        <v>0</v>
      </c>
      <c r="E91" s="160">
        <v>0</v>
      </c>
      <c r="F91" s="160">
        <v>0</v>
      </c>
      <c r="G91" s="160">
        <v>0</v>
      </c>
      <c r="H91" s="160">
        <v>0</v>
      </c>
      <c r="I91" s="160">
        <v>0</v>
      </c>
      <c r="J91" s="160">
        <v>0</v>
      </c>
      <c r="K91" s="160">
        <v>1</v>
      </c>
      <c r="L91" s="295">
        <v>1</v>
      </c>
      <c r="M91" s="160">
        <v>0</v>
      </c>
      <c r="N91" s="295">
        <v>0</v>
      </c>
      <c r="O91" s="295">
        <v>1</v>
      </c>
      <c r="P91" s="160">
        <v>0</v>
      </c>
      <c r="Q91" s="82">
        <v>0</v>
      </c>
      <c r="R91" s="82">
        <v>0</v>
      </c>
      <c r="S91" s="82">
        <v>0</v>
      </c>
      <c r="T91" s="451">
        <f t="shared" si="8"/>
        <v>3</v>
      </c>
      <c r="U91" s="195"/>
      <c r="V91" s="39"/>
    </row>
    <row r="92" spans="1:22">
      <c r="A92" s="129"/>
      <c r="B92" s="448" t="s">
        <v>43</v>
      </c>
      <c r="C92" s="160">
        <v>1</v>
      </c>
      <c r="D92" s="160">
        <v>0</v>
      </c>
      <c r="E92" s="160">
        <v>0</v>
      </c>
      <c r="F92" s="160">
        <v>0</v>
      </c>
      <c r="G92" s="160">
        <v>0</v>
      </c>
      <c r="H92" s="160">
        <v>0</v>
      </c>
      <c r="I92" s="160">
        <v>0</v>
      </c>
      <c r="J92" s="160">
        <v>2</v>
      </c>
      <c r="K92" s="160">
        <v>3</v>
      </c>
      <c r="L92" s="295">
        <v>3</v>
      </c>
      <c r="M92" s="160">
        <v>6</v>
      </c>
      <c r="N92" s="295">
        <v>5</v>
      </c>
      <c r="O92" s="295">
        <v>3</v>
      </c>
      <c r="P92" s="295">
        <v>5</v>
      </c>
      <c r="Q92" s="159">
        <v>4</v>
      </c>
      <c r="R92" s="159">
        <v>5</v>
      </c>
      <c r="S92" s="159">
        <v>4</v>
      </c>
      <c r="T92" s="451">
        <f t="shared" si="8"/>
        <v>41</v>
      </c>
      <c r="U92" s="195"/>
      <c r="V92" s="39"/>
    </row>
    <row r="93" spans="1:22">
      <c r="A93" s="129"/>
      <c r="B93" s="448" t="s">
        <v>55</v>
      </c>
      <c r="C93" s="160">
        <v>0</v>
      </c>
      <c r="D93" s="160">
        <v>0</v>
      </c>
      <c r="E93" s="160">
        <v>1</v>
      </c>
      <c r="F93" s="160">
        <v>0</v>
      </c>
      <c r="G93" s="160">
        <v>1</v>
      </c>
      <c r="H93" s="160">
        <v>1</v>
      </c>
      <c r="I93" s="160">
        <v>2</v>
      </c>
      <c r="J93" s="160">
        <v>1</v>
      </c>
      <c r="K93" s="160">
        <v>1</v>
      </c>
      <c r="L93" s="295">
        <v>0</v>
      </c>
      <c r="M93" s="160">
        <v>2</v>
      </c>
      <c r="N93" s="295">
        <v>0</v>
      </c>
      <c r="O93" s="295">
        <v>2</v>
      </c>
      <c r="P93" s="295">
        <v>2</v>
      </c>
      <c r="Q93" s="159">
        <v>3</v>
      </c>
      <c r="R93" s="159">
        <v>4</v>
      </c>
      <c r="S93" s="159">
        <v>1</v>
      </c>
      <c r="T93" s="451">
        <f t="shared" si="8"/>
        <v>21</v>
      </c>
      <c r="U93" s="195"/>
      <c r="V93" s="39"/>
    </row>
    <row r="94" spans="1:22">
      <c r="A94" s="129"/>
      <c r="B94" s="448" t="s">
        <v>39</v>
      </c>
      <c r="C94" s="160">
        <v>0</v>
      </c>
      <c r="D94" s="160">
        <v>1</v>
      </c>
      <c r="E94" s="160">
        <v>0</v>
      </c>
      <c r="F94" s="160">
        <v>0</v>
      </c>
      <c r="G94" s="160">
        <v>0</v>
      </c>
      <c r="H94" s="160">
        <v>0</v>
      </c>
      <c r="I94" s="160">
        <v>1</v>
      </c>
      <c r="J94" s="160">
        <v>3</v>
      </c>
      <c r="K94" s="160">
        <v>0</v>
      </c>
      <c r="L94" s="295">
        <v>3</v>
      </c>
      <c r="M94" s="160">
        <v>7</v>
      </c>
      <c r="N94" s="295">
        <v>4</v>
      </c>
      <c r="O94" s="295">
        <v>5</v>
      </c>
      <c r="P94" s="295">
        <v>11</v>
      </c>
      <c r="Q94" s="159">
        <v>10</v>
      </c>
      <c r="R94" s="159">
        <v>7</v>
      </c>
      <c r="S94" s="159">
        <v>2</v>
      </c>
      <c r="T94" s="451">
        <f t="shared" si="8"/>
        <v>54</v>
      </c>
      <c r="U94" s="195"/>
      <c r="V94" s="39"/>
    </row>
    <row r="95" spans="1:22">
      <c r="A95" s="129"/>
      <c r="B95" s="448" t="s">
        <v>99</v>
      </c>
      <c r="C95" s="160">
        <v>0</v>
      </c>
      <c r="D95" s="160">
        <v>0</v>
      </c>
      <c r="E95" s="160">
        <v>0</v>
      </c>
      <c r="F95" s="160">
        <v>0</v>
      </c>
      <c r="G95" s="160">
        <v>0</v>
      </c>
      <c r="H95" s="160">
        <v>0</v>
      </c>
      <c r="I95" s="160">
        <v>0</v>
      </c>
      <c r="J95" s="160">
        <v>1</v>
      </c>
      <c r="K95" s="160">
        <v>3</v>
      </c>
      <c r="L95" s="295">
        <v>3</v>
      </c>
      <c r="M95" s="160">
        <v>3</v>
      </c>
      <c r="N95" s="295">
        <v>0</v>
      </c>
      <c r="O95" s="295">
        <v>4</v>
      </c>
      <c r="P95" s="295">
        <v>2</v>
      </c>
      <c r="Q95" s="159">
        <v>1</v>
      </c>
      <c r="R95" s="159">
        <v>4</v>
      </c>
      <c r="S95" s="159">
        <v>1</v>
      </c>
      <c r="T95" s="451">
        <f t="shared" si="8"/>
        <v>22</v>
      </c>
      <c r="U95" s="195"/>
      <c r="V95" s="39"/>
    </row>
    <row r="96" spans="1:22">
      <c r="A96" s="129"/>
      <c r="B96" s="448" t="s">
        <v>603</v>
      </c>
      <c r="C96" s="160">
        <v>0</v>
      </c>
      <c r="D96" s="160">
        <v>0</v>
      </c>
      <c r="E96" s="160">
        <v>0</v>
      </c>
      <c r="F96" s="160">
        <v>0</v>
      </c>
      <c r="G96" s="160">
        <v>0</v>
      </c>
      <c r="H96" s="160">
        <v>0</v>
      </c>
      <c r="I96" s="160">
        <v>0</v>
      </c>
      <c r="J96" s="160">
        <v>0</v>
      </c>
      <c r="K96" s="160">
        <v>0</v>
      </c>
      <c r="L96" s="295">
        <v>0</v>
      </c>
      <c r="M96" s="160">
        <v>0</v>
      </c>
      <c r="N96" s="295">
        <v>1</v>
      </c>
      <c r="O96" s="295">
        <v>0</v>
      </c>
      <c r="P96" s="295">
        <v>0</v>
      </c>
      <c r="Q96" s="159">
        <v>0</v>
      </c>
      <c r="R96" s="159">
        <v>1</v>
      </c>
      <c r="S96" s="159">
        <v>0</v>
      </c>
      <c r="T96" s="451">
        <f t="shared" si="8"/>
        <v>2</v>
      </c>
      <c r="U96" s="195"/>
      <c r="V96" s="39"/>
    </row>
    <row r="97" spans="1:22">
      <c r="A97" s="129"/>
      <c r="B97" s="448" t="s">
        <v>35</v>
      </c>
      <c r="C97" s="160">
        <v>0</v>
      </c>
      <c r="D97" s="160">
        <v>0</v>
      </c>
      <c r="E97" s="160">
        <v>1</v>
      </c>
      <c r="F97" s="160">
        <v>0</v>
      </c>
      <c r="G97" s="160">
        <v>0</v>
      </c>
      <c r="H97" s="160">
        <v>0</v>
      </c>
      <c r="I97" s="160">
        <v>3</v>
      </c>
      <c r="J97" s="160">
        <v>2</v>
      </c>
      <c r="K97" s="160">
        <v>3</v>
      </c>
      <c r="L97" s="295">
        <v>5</v>
      </c>
      <c r="M97" s="160">
        <v>4</v>
      </c>
      <c r="N97" s="295">
        <v>2</v>
      </c>
      <c r="O97" s="295">
        <v>0</v>
      </c>
      <c r="P97" s="295">
        <v>5</v>
      </c>
      <c r="Q97" s="159">
        <v>3</v>
      </c>
      <c r="R97" s="159">
        <v>3</v>
      </c>
      <c r="S97" s="159">
        <v>2</v>
      </c>
      <c r="T97" s="451">
        <f t="shared" si="8"/>
        <v>33</v>
      </c>
      <c r="U97" s="195"/>
      <c r="V97" s="39"/>
    </row>
    <row r="98" spans="1:22">
      <c r="A98" s="129"/>
      <c r="B98" s="448" t="s">
        <v>103</v>
      </c>
      <c r="C98" s="160">
        <v>0</v>
      </c>
      <c r="D98" s="160">
        <v>0</v>
      </c>
      <c r="E98" s="160">
        <v>0</v>
      </c>
      <c r="F98" s="160">
        <v>0</v>
      </c>
      <c r="G98" s="160">
        <v>0</v>
      </c>
      <c r="H98" s="160">
        <v>0</v>
      </c>
      <c r="I98" s="160">
        <v>0</v>
      </c>
      <c r="J98" s="160">
        <v>0</v>
      </c>
      <c r="K98" s="160">
        <v>0</v>
      </c>
      <c r="L98" s="295">
        <v>2</v>
      </c>
      <c r="M98" s="160">
        <v>2</v>
      </c>
      <c r="N98" s="295">
        <v>5</v>
      </c>
      <c r="O98" s="295">
        <v>3</v>
      </c>
      <c r="P98" s="295">
        <v>4</v>
      </c>
      <c r="Q98" s="159">
        <v>2</v>
      </c>
      <c r="R98" s="159">
        <v>2</v>
      </c>
      <c r="S98" s="159">
        <v>2</v>
      </c>
      <c r="T98" s="451">
        <f t="shared" si="8"/>
        <v>22</v>
      </c>
      <c r="U98" s="195"/>
      <c r="V98" s="39"/>
    </row>
    <row r="99" spans="1:22">
      <c r="A99" s="129"/>
      <c r="B99" s="448" t="s">
        <v>113</v>
      </c>
      <c r="C99" s="160">
        <v>0</v>
      </c>
      <c r="D99" s="160">
        <v>0</v>
      </c>
      <c r="E99" s="160">
        <v>0</v>
      </c>
      <c r="F99" s="160">
        <v>0</v>
      </c>
      <c r="G99" s="160">
        <v>0</v>
      </c>
      <c r="H99" s="160">
        <v>0</v>
      </c>
      <c r="I99" s="160">
        <v>0</v>
      </c>
      <c r="J99" s="160">
        <v>0</v>
      </c>
      <c r="K99" s="160">
        <v>0</v>
      </c>
      <c r="L99" s="295">
        <v>0</v>
      </c>
      <c r="M99" s="160">
        <v>1</v>
      </c>
      <c r="N99" s="295">
        <v>4</v>
      </c>
      <c r="O99" s="295">
        <v>2</v>
      </c>
      <c r="P99" s="295">
        <v>3</v>
      </c>
      <c r="Q99" s="159">
        <v>1</v>
      </c>
      <c r="R99" s="159">
        <v>2</v>
      </c>
      <c r="S99" s="159">
        <v>2</v>
      </c>
      <c r="T99" s="451">
        <f t="shared" si="8"/>
        <v>15</v>
      </c>
      <c r="U99" s="195"/>
      <c r="V99" s="39"/>
    </row>
    <row r="100" spans="1:22">
      <c r="A100" s="129"/>
      <c r="B100" s="448" t="s">
        <v>17</v>
      </c>
      <c r="C100" s="160">
        <v>0</v>
      </c>
      <c r="D100" s="160">
        <v>0</v>
      </c>
      <c r="E100" s="160">
        <v>0</v>
      </c>
      <c r="F100" s="160">
        <v>0</v>
      </c>
      <c r="G100" s="160">
        <v>4</v>
      </c>
      <c r="H100" s="160">
        <v>2</v>
      </c>
      <c r="I100" s="160">
        <v>1</v>
      </c>
      <c r="J100" s="160">
        <v>1</v>
      </c>
      <c r="K100" s="160">
        <v>0</v>
      </c>
      <c r="L100" s="295">
        <v>2</v>
      </c>
      <c r="M100" s="160">
        <v>1</v>
      </c>
      <c r="N100" s="295">
        <v>1</v>
      </c>
      <c r="O100" s="295">
        <v>1</v>
      </c>
      <c r="P100" s="295">
        <v>0</v>
      </c>
      <c r="Q100" s="159">
        <v>4</v>
      </c>
      <c r="R100" s="159">
        <v>3</v>
      </c>
      <c r="S100" s="159">
        <v>3</v>
      </c>
      <c r="T100" s="451">
        <f t="shared" si="8"/>
        <v>23</v>
      </c>
      <c r="U100" s="195"/>
      <c r="V100" s="39"/>
    </row>
    <row r="101" spans="1:22">
      <c r="A101" s="129"/>
      <c r="B101" s="448" t="s">
        <v>26</v>
      </c>
      <c r="C101" s="160">
        <v>0</v>
      </c>
      <c r="D101" s="160">
        <v>0</v>
      </c>
      <c r="E101" s="160">
        <v>0</v>
      </c>
      <c r="F101" s="160">
        <v>0</v>
      </c>
      <c r="G101" s="160">
        <v>1</v>
      </c>
      <c r="H101" s="160">
        <v>2</v>
      </c>
      <c r="I101" s="160">
        <v>1</v>
      </c>
      <c r="J101" s="160">
        <v>1</v>
      </c>
      <c r="K101" s="160">
        <v>1</v>
      </c>
      <c r="L101" s="295">
        <v>2</v>
      </c>
      <c r="M101" s="160">
        <v>3</v>
      </c>
      <c r="N101" s="295">
        <v>3</v>
      </c>
      <c r="O101" s="295">
        <v>1</v>
      </c>
      <c r="P101" s="295">
        <v>1</v>
      </c>
      <c r="Q101" s="159">
        <v>1</v>
      </c>
      <c r="R101" s="159">
        <v>0</v>
      </c>
      <c r="S101" s="159">
        <v>0</v>
      </c>
      <c r="T101" s="451">
        <f t="shared" si="8"/>
        <v>17</v>
      </c>
      <c r="U101" s="195"/>
      <c r="V101" s="39"/>
    </row>
    <row r="102" spans="1:22">
      <c r="A102" s="129"/>
      <c r="B102" s="448" t="s">
        <v>22</v>
      </c>
      <c r="C102" s="160">
        <v>0</v>
      </c>
      <c r="D102" s="160">
        <v>0</v>
      </c>
      <c r="E102" s="160">
        <v>1</v>
      </c>
      <c r="F102" s="160">
        <v>0</v>
      </c>
      <c r="G102" s="160">
        <v>1</v>
      </c>
      <c r="H102" s="160">
        <v>1</v>
      </c>
      <c r="I102" s="160">
        <v>7</v>
      </c>
      <c r="J102" s="160">
        <v>2</v>
      </c>
      <c r="K102" s="160">
        <v>1</v>
      </c>
      <c r="L102" s="295">
        <v>6</v>
      </c>
      <c r="M102" s="160">
        <v>9</v>
      </c>
      <c r="N102" s="295">
        <v>6</v>
      </c>
      <c r="O102" s="295">
        <v>6</v>
      </c>
      <c r="P102" s="295">
        <v>10</v>
      </c>
      <c r="Q102" s="159">
        <v>10</v>
      </c>
      <c r="R102" s="159">
        <v>5</v>
      </c>
      <c r="S102" s="159">
        <v>2</v>
      </c>
      <c r="T102" s="451">
        <f t="shared" si="8"/>
        <v>67</v>
      </c>
      <c r="U102" s="195"/>
      <c r="V102" s="39"/>
    </row>
    <row r="103" spans="1:22">
      <c r="A103" s="129"/>
      <c r="B103" s="448" t="s">
        <v>50</v>
      </c>
      <c r="C103" s="160">
        <v>0</v>
      </c>
      <c r="D103" s="160">
        <v>0</v>
      </c>
      <c r="E103" s="160">
        <v>0</v>
      </c>
      <c r="F103" s="160">
        <v>0</v>
      </c>
      <c r="G103" s="160">
        <v>0</v>
      </c>
      <c r="H103" s="160">
        <v>0</v>
      </c>
      <c r="I103" s="160">
        <v>0</v>
      </c>
      <c r="J103" s="160">
        <v>0</v>
      </c>
      <c r="K103" s="160">
        <v>1</v>
      </c>
      <c r="L103" s="295">
        <v>0</v>
      </c>
      <c r="M103" s="160">
        <v>2</v>
      </c>
      <c r="N103" s="295">
        <v>3</v>
      </c>
      <c r="O103" s="295">
        <v>2</v>
      </c>
      <c r="P103" s="295">
        <v>5</v>
      </c>
      <c r="Q103" s="159">
        <v>1</v>
      </c>
      <c r="R103" s="159">
        <v>1</v>
      </c>
      <c r="S103" s="159">
        <v>1</v>
      </c>
      <c r="T103" s="451">
        <f t="shared" si="8"/>
        <v>16</v>
      </c>
      <c r="U103" s="195"/>
      <c r="V103" s="39"/>
    </row>
    <row r="104" spans="1:22">
      <c r="A104" s="129"/>
      <c r="B104" s="448" t="s">
        <v>604</v>
      </c>
      <c r="C104" s="160">
        <v>0</v>
      </c>
      <c r="D104" s="160">
        <v>0</v>
      </c>
      <c r="E104" s="160">
        <v>0</v>
      </c>
      <c r="F104" s="160">
        <v>0</v>
      </c>
      <c r="G104" s="160">
        <v>0</v>
      </c>
      <c r="H104" s="160">
        <v>0</v>
      </c>
      <c r="I104" s="160">
        <v>0</v>
      </c>
      <c r="J104" s="160">
        <v>0</v>
      </c>
      <c r="K104" s="160">
        <v>0</v>
      </c>
      <c r="L104" s="295">
        <v>0</v>
      </c>
      <c r="M104" s="160">
        <v>2</v>
      </c>
      <c r="N104" s="295">
        <v>4</v>
      </c>
      <c r="O104" s="295">
        <v>1</v>
      </c>
      <c r="P104" s="295">
        <v>6</v>
      </c>
      <c r="Q104" s="159">
        <v>2</v>
      </c>
      <c r="R104" s="159">
        <v>6</v>
      </c>
      <c r="S104" s="159">
        <v>0</v>
      </c>
      <c r="T104" s="451">
        <f t="shared" si="8"/>
        <v>21</v>
      </c>
      <c r="U104" s="195"/>
      <c r="V104" s="39"/>
    </row>
    <row r="105" spans="1:22">
      <c r="A105" s="129"/>
      <c r="B105" s="448" t="s">
        <v>605</v>
      </c>
      <c r="C105" s="160">
        <v>0</v>
      </c>
      <c r="D105" s="160">
        <v>0</v>
      </c>
      <c r="E105" s="160">
        <v>0</v>
      </c>
      <c r="F105" s="160">
        <v>0</v>
      </c>
      <c r="G105" s="160">
        <v>0</v>
      </c>
      <c r="H105" s="160">
        <v>0</v>
      </c>
      <c r="I105" s="160">
        <v>0</v>
      </c>
      <c r="J105" s="160">
        <v>1</v>
      </c>
      <c r="K105" s="160">
        <v>0</v>
      </c>
      <c r="L105" s="295">
        <v>1</v>
      </c>
      <c r="M105" s="160">
        <v>0</v>
      </c>
      <c r="N105" s="295">
        <v>1</v>
      </c>
      <c r="O105" s="295">
        <v>1</v>
      </c>
      <c r="P105" s="295">
        <v>2</v>
      </c>
      <c r="Q105" s="159">
        <v>0</v>
      </c>
      <c r="R105" s="159">
        <v>2</v>
      </c>
      <c r="S105" s="159">
        <v>1</v>
      </c>
      <c r="T105" s="451">
        <f t="shared" si="8"/>
        <v>9</v>
      </c>
      <c r="U105" s="195"/>
      <c r="V105" s="39"/>
    </row>
    <row r="106" spans="1:22">
      <c r="A106" s="129"/>
      <c r="B106" s="448" t="s">
        <v>606</v>
      </c>
      <c r="C106" s="160">
        <v>0</v>
      </c>
      <c r="D106" s="160">
        <v>0</v>
      </c>
      <c r="E106" s="160">
        <v>0</v>
      </c>
      <c r="F106" s="160">
        <v>0</v>
      </c>
      <c r="G106" s="160">
        <v>0</v>
      </c>
      <c r="H106" s="160">
        <v>0</v>
      </c>
      <c r="I106" s="160">
        <v>0</v>
      </c>
      <c r="J106" s="160">
        <v>0</v>
      </c>
      <c r="K106" s="160">
        <v>0</v>
      </c>
      <c r="L106" s="295">
        <v>0</v>
      </c>
      <c r="M106" s="160">
        <v>2</v>
      </c>
      <c r="N106" s="295">
        <v>0</v>
      </c>
      <c r="O106" s="295">
        <v>0</v>
      </c>
      <c r="P106" s="295">
        <v>1</v>
      </c>
      <c r="Q106" s="159">
        <v>0</v>
      </c>
      <c r="R106" s="159">
        <v>1</v>
      </c>
      <c r="S106" s="159">
        <v>0</v>
      </c>
      <c r="T106" s="451">
        <f t="shared" si="8"/>
        <v>4</v>
      </c>
      <c r="U106" s="195"/>
      <c r="V106" s="39"/>
    </row>
    <row r="107" spans="1:22">
      <c r="A107" s="129"/>
      <c r="B107" s="448" t="s">
        <v>607</v>
      </c>
      <c r="C107" s="160">
        <v>0</v>
      </c>
      <c r="D107" s="160">
        <v>0</v>
      </c>
      <c r="E107" s="160">
        <v>0</v>
      </c>
      <c r="F107" s="160">
        <v>0</v>
      </c>
      <c r="G107" s="160">
        <v>0</v>
      </c>
      <c r="H107" s="160">
        <v>0</v>
      </c>
      <c r="I107" s="160">
        <v>0</v>
      </c>
      <c r="J107" s="160">
        <v>0</v>
      </c>
      <c r="K107" s="160">
        <v>0</v>
      </c>
      <c r="L107" s="295">
        <v>1</v>
      </c>
      <c r="M107" s="160">
        <v>0</v>
      </c>
      <c r="N107" s="295">
        <v>2</v>
      </c>
      <c r="O107" s="295">
        <v>1</v>
      </c>
      <c r="P107" s="295">
        <v>1</v>
      </c>
      <c r="Q107" s="159">
        <v>0</v>
      </c>
      <c r="R107" s="159">
        <v>0</v>
      </c>
      <c r="S107" s="159">
        <v>1</v>
      </c>
      <c r="T107" s="451">
        <f t="shared" si="8"/>
        <v>6</v>
      </c>
      <c r="U107" s="195"/>
      <c r="V107" s="39"/>
    </row>
    <row r="108" spans="1:22">
      <c r="A108" s="129"/>
      <c r="B108" s="144" t="s">
        <v>608</v>
      </c>
      <c r="C108" s="160">
        <v>0</v>
      </c>
      <c r="D108" s="160">
        <v>0</v>
      </c>
      <c r="E108" s="160">
        <v>0</v>
      </c>
      <c r="F108" s="160">
        <v>0</v>
      </c>
      <c r="G108" s="160">
        <v>0</v>
      </c>
      <c r="H108" s="160">
        <v>0</v>
      </c>
      <c r="I108" s="160">
        <v>0</v>
      </c>
      <c r="J108" s="160">
        <v>0</v>
      </c>
      <c r="K108" s="160">
        <v>0</v>
      </c>
      <c r="L108" s="295">
        <v>0</v>
      </c>
      <c r="M108" s="160">
        <v>0</v>
      </c>
      <c r="N108" s="295">
        <v>1</v>
      </c>
      <c r="O108" s="295">
        <v>1</v>
      </c>
      <c r="P108" s="295">
        <v>0</v>
      </c>
      <c r="Q108" s="159">
        <v>0</v>
      </c>
      <c r="R108" s="159">
        <v>3</v>
      </c>
      <c r="S108" s="159">
        <v>1</v>
      </c>
      <c r="T108" s="451">
        <f t="shared" si="8"/>
        <v>6</v>
      </c>
      <c r="U108" s="195"/>
      <c r="V108" s="39"/>
    </row>
    <row r="109" spans="1:22">
      <c r="A109" s="129"/>
      <c r="B109" s="144" t="s">
        <v>609</v>
      </c>
      <c r="C109" s="160">
        <v>0</v>
      </c>
      <c r="D109" s="160">
        <v>0</v>
      </c>
      <c r="E109" s="160">
        <v>0</v>
      </c>
      <c r="F109" s="160">
        <v>0</v>
      </c>
      <c r="G109" s="160">
        <v>0</v>
      </c>
      <c r="H109" s="160">
        <v>0</v>
      </c>
      <c r="I109" s="160">
        <v>0</v>
      </c>
      <c r="J109" s="160">
        <v>0</v>
      </c>
      <c r="K109" s="160">
        <v>0</v>
      </c>
      <c r="L109" s="295">
        <v>0</v>
      </c>
      <c r="M109" s="160">
        <v>0</v>
      </c>
      <c r="N109" s="295">
        <v>3</v>
      </c>
      <c r="O109" s="295">
        <v>2</v>
      </c>
      <c r="P109" s="295">
        <v>1</v>
      </c>
      <c r="Q109" s="159">
        <v>1</v>
      </c>
      <c r="R109" s="159">
        <v>1</v>
      </c>
      <c r="S109" s="159">
        <v>0</v>
      </c>
      <c r="T109" s="451">
        <f t="shared" si="8"/>
        <v>8</v>
      </c>
      <c r="U109" s="195"/>
      <c r="V109" s="39"/>
    </row>
    <row r="110" spans="1:22">
      <c r="A110" s="129"/>
      <c r="B110" s="144" t="s">
        <v>610</v>
      </c>
      <c r="C110" s="160">
        <v>0</v>
      </c>
      <c r="D110" s="160">
        <v>0</v>
      </c>
      <c r="E110" s="160">
        <v>0</v>
      </c>
      <c r="F110" s="160">
        <v>0</v>
      </c>
      <c r="G110" s="160">
        <v>0</v>
      </c>
      <c r="H110" s="160">
        <v>0</v>
      </c>
      <c r="I110" s="160">
        <v>2</v>
      </c>
      <c r="J110" s="160">
        <v>0</v>
      </c>
      <c r="K110" s="160">
        <v>0</v>
      </c>
      <c r="L110" s="295">
        <v>2</v>
      </c>
      <c r="M110" s="160">
        <v>1</v>
      </c>
      <c r="N110" s="295">
        <v>1</v>
      </c>
      <c r="O110" s="295">
        <v>0</v>
      </c>
      <c r="P110" s="295">
        <v>3</v>
      </c>
      <c r="Q110" s="159">
        <v>1</v>
      </c>
      <c r="R110" s="159">
        <v>2</v>
      </c>
      <c r="S110" s="159">
        <v>1</v>
      </c>
      <c r="T110" s="451">
        <f t="shared" si="8"/>
        <v>13</v>
      </c>
      <c r="U110" s="195"/>
      <c r="V110" s="39"/>
    </row>
    <row r="111" spans="1:22">
      <c r="A111" s="129"/>
      <c r="B111" s="144" t="s">
        <v>611</v>
      </c>
      <c r="C111" s="160">
        <v>0</v>
      </c>
      <c r="D111" s="160">
        <v>0</v>
      </c>
      <c r="E111" s="160">
        <v>0</v>
      </c>
      <c r="F111" s="160">
        <v>0</v>
      </c>
      <c r="G111" s="160">
        <v>0</v>
      </c>
      <c r="H111" s="160">
        <v>1</v>
      </c>
      <c r="I111" s="160">
        <v>0</v>
      </c>
      <c r="J111" s="160">
        <v>0</v>
      </c>
      <c r="K111" s="160">
        <v>0</v>
      </c>
      <c r="L111" s="295">
        <v>0</v>
      </c>
      <c r="M111" s="160">
        <v>0</v>
      </c>
      <c r="N111" s="295">
        <v>0</v>
      </c>
      <c r="O111" s="295">
        <v>3</v>
      </c>
      <c r="P111" s="295">
        <v>0</v>
      </c>
      <c r="Q111" s="159">
        <v>0</v>
      </c>
      <c r="R111" s="159">
        <v>0</v>
      </c>
      <c r="S111" s="159">
        <v>0</v>
      </c>
      <c r="T111" s="451">
        <f t="shared" si="8"/>
        <v>4</v>
      </c>
      <c r="U111" s="195"/>
      <c r="V111" s="39"/>
    </row>
    <row r="112" spans="1:22">
      <c r="A112" s="129"/>
      <c r="B112" s="144" t="s">
        <v>612</v>
      </c>
      <c r="C112" s="160">
        <v>0</v>
      </c>
      <c r="D112" s="160">
        <v>0</v>
      </c>
      <c r="E112" s="160">
        <v>0</v>
      </c>
      <c r="F112" s="160">
        <v>0</v>
      </c>
      <c r="G112" s="160">
        <v>0</v>
      </c>
      <c r="H112" s="160">
        <v>0</v>
      </c>
      <c r="I112" s="160">
        <v>0</v>
      </c>
      <c r="J112" s="160">
        <v>0</v>
      </c>
      <c r="K112" s="160">
        <v>0</v>
      </c>
      <c r="L112" s="295">
        <v>0</v>
      </c>
      <c r="M112" s="160">
        <v>0</v>
      </c>
      <c r="N112" s="295">
        <v>0</v>
      </c>
      <c r="O112" s="295">
        <v>0</v>
      </c>
      <c r="P112" s="295">
        <v>2</v>
      </c>
      <c r="Q112" s="159">
        <v>1</v>
      </c>
      <c r="R112" s="159">
        <v>1</v>
      </c>
      <c r="S112" s="159">
        <v>0</v>
      </c>
      <c r="T112" s="451">
        <f t="shared" si="8"/>
        <v>4</v>
      </c>
      <c r="U112" s="195"/>
      <c r="V112" s="39"/>
    </row>
    <row r="113" spans="1:22">
      <c r="A113" s="129"/>
      <c r="B113" s="448" t="s">
        <v>613</v>
      </c>
      <c r="C113" s="160">
        <v>0</v>
      </c>
      <c r="D113" s="160">
        <v>0</v>
      </c>
      <c r="E113" s="160">
        <v>0</v>
      </c>
      <c r="F113" s="160">
        <v>0</v>
      </c>
      <c r="G113" s="160">
        <v>0</v>
      </c>
      <c r="H113" s="160">
        <v>0</v>
      </c>
      <c r="I113" s="160">
        <v>0</v>
      </c>
      <c r="J113" s="160">
        <v>0</v>
      </c>
      <c r="K113" s="160">
        <v>0</v>
      </c>
      <c r="L113" s="295">
        <v>0</v>
      </c>
      <c r="M113" s="160">
        <v>0</v>
      </c>
      <c r="N113" s="295">
        <v>0</v>
      </c>
      <c r="O113" s="295">
        <v>0</v>
      </c>
      <c r="P113" s="295">
        <v>1</v>
      </c>
      <c r="Q113" s="159">
        <v>1</v>
      </c>
      <c r="R113" s="159">
        <v>0</v>
      </c>
      <c r="S113" s="159">
        <v>0</v>
      </c>
      <c r="T113" s="451">
        <f t="shared" si="8"/>
        <v>2</v>
      </c>
      <c r="U113" s="195"/>
      <c r="V113" s="39"/>
    </row>
    <row r="114" ht="15.75" spans="1:22">
      <c r="A114" s="129"/>
      <c r="B114" s="441" t="s">
        <v>511</v>
      </c>
      <c r="C114" s="85">
        <f>SUM(C85:C113)</f>
        <v>1</v>
      </c>
      <c r="D114" s="85">
        <f t="shared" ref="D114:T114" si="9">SUM(D85:D113)</f>
        <v>1</v>
      </c>
      <c r="E114" s="85">
        <f t="shared" si="9"/>
        <v>3</v>
      </c>
      <c r="F114" s="85">
        <f t="shared" si="9"/>
        <v>0</v>
      </c>
      <c r="G114" s="85">
        <f t="shared" si="9"/>
        <v>7</v>
      </c>
      <c r="H114" s="85">
        <f t="shared" si="9"/>
        <v>7</v>
      </c>
      <c r="I114" s="85">
        <f t="shared" si="9"/>
        <v>17</v>
      </c>
      <c r="J114" s="85">
        <f t="shared" si="9"/>
        <v>14</v>
      </c>
      <c r="K114" s="85">
        <f t="shared" si="9"/>
        <v>15</v>
      </c>
      <c r="L114" s="148">
        <f t="shared" si="9"/>
        <v>32</v>
      </c>
      <c r="M114" s="85">
        <f t="shared" si="9"/>
        <v>48</v>
      </c>
      <c r="N114" s="148">
        <f t="shared" si="9"/>
        <v>51</v>
      </c>
      <c r="O114" s="148">
        <f t="shared" si="9"/>
        <v>42</v>
      </c>
      <c r="P114" s="85">
        <f t="shared" si="9"/>
        <v>68</v>
      </c>
      <c r="Q114" s="85">
        <f t="shared" si="9"/>
        <v>49</v>
      </c>
      <c r="R114" s="85">
        <f t="shared" si="9"/>
        <v>56</v>
      </c>
      <c r="S114" s="85">
        <f t="shared" si="9"/>
        <v>29</v>
      </c>
      <c r="T114" s="86">
        <f t="shared" si="9"/>
        <v>440</v>
      </c>
      <c r="U114" s="87"/>
      <c r="V114" s="39"/>
    </row>
    <row r="115" spans="1:22">
      <c r="A115" s="129"/>
      <c r="B115" s="35" t="s">
        <v>131</v>
      </c>
      <c r="C115" s="67"/>
      <c r="D115" s="67"/>
      <c r="E115" s="67"/>
      <c r="F115" s="67"/>
      <c r="G115" s="67"/>
      <c r="H115" s="67"/>
      <c r="I115" s="67"/>
      <c r="J115" s="67"/>
      <c r="K115" s="67"/>
      <c r="L115" s="227"/>
      <c r="M115" s="67"/>
      <c r="N115" s="227"/>
      <c r="O115" s="227"/>
      <c r="P115" s="227"/>
      <c r="Q115" s="67"/>
      <c r="R115" s="67"/>
      <c r="S115" s="67"/>
      <c r="T115" s="67"/>
      <c r="U115" s="39"/>
      <c r="V115" s="39"/>
    </row>
    <row r="116" spans="1:22">
      <c r="A116" s="129"/>
      <c r="B116" s="35"/>
      <c r="C116" s="67"/>
      <c r="D116" s="67"/>
      <c r="E116" s="67"/>
      <c r="F116" s="67"/>
      <c r="G116" s="67"/>
      <c r="H116" s="67"/>
      <c r="I116" s="67"/>
      <c r="J116" s="67"/>
      <c r="K116" s="67"/>
      <c r="L116" s="227"/>
      <c r="M116" s="67"/>
      <c r="N116" s="227"/>
      <c r="O116" s="227"/>
      <c r="P116" s="227"/>
      <c r="Q116" s="67"/>
      <c r="R116" s="67"/>
      <c r="S116" s="67"/>
      <c r="T116" s="67"/>
      <c r="U116" s="39"/>
      <c r="V116" s="39"/>
    </row>
    <row r="117" spans="1:22">
      <c r="A117" s="129"/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227"/>
      <c r="M117" s="67"/>
      <c r="N117" s="227"/>
      <c r="O117" s="227"/>
      <c r="P117" s="227"/>
      <c r="Q117" s="67"/>
      <c r="R117" s="67"/>
      <c r="S117" s="67"/>
      <c r="T117" s="67"/>
      <c r="U117" s="39"/>
      <c r="V117" s="39"/>
    </row>
    <row r="118" ht="15.75" spans="1:22">
      <c r="A118" s="129"/>
      <c r="B118" s="350" t="s">
        <v>614</v>
      </c>
      <c r="C118" s="67"/>
      <c r="D118" s="67"/>
      <c r="E118" s="67"/>
      <c r="F118" s="67"/>
      <c r="G118" s="67"/>
      <c r="H118" s="67"/>
      <c r="I118" s="67"/>
      <c r="J118" s="67"/>
      <c r="K118" s="67"/>
      <c r="L118" s="227"/>
      <c r="M118" s="67"/>
      <c r="N118" s="227"/>
      <c r="O118" s="227"/>
      <c r="P118" s="227"/>
      <c r="Q118" s="67"/>
      <c r="R118" s="67"/>
      <c r="S118" s="67"/>
      <c r="T118" s="67"/>
      <c r="U118" s="39"/>
      <c r="V118" s="39"/>
    </row>
    <row r="119" spans="1:22">
      <c r="A119" s="129"/>
      <c r="B119" s="440" t="s">
        <v>596</v>
      </c>
      <c r="C119" s="372">
        <v>2004</v>
      </c>
      <c r="D119" s="372">
        <v>2005</v>
      </c>
      <c r="E119" s="372">
        <v>2006</v>
      </c>
      <c r="F119" s="372">
        <v>2007</v>
      </c>
      <c r="G119" s="372">
        <v>2008</v>
      </c>
      <c r="H119" s="372">
        <v>2009</v>
      </c>
      <c r="I119" s="372">
        <v>2010</v>
      </c>
      <c r="J119" s="372">
        <v>2011</v>
      </c>
      <c r="K119" s="372">
        <v>2012</v>
      </c>
      <c r="L119" s="443">
        <v>2013</v>
      </c>
      <c r="M119" s="372">
        <v>2014</v>
      </c>
      <c r="N119" s="443">
        <v>2015</v>
      </c>
      <c r="O119" s="443">
        <v>2016</v>
      </c>
      <c r="P119" s="372">
        <v>2017</v>
      </c>
      <c r="Q119" s="352">
        <v>2018</v>
      </c>
      <c r="R119" s="352">
        <v>2019</v>
      </c>
      <c r="S119" s="372">
        <v>2020</v>
      </c>
      <c r="T119" s="373" t="s">
        <v>511</v>
      </c>
      <c r="U119" s="158"/>
      <c r="V119" s="39"/>
    </row>
    <row r="120" spans="1:22">
      <c r="A120" s="129"/>
      <c r="B120" s="449" t="s">
        <v>409</v>
      </c>
      <c r="C120" s="399">
        <v>0</v>
      </c>
      <c r="D120" s="399">
        <v>0</v>
      </c>
      <c r="E120" s="399">
        <v>0</v>
      </c>
      <c r="F120" s="399">
        <v>0</v>
      </c>
      <c r="G120" s="399">
        <v>0</v>
      </c>
      <c r="H120" s="399">
        <v>0</v>
      </c>
      <c r="I120" s="399">
        <v>0</v>
      </c>
      <c r="J120" s="399">
        <v>0</v>
      </c>
      <c r="K120" s="399">
        <v>0</v>
      </c>
      <c r="L120" s="418">
        <v>0</v>
      </c>
      <c r="M120" s="399">
        <v>0</v>
      </c>
      <c r="N120" s="418">
        <v>0</v>
      </c>
      <c r="O120" s="418">
        <v>1</v>
      </c>
      <c r="P120" s="399">
        <v>0</v>
      </c>
      <c r="Q120" s="387">
        <v>1</v>
      </c>
      <c r="R120" s="387">
        <v>1</v>
      </c>
      <c r="S120" s="387">
        <v>1</v>
      </c>
      <c r="T120" s="451">
        <f>SUM(C120:S120)</f>
        <v>4</v>
      </c>
      <c r="U120" s="158"/>
      <c r="V120" s="39"/>
    </row>
    <row r="121" spans="1:22">
      <c r="A121" s="129"/>
      <c r="B121" s="450" t="s">
        <v>43</v>
      </c>
      <c r="C121" s="160">
        <v>1</v>
      </c>
      <c r="D121" s="160">
        <v>0</v>
      </c>
      <c r="E121" s="160">
        <v>0</v>
      </c>
      <c r="F121" s="160">
        <v>0</v>
      </c>
      <c r="G121" s="160">
        <v>0</v>
      </c>
      <c r="H121" s="160">
        <v>0</v>
      </c>
      <c r="I121" s="160">
        <v>0</v>
      </c>
      <c r="J121" s="160">
        <v>2</v>
      </c>
      <c r="K121" s="160">
        <v>2</v>
      </c>
      <c r="L121" s="295">
        <v>3</v>
      </c>
      <c r="M121" s="160">
        <v>6</v>
      </c>
      <c r="N121" s="295">
        <v>5</v>
      </c>
      <c r="O121" s="295">
        <v>3</v>
      </c>
      <c r="P121" s="160">
        <v>5</v>
      </c>
      <c r="Q121" s="82">
        <v>4</v>
      </c>
      <c r="R121" s="82">
        <v>4</v>
      </c>
      <c r="S121" s="82">
        <v>3</v>
      </c>
      <c r="T121" s="451">
        <f t="shared" ref="T121:T131" si="10">SUM(C121:S121)</f>
        <v>38</v>
      </c>
      <c r="U121" s="160"/>
      <c r="V121" s="39"/>
    </row>
    <row r="122" spans="1:22">
      <c r="A122" s="129"/>
      <c r="B122" s="450" t="s">
        <v>55</v>
      </c>
      <c r="C122" s="160">
        <v>0</v>
      </c>
      <c r="D122" s="160">
        <v>0</v>
      </c>
      <c r="E122" s="160">
        <v>1</v>
      </c>
      <c r="F122" s="160">
        <v>0</v>
      </c>
      <c r="G122" s="160">
        <v>1</v>
      </c>
      <c r="H122" s="160">
        <v>1</v>
      </c>
      <c r="I122" s="160">
        <v>2</v>
      </c>
      <c r="J122" s="160">
        <v>1</v>
      </c>
      <c r="K122" s="160">
        <v>1</v>
      </c>
      <c r="L122" s="295">
        <v>0</v>
      </c>
      <c r="M122" s="160">
        <v>1</v>
      </c>
      <c r="N122" s="295">
        <v>0</v>
      </c>
      <c r="O122" s="295">
        <v>2</v>
      </c>
      <c r="P122" s="160">
        <v>2</v>
      </c>
      <c r="Q122" s="82">
        <v>2</v>
      </c>
      <c r="R122" s="82">
        <v>4</v>
      </c>
      <c r="S122" s="82">
        <v>1</v>
      </c>
      <c r="T122" s="451">
        <f t="shared" si="10"/>
        <v>19</v>
      </c>
      <c r="U122" s="160"/>
      <c r="V122" s="39"/>
    </row>
    <row r="123" spans="1:22">
      <c r="A123" s="129"/>
      <c r="B123" s="450" t="s">
        <v>39</v>
      </c>
      <c r="C123" s="160">
        <v>0</v>
      </c>
      <c r="D123" s="160">
        <v>1</v>
      </c>
      <c r="E123" s="160">
        <v>0</v>
      </c>
      <c r="F123" s="160">
        <v>0</v>
      </c>
      <c r="G123" s="160">
        <v>0</v>
      </c>
      <c r="H123" s="160">
        <v>0</v>
      </c>
      <c r="I123" s="160">
        <v>1</v>
      </c>
      <c r="J123" s="160">
        <v>3</v>
      </c>
      <c r="K123" s="160">
        <v>0</v>
      </c>
      <c r="L123" s="295">
        <v>0</v>
      </c>
      <c r="M123" s="160">
        <v>7</v>
      </c>
      <c r="N123" s="295">
        <v>3</v>
      </c>
      <c r="O123" s="295">
        <v>5</v>
      </c>
      <c r="P123" s="160">
        <v>11</v>
      </c>
      <c r="Q123" s="82">
        <v>10</v>
      </c>
      <c r="R123" s="82">
        <v>6</v>
      </c>
      <c r="S123" s="82">
        <v>1</v>
      </c>
      <c r="T123" s="451">
        <f t="shared" si="10"/>
        <v>48</v>
      </c>
      <c r="U123" s="160"/>
      <c r="V123" s="39"/>
    </row>
    <row r="124" spans="1:22">
      <c r="A124" s="129"/>
      <c r="B124" s="450" t="s">
        <v>99</v>
      </c>
      <c r="C124" s="160">
        <v>0</v>
      </c>
      <c r="D124" s="160">
        <v>0</v>
      </c>
      <c r="E124" s="160">
        <v>0</v>
      </c>
      <c r="F124" s="160">
        <v>0</v>
      </c>
      <c r="G124" s="160">
        <v>0</v>
      </c>
      <c r="H124" s="160">
        <v>0</v>
      </c>
      <c r="I124" s="160">
        <v>0</v>
      </c>
      <c r="J124" s="160">
        <v>1</v>
      </c>
      <c r="K124" s="160">
        <v>1</v>
      </c>
      <c r="L124" s="295">
        <v>3</v>
      </c>
      <c r="M124" s="160">
        <v>3</v>
      </c>
      <c r="N124" s="295">
        <v>0</v>
      </c>
      <c r="O124" s="295">
        <v>3</v>
      </c>
      <c r="P124" s="160">
        <v>2</v>
      </c>
      <c r="Q124" s="82">
        <v>1</v>
      </c>
      <c r="R124" s="82">
        <v>2</v>
      </c>
      <c r="S124" s="82">
        <v>1</v>
      </c>
      <c r="T124" s="451">
        <f t="shared" si="10"/>
        <v>17</v>
      </c>
      <c r="U124" s="160"/>
      <c r="V124" s="39"/>
    </row>
    <row r="125" spans="1:22">
      <c r="A125" s="129"/>
      <c r="B125" s="450" t="s">
        <v>35</v>
      </c>
      <c r="C125" s="160">
        <v>0</v>
      </c>
      <c r="D125" s="160">
        <v>0</v>
      </c>
      <c r="E125" s="160">
        <v>1</v>
      </c>
      <c r="F125" s="160">
        <v>0</v>
      </c>
      <c r="G125" s="160">
        <v>0</v>
      </c>
      <c r="H125" s="160">
        <v>0</v>
      </c>
      <c r="I125" s="160">
        <v>2</v>
      </c>
      <c r="J125" s="160">
        <v>2</v>
      </c>
      <c r="K125" s="160">
        <v>2</v>
      </c>
      <c r="L125" s="295">
        <v>5</v>
      </c>
      <c r="M125" s="160">
        <v>3</v>
      </c>
      <c r="N125" s="295">
        <v>2</v>
      </c>
      <c r="O125" s="295">
        <v>0</v>
      </c>
      <c r="P125" s="160">
        <v>4</v>
      </c>
      <c r="Q125" s="82">
        <v>2</v>
      </c>
      <c r="R125" s="82">
        <v>3</v>
      </c>
      <c r="S125" s="82">
        <v>2</v>
      </c>
      <c r="T125" s="451">
        <f t="shared" si="10"/>
        <v>28</v>
      </c>
      <c r="U125" s="160"/>
      <c r="V125" s="39"/>
    </row>
    <row r="126" spans="1:22">
      <c r="A126" s="129"/>
      <c r="B126" s="450" t="s">
        <v>103</v>
      </c>
      <c r="C126" s="160">
        <v>0</v>
      </c>
      <c r="D126" s="160">
        <v>0</v>
      </c>
      <c r="E126" s="160">
        <v>0</v>
      </c>
      <c r="F126" s="160">
        <v>0</v>
      </c>
      <c r="G126" s="160">
        <v>0</v>
      </c>
      <c r="H126" s="160">
        <v>0</v>
      </c>
      <c r="I126" s="160">
        <v>0</v>
      </c>
      <c r="J126" s="160">
        <v>0</v>
      </c>
      <c r="K126" s="160">
        <v>0</v>
      </c>
      <c r="L126" s="295">
        <v>1</v>
      </c>
      <c r="M126" s="160">
        <v>2</v>
      </c>
      <c r="N126" s="295">
        <v>5</v>
      </c>
      <c r="O126" s="295">
        <v>3</v>
      </c>
      <c r="P126" s="160">
        <v>4</v>
      </c>
      <c r="Q126" s="82">
        <v>2</v>
      </c>
      <c r="R126" s="82">
        <v>2</v>
      </c>
      <c r="S126" s="82">
        <v>2</v>
      </c>
      <c r="T126" s="451">
        <f t="shared" si="10"/>
        <v>21</v>
      </c>
      <c r="U126" s="160"/>
      <c r="V126" s="39"/>
    </row>
    <row r="127" spans="1:22">
      <c r="A127" s="129"/>
      <c r="B127" s="450" t="s">
        <v>113</v>
      </c>
      <c r="C127" s="160">
        <v>0</v>
      </c>
      <c r="D127" s="160">
        <v>0</v>
      </c>
      <c r="E127" s="160">
        <v>0</v>
      </c>
      <c r="F127" s="160">
        <v>0</v>
      </c>
      <c r="G127" s="160">
        <v>0</v>
      </c>
      <c r="H127" s="160">
        <v>0</v>
      </c>
      <c r="I127" s="160">
        <v>0</v>
      </c>
      <c r="J127" s="160">
        <v>0</v>
      </c>
      <c r="K127" s="160">
        <v>0</v>
      </c>
      <c r="L127" s="295">
        <v>0</v>
      </c>
      <c r="M127" s="160">
        <v>0</v>
      </c>
      <c r="N127" s="295">
        <v>3</v>
      </c>
      <c r="O127" s="295">
        <v>2</v>
      </c>
      <c r="P127" s="160">
        <v>3</v>
      </c>
      <c r="Q127" s="82">
        <v>1</v>
      </c>
      <c r="R127" s="82">
        <v>2</v>
      </c>
      <c r="S127" s="82">
        <v>2</v>
      </c>
      <c r="T127" s="451">
        <f t="shared" si="10"/>
        <v>13</v>
      </c>
      <c r="U127" s="160"/>
      <c r="V127" s="39"/>
    </row>
    <row r="128" spans="1:22">
      <c r="A128" s="129"/>
      <c r="B128" s="450" t="s">
        <v>17</v>
      </c>
      <c r="C128" s="160">
        <v>0</v>
      </c>
      <c r="D128" s="160">
        <v>0</v>
      </c>
      <c r="E128" s="160">
        <v>0</v>
      </c>
      <c r="F128" s="160">
        <v>0</v>
      </c>
      <c r="G128" s="160">
        <v>4</v>
      </c>
      <c r="H128" s="160">
        <v>2</v>
      </c>
      <c r="I128" s="160">
        <v>1</v>
      </c>
      <c r="J128" s="160">
        <v>1</v>
      </c>
      <c r="K128" s="160">
        <v>0</v>
      </c>
      <c r="L128" s="295">
        <v>1</v>
      </c>
      <c r="M128" s="160">
        <v>1</v>
      </c>
      <c r="N128" s="295">
        <v>0</v>
      </c>
      <c r="O128" s="295">
        <v>0</v>
      </c>
      <c r="P128" s="160">
        <v>0</v>
      </c>
      <c r="Q128" s="82">
        <v>1</v>
      </c>
      <c r="R128" s="82">
        <v>1</v>
      </c>
      <c r="S128" s="82">
        <v>3</v>
      </c>
      <c r="T128" s="451">
        <f t="shared" si="10"/>
        <v>15</v>
      </c>
      <c r="U128" s="160"/>
      <c r="V128" s="39"/>
    </row>
    <row r="129" spans="1:22">
      <c r="A129" s="129"/>
      <c r="B129" s="450" t="s">
        <v>26</v>
      </c>
      <c r="C129" s="160">
        <v>0</v>
      </c>
      <c r="D129" s="160">
        <v>0</v>
      </c>
      <c r="E129" s="160">
        <v>0</v>
      </c>
      <c r="F129" s="160">
        <v>0</v>
      </c>
      <c r="G129" s="160">
        <v>1</v>
      </c>
      <c r="H129" s="160">
        <v>2</v>
      </c>
      <c r="I129" s="160">
        <v>1</v>
      </c>
      <c r="J129" s="160">
        <v>0</v>
      </c>
      <c r="K129" s="160">
        <v>0</v>
      </c>
      <c r="L129" s="295">
        <v>2</v>
      </c>
      <c r="M129" s="160">
        <v>3</v>
      </c>
      <c r="N129" s="295">
        <v>0</v>
      </c>
      <c r="O129" s="295">
        <v>1</v>
      </c>
      <c r="P129" s="160">
        <v>0</v>
      </c>
      <c r="Q129" s="82">
        <v>1</v>
      </c>
      <c r="R129" s="82">
        <v>0</v>
      </c>
      <c r="S129" s="82">
        <v>0</v>
      </c>
      <c r="T129" s="451">
        <f t="shared" si="10"/>
        <v>11</v>
      </c>
      <c r="U129" s="160"/>
      <c r="V129" s="39"/>
    </row>
    <row r="130" spans="1:22">
      <c r="A130" s="129"/>
      <c r="B130" s="450" t="s">
        <v>22</v>
      </c>
      <c r="C130" s="160">
        <v>0</v>
      </c>
      <c r="D130" s="160">
        <v>0</v>
      </c>
      <c r="E130" s="160">
        <v>1</v>
      </c>
      <c r="F130" s="160">
        <v>0</v>
      </c>
      <c r="G130" s="160">
        <v>1</v>
      </c>
      <c r="H130" s="160">
        <v>1</v>
      </c>
      <c r="I130" s="160">
        <v>7</v>
      </c>
      <c r="J130" s="160">
        <v>1</v>
      </c>
      <c r="K130" s="160">
        <v>1</v>
      </c>
      <c r="L130" s="295">
        <v>5</v>
      </c>
      <c r="M130" s="160">
        <v>5</v>
      </c>
      <c r="N130" s="295">
        <v>6</v>
      </c>
      <c r="O130" s="295">
        <v>6</v>
      </c>
      <c r="P130" s="160">
        <v>8</v>
      </c>
      <c r="Q130" s="82">
        <v>10</v>
      </c>
      <c r="R130" s="82">
        <v>5</v>
      </c>
      <c r="S130" s="82">
        <v>2</v>
      </c>
      <c r="T130" s="451">
        <f t="shared" si="10"/>
        <v>59</v>
      </c>
      <c r="U130" s="160"/>
      <c r="V130" s="39"/>
    </row>
    <row r="131" spans="1:22">
      <c r="A131" s="129"/>
      <c r="B131" s="450" t="s">
        <v>50</v>
      </c>
      <c r="C131" s="160">
        <v>0</v>
      </c>
      <c r="D131" s="160">
        <v>0</v>
      </c>
      <c r="E131" s="160">
        <v>0</v>
      </c>
      <c r="F131" s="160">
        <v>0</v>
      </c>
      <c r="G131" s="160">
        <v>0</v>
      </c>
      <c r="H131" s="160">
        <v>0</v>
      </c>
      <c r="I131" s="160">
        <v>0</v>
      </c>
      <c r="J131" s="160">
        <v>0</v>
      </c>
      <c r="K131" s="160">
        <v>0</v>
      </c>
      <c r="L131" s="295">
        <v>3</v>
      </c>
      <c r="M131" s="160">
        <v>0</v>
      </c>
      <c r="N131" s="295">
        <v>0</v>
      </c>
      <c r="O131" s="295">
        <v>0</v>
      </c>
      <c r="P131" s="160">
        <v>3</v>
      </c>
      <c r="Q131" s="82">
        <v>0</v>
      </c>
      <c r="R131" s="82">
        <v>1</v>
      </c>
      <c r="S131" s="82">
        <v>0</v>
      </c>
      <c r="T131" s="451">
        <f t="shared" si="10"/>
        <v>7</v>
      </c>
      <c r="U131" s="160"/>
      <c r="V131" s="39"/>
    </row>
    <row r="132" ht="15.75" spans="1:22">
      <c r="A132" s="129"/>
      <c r="B132" s="441" t="s">
        <v>511</v>
      </c>
      <c r="C132" s="85">
        <f>SUM(C120:C131)</f>
        <v>1</v>
      </c>
      <c r="D132" s="85">
        <f t="shared" ref="D132:T132" si="11">SUM(D120:D131)</f>
        <v>1</v>
      </c>
      <c r="E132" s="85">
        <f t="shared" si="11"/>
        <v>3</v>
      </c>
      <c r="F132" s="85">
        <f t="shared" si="11"/>
        <v>0</v>
      </c>
      <c r="G132" s="85">
        <f t="shared" si="11"/>
        <v>7</v>
      </c>
      <c r="H132" s="85">
        <f t="shared" si="11"/>
        <v>6</v>
      </c>
      <c r="I132" s="85">
        <f t="shared" si="11"/>
        <v>14</v>
      </c>
      <c r="J132" s="85">
        <f t="shared" si="11"/>
        <v>11</v>
      </c>
      <c r="K132" s="85">
        <f t="shared" si="11"/>
        <v>7</v>
      </c>
      <c r="L132" s="85">
        <f t="shared" si="11"/>
        <v>23</v>
      </c>
      <c r="M132" s="85">
        <f t="shared" si="11"/>
        <v>31</v>
      </c>
      <c r="N132" s="85">
        <f t="shared" si="11"/>
        <v>24</v>
      </c>
      <c r="O132" s="85">
        <f t="shared" si="11"/>
        <v>26</v>
      </c>
      <c r="P132" s="85">
        <f t="shared" si="11"/>
        <v>42</v>
      </c>
      <c r="Q132" s="85">
        <f t="shared" si="11"/>
        <v>35</v>
      </c>
      <c r="R132" s="85">
        <f t="shared" si="11"/>
        <v>31</v>
      </c>
      <c r="S132" s="85">
        <f t="shared" si="11"/>
        <v>18</v>
      </c>
      <c r="T132" s="86">
        <f t="shared" si="11"/>
        <v>280</v>
      </c>
      <c r="U132" s="87"/>
      <c r="V132" s="39"/>
    </row>
    <row r="133" spans="1:22">
      <c r="A133" s="129"/>
      <c r="B133" s="35" t="s">
        <v>131</v>
      </c>
      <c r="C133" s="67"/>
      <c r="D133" s="67"/>
      <c r="E133" s="67"/>
      <c r="F133" s="67"/>
      <c r="G133" s="67"/>
      <c r="H133" s="67"/>
      <c r="I133" s="67"/>
      <c r="J133" s="67"/>
      <c r="K133" s="67"/>
      <c r="L133" s="227"/>
      <c r="M133" s="67"/>
      <c r="N133" s="227"/>
      <c r="O133" s="227"/>
      <c r="P133" s="227"/>
      <c r="Q133" s="67"/>
      <c r="R133" s="67"/>
      <c r="S133" s="67"/>
      <c r="T133" s="67"/>
      <c r="U133" s="39"/>
      <c r="V133" s="39"/>
    </row>
    <row r="134" spans="1:22">
      <c r="A134" s="129"/>
      <c r="B134" s="35"/>
      <c r="C134" s="67"/>
      <c r="D134" s="67"/>
      <c r="E134" s="67"/>
      <c r="F134" s="67"/>
      <c r="G134" s="67"/>
      <c r="H134" s="67"/>
      <c r="I134" s="67"/>
      <c r="J134" s="67"/>
      <c r="K134" s="67"/>
      <c r="L134" s="227"/>
      <c r="M134" s="67"/>
      <c r="N134" s="227"/>
      <c r="O134" s="227"/>
      <c r="P134" s="227"/>
      <c r="Q134" s="67"/>
      <c r="R134" s="67"/>
      <c r="S134" s="67"/>
      <c r="T134" s="67"/>
      <c r="U134" s="39"/>
      <c r="V134" s="39"/>
    </row>
    <row r="135" spans="1:22">
      <c r="A135" s="129"/>
      <c r="B135" s="67"/>
      <c r="C135" s="67"/>
      <c r="D135" s="67"/>
      <c r="E135" s="67"/>
      <c r="F135" s="67"/>
      <c r="G135" s="67"/>
      <c r="H135" s="67"/>
      <c r="I135" s="67"/>
      <c r="J135" s="67"/>
      <c r="K135" s="67"/>
      <c r="L135" s="227"/>
      <c r="M135" s="67"/>
      <c r="N135" s="227"/>
      <c r="O135" s="227"/>
      <c r="P135" s="227"/>
      <c r="Q135" s="67"/>
      <c r="R135" s="67"/>
      <c r="S135" s="67"/>
      <c r="T135" s="67"/>
      <c r="U135" s="39"/>
      <c r="V135" s="39"/>
    </row>
    <row r="136" ht="15.75" spans="1:22">
      <c r="A136" s="129"/>
      <c r="B136" s="350" t="s">
        <v>615</v>
      </c>
      <c r="C136" s="67"/>
      <c r="D136" s="67"/>
      <c r="E136" s="67"/>
      <c r="F136" s="67"/>
      <c r="G136" s="67"/>
      <c r="H136" s="67"/>
      <c r="I136" s="67"/>
      <c r="J136" s="67"/>
      <c r="K136" s="67"/>
      <c r="L136" s="227"/>
      <c r="M136" s="67"/>
      <c r="N136" s="227"/>
      <c r="O136" s="227"/>
      <c r="P136" s="227"/>
      <c r="Q136" s="67"/>
      <c r="R136" s="67"/>
      <c r="S136" s="67"/>
      <c r="T136" s="67"/>
      <c r="U136" s="39"/>
      <c r="V136" s="39"/>
    </row>
    <row r="137" spans="1:22">
      <c r="A137" s="129"/>
      <c r="B137" s="440" t="s">
        <v>596</v>
      </c>
      <c r="C137" s="372">
        <v>2004</v>
      </c>
      <c r="D137" s="372">
        <v>2005</v>
      </c>
      <c r="E137" s="372">
        <v>2006</v>
      </c>
      <c r="F137" s="372">
        <v>2007</v>
      </c>
      <c r="G137" s="372">
        <v>2008</v>
      </c>
      <c r="H137" s="372">
        <v>2009</v>
      </c>
      <c r="I137" s="372">
        <v>2010</v>
      </c>
      <c r="J137" s="372">
        <v>2011</v>
      </c>
      <c r="K137" s="372">
        <v>2012</v>
      </c>
      <c r="L137" s="443">
        <v>2013</v>
      </c>
      <c r="M137" s="372">
        <v>2014</v>
      </c>
      <c r="N137" s="443">
        <v>2015</v>
      </c>
      <c r="O137" s="443">
        <v>2016</v>
      </c>
      <c r="P137" s="372">
        <v>2017</v>
      </c>
      <c r="Q137" s="352">
        <v>2018</v>
      </c>
      <c r="R137" s="352">
        <v>2019</v>
      </c>
      <c r="S137" s="372">
        <v>2020</v>
      </c>
      <c r="T137" s="373" t="s">
        <v>511</v>
      </c>
      <c r="U137" s="158"/>
      <c r="V137" s="39"/>
    </row>
    <row r="138" spans="1:22">
      <c r="A138" s="129"/>
      <c r="B138" s="452" t="s">
        <v>597</v>
      </c>
      <c r="C138" s="399">
        <v>0</v>
      </c>
      <c r="D138" s="399">
        <v>0</v>
      </c>
      <c r="E138" s="399">
        <v>0</v>
      </c>
      <c r="F138" s="399">
        <v>0</v>
      </c>
      <c r="G138" s="399">
        <v>0</v>
      </c>
      <c r="H138" s="399">
        <v>0</v>
      </c>
      <c r="I138" s="399">
        <v>0</v>
      </c>
      <c r="J138" s="399">
        <v>0</v>
      </c>
      <c r="K138" s="399">
        <v>0</v>
      </c>
      <c r="L138" s="418">
        <v>1</v>
      </c>
      <c r="M138" s="399">
        <v>0</v>
      </c>
      <c r="N138" s="418">
        <v>1</v>
      </c>
      <c r="O138" s="418">
        <v>0</v>
      </c>
      <c r="P138" s="399">
        <v>0</v>
      </c>
      <c r="Q138" s="387">
        <v>0</v>
      </c>
      <c r="R138" s="387">
        <v>0</v>
      </c>
      <c r="S138" s="387">
        <v>0</v>
      </c>
      <c r="T138" s="451">
        <f>SUM(C138:S138)</f>
        <v>2</v>
      </c>
      <c r="U138" s="158"/>
      <c r="V138" s="39"/>
    </row>
    <row r="139" spans="1:22">
      <c r="A139" s="129"/>
      <c r="B139" s="452" t="s">
        <v>598</v>
      </c>
      <c r="C139" s="399">
        <v>0</v>
      </c>
      <c r="D139" s="399">
        <v>0</v>
      </c>
      <c r="E139" s="399">
        <v>0</v>
      </c>
      <c r="F139" s="399">
        <v>0</v>
      </c>
      <c r="G139" s="399">
        <v>0</v>
      </c>
      <c r="H139" s="399">
        <v>0</v>
      </c>
      <c r="I139" s="399">
        <v>0</v>
      </c>
      <c r="J139" s="399">
        <v>0</v>
      </c>
      <c r="K139" s="399">
        <v>0</v>
      </c>
      <c r="L139" s="418">
        <v>0</v>
      </c>
      <c r="M139" s="399">
        <v>0</v>
      </c>
      <c r="N139" s="418">
        <v>1</v>
      </c>
      <c r="O139" s="418">
        <v>0</v>
      </c>
      <c r="P139" s="399">
        <v>0</v>
      </c>
      <c r="Q139" s="387">
        <v>2</v>
      </c>
      <c r="R139" s="387">
        <v>0</v>
      </c>
      <c r="S139" s="387">
        <v>0</v>
      </c>
      <c r="T139" s="451">
        <f t="shared" ref="T139:T166" si="12">SUM(C139:S139)</f>
        <v>3</v>
      </c>
      <c r="U139" s="158"/>
      <c r="V139" s="39"/>
    </row>
    <row r="140" spans="1:22">
      <c r="A140" s="129"/>
      <c r="B140" s="452" t="s">
        <v>599</v>
      </c>
      <c r="C140" s="399">
        <v>0</v>
      </c>
      <c r="D140" s="399">
        <v>0</v>
      </c>
      <c r="E140" s="399">
        <v>0</v>
      </c>
      <c r="F140" s="399">
        <v>0</v>
      </c>
      <c r="G140" s="399">
        <v>0</v>
      </c>
      <c r="H140" s="399">
        <v>0</v>
      </c>
      <c r="I140" s="399">
        <v>0</v>
      </c>
      <c r="J140" s="399">
        <v>0</v>
      </c>
      <c r="K140" s="399">
        <v>0</v>
      </c>
      <c r="L140" s="418">
        <v>0</v>
      </c>
      <c r="M140" s="399">
        <v>1</v>
      </c>
      <c r="N140" s="418">
        <v>0</v>
      </c>
      <c r="O140" s="418">
        <v>0</v>
      </c>
      <c r="P140" s="399">
        <v>0</v>
      </c>
      <c r="Q140" s="387">
        <v>0</v>
      </c>
      <c r="R140" s="387">
        <v>0</v>
      </c>
      <c r="S140" s="387">
        <v>0</v>
      </c>
      <c r="T140" s="451">
        <f t="shared" si="12"/>
        <v>1</v>
      </c>
      <c r="U140" s="158"/>
      <c r="V140" s="39"/>
    </row>
    <row r="141" spans="1:22">
      <c r="A141" s="129"/>
      <c r="B141" s="452" t="s">
        <v>600</v>
      </c>
      <c r="C141" s="399">
        <v>0</v>
      </c>
      <c r="D141" s="399">
        <v>0</v>
      </c>
      <c r="E141" s="399">
        <v>0</v>
      </c>
      <c r="F141" s="399">
        <v>0</v>
      </c>
      <c r="G141" s="399">
        <v>0</v>
      </c>
      <c r="H141" s="399">
        <v>0</v>
      </c>
      <c r="I141" s="399">
        <v>0</v>
      </c>
      <c r="J141" s="399">
        <v>0</v>
      </c>
      <c r="K141" s="399">
        <v>0</v>
      </c>
      <c r="L141" s="418">
        <v>0</v>
      </c>
      <c r="M141" s="399">
        <v>1</v>
      </c>
      <c r="N141" s="418">
        <v>2</v>
      </c>
      <c r="O141" s="418">
        <v>1</v>
      </c>
      <c r="P141" s="399">
        <v>2</v>
      </c>
      <c r="Q141" s="387">
        <v>0</v>
      </c>
      <c r="R141" s="387">
        <v>0</v>
      </c>
      <c r="S141" s="387">
        <v>1</v>
      </c>
      <c r="T141" s="451">
        <f t="shared" si="12"/>
        <v>7</v>
      </c>
      <c r="U141" s="158"/>
      <c r="V141" s="39"/>
    </row>
    <row r="142" spans="1:22">
      <c r="A142" s="129"/>
      <c r="B142" s="452" t="s">
        <v>409</v>
      </c>
      <c r="C142" s="160">
        <v>0</v>
      </c>
      <c r="D142" s="160">
        <v>0</v>
      </c>
      <c r="E142" s="160">
        <v>0</v>
      </c>
      <c r="F142" s="160">
        <v>0</v>
      </c>
      <c r="G142" s="160">
        <v>0</v>
      </c>
      <c r="H142" s="160">
        <v>0</v>
      </c>
      <c r="I142" s="160">
        <v>0</v>
      </c>
      <c r="J142" s="160">
        <v>0</v>
      </c>
      <c r="K142" s="160">
        <v>1</v>
      </c>
      <c r="L142" s="295">
        <v>0</v>
      </c>
      <c r="M142" s="160">
        <v>1</v>
      </c>
      <c r="N142" s="295">
        <v>0</v>
      </c>
      <c r="O142" s="295">
        <v>1</v>
      </c>
      <c r="P142" s="160">
        <v>0</v>
      </c>
      <c r="Q142" s="82">
        <v>0</v>
      </c>
      <c r="R142" s="82">
        <v>1</v>
      </c>
      <c r="S142" s="82">
        <v>2</v>
      </c>
      <c r="T142" s="451">
        <f t="shared" si="12"/>
        <v>6</v>
      </c>
      <c r="U142" s="160"/>
      <c r="V142" s="39"/>
    </row>
    <row r="143" spans="1:22">
      <c r="A143" s="129"/>
      <c r="B143" s="452" t="s">
        <v>601</v>
      </c>
      <c r="C143" s="160">
        <v>0</v>
      </c>
      <c r="D143" s="160">
        <v>0</v>
      </c>
      <c r="E143" s="160">
        <v>0</v>
      </c>
      <c r="F143" s="160">
        <v>0</v>
      </c>
      <c r="G143" s="160">
        <v>0</v>
      </c>
      <c r="H143" s="160">
        <v>0</v>
      </c>
      <c r="I143" s="160">
        <v>0</v>
      </c>
      <c r="J143" s="160">
        <v>0</v>
      </c>
      <c r="K143" s="160">
        <v>0</v>
      </c>
      <c r="L143" s="295">
        <v>0</v>
      </c>
      <c r="M143" s="160">
        <v>0</v>
      </c>
      <c r="N143" s="295">
        <v>1</v>
      </c>
      <c r="O143" s="295">
        <v>0</v>
      </c>
      <c r="P143" s="160">
        <v>1</v>
      </c>
      <c r="Q143" s="82">
        <v>0</v>
      </c>
      <c r="R143" s="82">
        <v>1</v>
      </c>
      <c r="S143" s="82">
        <v>1</v>
      </c>
      <c r="T143" s="451">
        <f t="shared" si="12"/>
        <v>4</v>
      </c>
      <c r="U143" s="160"/>
      <c r="V143" s="39"/>
    </row>
    <row r="144" spans="1:22">
      <c r="A144" s="129"/>
      <c r="B144" s="452" t="s">
        <v>602</v>
      </c>
      <c r="C144" s="160">
        <v>0</v>
      </c>
      <c r="D144" s="160">
        <v>0</v>
      </c>
      <c r="E144" s="160">
        <v>0</v>
      </c>
      <c r="F144" s="160">
        <v>0</v>
      </c>
      <c r="G144" s="160">
        <v>0</v>
      </c>
      <c r="H144" s="160">
        <v>0</v>
      </c>
      <c r="I144" s="160">
        <v>0</v>
      </c>
      <c r="J144" s="160">
        <v>0</v>
      </c>
      <c r="K144" s="160">
        <v>1</v>
      </c>
      <c r="L144" s="295">
        <v>1</v>
      </c>
      <c r="M144" s="160">
        <v>0</v>
      </c>
      <c r="N144" s="295">
        <v>0</v>
      </c>
      <c r="O144" s="295">
        <v>1</v>
      </c>
      <c r="P144" s="160">
        <v>0</v>
      </c>
      <c r="Q144" s="82">
        <v>0</v>
      </c>
      <c r="R144" s="82">
        <v>0</v>
      </c>
      <c r="S144" s="82">
        <v>0</v>
      </c>
      <c r="T144" s="451">
        <f t="shared" si="12"/>
        <v>3</v>
      </c>
      <c r="U144" s="160"/>
      <c r="V144" s="39"/>
    </row>
    <row r="145" spans="1:22">
      <c r="A145" s="129"/>
      <c r="B145" s="452" t="s">
        <v>43</v>
      </c>
      <c r="C145" s="160">
        <v>0</v>
      </c>
      <c r="D145" s="160">
        <v>0</v>
      </c>
      <c r="E145" s="160">
        <v>0</v>
      </c>
      <c r="F145" s="160">
        <v>0</v>
      </c>
      <c r="G145" s="160">
        <v>0</v>
      </c>
      <c r="H145" s="160">
        <v>0</v>
      </c>
      <c r="I145" s="160">
        <v>0</v>
      </c>
      <c r="J145" s="160">
        <v>0</v>
      </c>
      <c r="K145" s="160">
        <v>1</v>
      </c>
      <c r="L145" s="295">
        <v>0</v>
      </c>
      <c r="M145" s="160">
        <v>0</v>
      </c>
      <c r="N145" s="295">
        <v>0</v>
      </c>
      <c r="O145" s="295">
        <v>0</v>
      </c>
      <c r="P145" s="295">
        <v>0</v>
      </c>
      <c r="Q145" s="159">
        <v>0</v>
      </c>
      <c r="R145" s="159">
        <v>1</v>
      </c>
      <c r="S145" s="159">
        <v>1</v>
      </c>
      <c r="T145" s="451">
        <f t="shared" si="12"/>
        <v>3</v>
      </c>
      <c r="U145" s="160"/>
      <c r="V145" s="39"/>
    </row>
    <row r="146" spans="1:22">
      <c r="A146" s="129"/>
      <c r="B146" s="452" t="s">
        <v>55</v>
      </c>
      <c r="C146" s="160">
        <v>0</v>
      </c>
      <c r="D146" s="160">
        <v>0</v>
      </c>
      <c r="E146" s="160">
        <v>0</v>
      </c>
      <c r="F146" s="160">
        <v>0</v>
      </c>
      <c r="G146" s="160">
        <v>0</v>
      </c>
      <c r="H146" s="160">
        <v>0</v>
      </c>
      <c r="I146" s="160">
        <v>0</v>
      </c>
      <c r="J146" s="160">
        <v>0</v>
      </c>
      <c r="K146" s="160">
        <v>0</v>
      </c>
      <c r="L146" s="295">
        <v>0</v>
      </c>
      <c r="M146" s="160">
        <v>1</v>
      </c>
      <c r="N146" s="295">
        <v>0</v>
      </c>
      <c r="O146" s="295">
        <v>0</v>
      </c>
      <c r="P146" s="295">
        <v>0</v>
      </c>
      <c r="Q146" s="159">
        <v>1</v>
      </c>
      <c r="R146" s="159">
        <v>0</v>
      </c>
      <c r="S146" s="159">
        <v>0</v>
      </c>
      <c r="T146" s="451">
        <f t="shared" si="12"/>
        <v>2</v>
      </c>
      <c r="U146" s="160"/>
      <c r="V146" s="39"/>
    </row>
    <row r="147" spans="1:22">
      <c r="A147" s="129"/>
      <c r="B147" s="452" t="s">
        <v>39</v>
      </c>
      <c r="C147" s="160">
        <v>0</v>
      </c>
      <c r="D147" s="160">
        <v>0</v>
      </c>
      <c r="E147" s="160">
        <v>0</v>
      </c>
      <c r="F147" s="160">
        <v>0</v>
      </c>
      <c r="G147" s="160">
        <v>0</v>
      </c>
      <c r="H147" s="160">
        <v>0</v>
      </c>
      <c r="I147" s="160">
        <v>0</v>
      </c>
      <c r="J147" s="160">
        <v>0</v>
      </c>
      <c r="K147" s="160">
        <v>0</v>
      </c>
      <c r="L147" s="295">
        <v>3</v>
      </c>
      <c r="M147" s="160">
        <v>0</v>
      </c>
      <c r="N147" s="295">
        <v>1</v>
      </c>
      <c r="O147" s="295">
        <v>0</v>
      </c>
      <c r="P147" s="295">
        <v>0</v>
      </c>
      <c r="Q147" s="159">
        <v>0</v>
      </c>
      <c r="R147" s="159">
        <v>1</v>
      </c>
      <c r="S147" s="159">
        <v>1</v>
      </c>
      <c r="T147" s="451">
        <f t="shared" si="12"/>
        <v>6</v>
      </c>
      <c r="U147" s="160"/>
      <c r="V147" s="39"/>
    </row>
    <row r="148" spans="1:22">
      <c r="A148" s="129"/>
      <c r="B148" s="452" t="s">
        <v>99</v>
      </c>
      <c r="C148" s="160">
        <v>0</v>
      </c>
      <c r="D148" s="160">
        <v>0</v>
      </c>
      <c r="E148" s="160">
        <v>0</v>
      </c>
      <c r="F148" s="160">
        <v>0</v>
      </c>
      <c r="G148" s="160">
        <v>0</v>
      </c>
      <c r="H148" s="160">
        <v>0</v>
      </c>
      <c r="I148" s="160">
        <v>0</v>
      </c>
      <c r="J148" s="160">
        <v>0</v>
      </c>
      <c r="K148" s="160">
        <v>2</v>
      </c>
      <c r="L148" s="295">
        <v>0</v>
      </c>
      <c r="M148" s="160">
        <v>0</v>
      </c>
      <c r="N148" s="295">
        <v>0</v>
      </c>
      <c r="O148" s="295">
        <v>1</v>
      </c>
      <c r="P148" s="295">
        <v>0</v>
      </c>
      <c r="Q148" s="159">
        <v>0</v>
      </c>
      <c r="R148" s="159">
        <v>2</v>
      </c>
      <c r="S148" s="159">
        <v>0</v>
      </c>
      <c r="T148" s="451">
        <f t="shared" si="12"/>
        <v>5</v>
      </c>
      <c r="U148" s="160"/>
      <c r="V148" s="39"/>
    </row>
    <row r="149" spans="1:22">
      <c r="A149" s="129"/>
      <c r="B149" s="452" t="s">
        <v>603</v>
      </c>
      <c r="C149" s="160">
        <v>0</v>
      </c>
      <c r="D149" s="160">
        <v>0</v>
      </c>
      <c r="E149" s="160">
        <v>0</v>
      </c>
      <c r="F149" s="160">
        <v>0</v>
      </c>
      <c r="G149" s="160">
        <v>0</v>
      </c>
      <c r="H149" s="160">
        <v>0</v>
      </c>
      <c r="I149" s="160">
        <v>0</v>
      </c>
      <c r="J149" s="160">
        <v>0</v>
      </c>
      <c r="K149" s="160">
        <v>0</v>
      </c>
      <c r="L149" s="295">
        <v>0</v>
      </c>
      <c r="M149" s="160">
        <v>0</v>
      </c>
      <c r="N149" s="295">
        <v>1</v>
      </c>
      <c r="O149" s="295">
        <v>0</v>
      </c>
      <c r="P149" s="295">
        <v>0</v>
      </c>
      <c r="Q149" s="159">
        <v>0</v>
      </c>
      <c r="R149" s="159">
        <v>1</v>
      </c>
      <c r="S149" s="159">
        <v>0</v>
      </c>
      <c r="T149" s="451">
        <f t="shared" si="12"/>
        <v>2</v>
      </c>
      <c r="U149" s="160"/>
      <c r="V149" s="39"/>
    </row>
    <row r="150" spans="1:22">
      <c r="A150" s="129"/>
      <c r="B150" s="452" t="s">
        <v>35</v>
      </c>
      <c r="C150" s="160">
        <v>0</v>
      </c>
      <c r="D150" s="160">
        <v>0</v>
      </c>
      <c r="E150" s="160">
        <v>0</v>
      </c>
      <c r="F150" s="160">
        <v>0</v>
      </c>
      <c r="G150" s="160">
        <v>0</v>
      </c>
      <c r="H150" s="160">
        <v>0</v>
      </c>
      <c r="I150" s="160">
        <v>1</v>
      </c>
      <c r="J150" s="160">
        <v>0</v>
      </c>
      <c r="K150" s="160">
        <v>1</v>
      </c>
      <c r="L150" s="295">
        <v>0</v>
      </c>
      <c r="M150" s="160">
        <v>1</v>
      </c>
      <c r="N150" s="295">
        <v>0</v>
      </c>
      <c r="O150" s="295">
        <v>0</v>
      </c>
      <c r="P150" s="295">
        <v>1</v>
      </c>
      <c r="Q150" s="159">
        <v>1</v>
      </c>
      <c r="R150" s="159">
        <v>0</v>
      </c>
      <c r="S150" s="159">
        <v>0</v>
      </c>
      <c r="T150" s="451">
        <f t="shared" si="12"/>
        <v>5</v>
      </c>
      <c r="U150" s="160"/>
      <c r="V150" s="39"/>
    </row>
    <row r="151" spans="1:22">
      <c r="A151" s="129"/>
      <c r="B151" s="452" t="s">
        <v>103</v>
      </c>
      <c r="C151" s="160">
        <v>0</v>
      </c>
      <c r="D151" s="160">
        <v>0</v>
      </c>
      <c r="E151" s="160">
        <v>0</v>
      </c>
      <c r="F151" s="160">
        <v>0</v>
      </c>
      <c r="G151" s="160">
        <v>0</v>
      </c>
      <c r="H151" s="160">
        <v>0</v>
      </c>
      <c r="I151" s="160">
        <v>0</v>
      </c>
      <c r="J151" s="160">
        <v>0</v>
      </c>
      <c r="K151" s="160">
        <v>0</v>
      </c>
      <c r="L151" s="295">
        <v>1</v>
      </c>
      <c r="M151" s="160">
        <v>0</v>
      </c>
      <c r="N151" s="295">
        <v>0</v>
      </c>
      <c r="O151" s="295">
        <v>0</v>
      </c>
      <c r="P151" s="295">
        <v>0</v>
      </c>
      <c r="Q151" s="159">
        <v>0</v>
      </c>
      <c r="R151" s="159">
        <v>0</v>
      </c>
      <c r="S151" s="159">
        <v>0</v>
      </c>
      <c r="T151" s="451">
        <f t="shared" si="12"/>
        <v>1</v>
      </c>
      <c r="U151" s="160"/>
      <c r="V151" s="39"/>
    </row>
    <row r="152" spans="1:22">
      <c r="A152" s="129"/>
      <c r="B152" s="452" t="s">
        <v>113</v>
      </c>
      <c r="C152" s="160">
        <v>0</v>
      </c>
      <c r="D152" s="160">
        <v>0</v>
      </c>
      <c r="E152" s="160">
        <v>0</v>
      </c>
      <c r="F152" s="160">
        <v>0</v>
      </c>
      <c r="G152" s="160">
        <v>0</v>
      </c>
      <c r="H152" s="160">
        <v>0</v>
      </c>
      <c r="I152" s="160">
        <v>0</v>
      </c>
      <c r="J152" s="160">
        <v>0</v>
      </c>
      <c r="K152" s="160">
        <v>0</v>
      </c>
      <c r="L152" s="295">
        <v>0</v>
      </c>
      <c r="M152" s="160">
        <v>1</v>
      </c>
      <c r="N152" s="295">
        <v>1</v>
      </c>
      <c r="O152" s="295">
        <v>0</v>
      </c>
      <c r="P152" s="295">
        <v>0</v>
      </c>
      <c r="Q152" s="159">
        <v>0</v>
      </c>
      <c r="R152" s="159">
        <v>0</v>
      </c>
      <c r="S152" s="159">
        <v>0</v>
      </c>
      <c r="T152" s="451">
        <f t="shared" si="12"/>
        <v>2</v>
      </c>
      <c r="U152" s="160"/>
      <c r="V152" s="39"/>
    </row>
    <row r="153" spans="1:22">
      <c r="A153" s="129"/>
      <c r="B153" s="452" t="s">
        <v>17</v>
      </c>
      <c r="C153" s="160">
        <v>0</v>
      </c>
      <c r="D153" s="160">
        <v>0</v>
      </c>
      <c r="E153" s="160">
        <v>0</v>
      </c>
      <c r="F153" s="160">
        <v>0</v>
      </c>
      <c r="G153" s="160">
        <v>0</v>
      </c>
      <c r="H153" s="160">
        <v>0</v>
      </c>
      <c r="I153" s="160">
        <v>0</v>
      </c>
      <c r="J153" s="160">
        <v>0</v>
      </c>
      <c r="K153" s="160">
        <v>0</v>
      </c>
      <c r="L153" s="295">
        <v>1</v>
      </c>
      <c r="M153" s="160">
        <v>0</v>
      </c>
      <c r="N153" s="295">
        <v>1</v>
      </c>
      <c r="O153" s="295">
        <v>1</v>
      </c>
      <c r="P153" s="295">
        <v>0</v>
      </c>
      <c r="Q153" s="159">
        <v>3</v>
      </c>
      <c r="R153" s="159">
        <v>2</v>
      </c>
      <c r="S153" s="159">
        <v>0</v>
      </c>
      <c r="T153" s="451">
        <f t="shared" si="12"/>
        <v>8</v>
      </c>
      <c r="U153" s="160"/>
      <c r="V153" s="39"/>
    </row>
    <row r="154" spans="1:22">
      <c r="A154" s="129"/>
      <c r="B154" s="452" t="s">
        <v>26</v>
      </c>
      <c r="C154" s="160">
        <v>0</v>
      </c>
      <c r="D154" s="160">
        <v>0</v>
      </c>
      <c r="E154" s="160">
        <v>0</v>
      </c>
      <c r="F154" s="160">
        <v>0</v>
      </c>
      <c r="G154" s="160">
        <v>0</v>
      </c>
      <c r="H154" s="160">
        <v>0</v>
      </c>
      <c r="I154" s="160">
        <v>0</v>
      </c>
      <c r="J154" s="160">
        <v>1</v>
      </c>
      <c r="K154" s="160">
        <v>1</v>
      </c>
      <c r="L154" s="295">
        <v>0</v>
      </c>
      <c r="M154" s="160">
        <v>0</v>
      </c>
      <c r="N154" s="295">
        <v>3</v>
      </c>
      <c r="O154" s="295">
        <v>0</v>
      </c>
      <c r="P154" s="295">
        <v>1</v>
      </c>
      <c r="Q154" s="159">
        <v>0</v>
      </c>
      <c r="R154" s="159">
        <v>0</v>
      </c>
      <c r="S154" s="159">
        <v>0</v>
      </c>
      <c r="T154" s="451">
        <f t="shared" si="12"/>
        <v>6</v>
      </c>
      <c r="U154" s="160"/>
      <c r="V154" s="39"/>
    </row>
    <row r="155" spans="1:22">
      <c r="A155" s="129"/>
      <c r="B155" s="452" t="s">
        <v>22</v>
      </c>
      <c r="C155" s="160">
        <v>0</v>
      </c>
      <c r="D155" s="160">
        <v>0</v>
      </c>
      <c r="E155" s="160">
        <v>0</v>
      </c>
      <c r="F155" s="160">
        <v>0</v>
      </c>
      <c r="G155" s="160">
        <v>0</v>
      </c>
      <c r="H155" s="160">
        <v>0</v>
      </c>
      <c r="I155" s="160">
        <v>0</v>
      </c>
      <c r="J155" s="160">
        <v>1</v>
      </c>
      <c r="K155" s="160">
        <v>0</v>
      </c>
      <c r="L155" s="295">
        <v>1</v>
      </c>
      <c r="M155" s="160">
        <v>4</v>
      </c>
      <c r="N155" s="295">
        <v>0</v>
      </c>
      <c r="O155" s="295">
        <v>0</v>
      </c>
      <c r="P155" s="295">
        <v>2</v>
      </c>
      <c r="Q155" s="159">
        <v>0</v>
      </c>
      <c r="R155" s="159">
        <v>0</v>
      </c>
      <c r="S155" s="159">
        <v>0</v>
      </c>
      <c r="T155" s="451">
        <f t="shared" si="12"/>
        <v>8</v>
      </c>
      <c r="U155" s="160"/>
      <c r="V155" s="39"/>
    </row>
    <row r="156" spans="1:22">
      <c r="A156" s="129"/>
      <c r="B156" s="452" t="s">
        <v>50</v>
      </c>
      <c r="C156" s="160">
        <v>0</v>
      </c>
      <c r="D156" s="160">
        <v>0</v>
      </c>
      <c r="E156" s="160">
        <v>0</v>
      </c>
      <c r="F156" s="160">
        <v>0</v>
      </c>
      <c r="G156" s="160">
        <v>0</v>
      </c>
      <c r="H156" s="160">
        <v>0</v>
      </c>
      <c r="I156" s="160">
        <v>0</v>
      </c>
      <c r="J156" s="160">
        <v>0</v>
      </c>
      <c r="K156" s="160">
        <v>1</v>
      </c>
      <c r="L156" s="295">
        <v>0</v>
      </c>
      <c r="M156" s="160">
        <v>2</v>
      </c>
      <c r="N156" s="295">
        <v>0</v>
      </c>
      <c r="O156" s="295">
        <v>2</v>
      </c>
      <c r="P156" s="295">
        <v>2</v>
      </c>
      <c r="Q156" s="159">
        <v>1</v>
      </c>
      <c r="R156" s="159">
        <v>0</v>
      </c>
      <c r="S156" s="159">
        <v>1</v>
      </c>
      <c r="T156" s="451">
        <f t="shared" si="12"/>
        <v>9</v>
      </c>
      <c r="U156" s="160"/>
      <c r="V156" s="39"/>
    </row>
    <row r="157" spans="1:22">
      <c r="A157" s="129"/>
      <c r="B157" s="452" t="s">
        <v>604</v>
      </c>
      <c r="C157" s="160">
        <v>0</v>
      </c>
      <c r="D157" s="160">
        <v>0</v>
      </c>
      <c r="E157" s="160">
        <v>0</v>
      </c>
      <c r="F157" s="160">
        <v>0</v>
      </c>
      <c r="G157" s="160">
        <v>0</v>
      </c>
      <c r="H157" s="160">
        <v>0</v>
      </c>
      <c r="I157" s="160">
        <v>0</v>
      </c>
      <c r="J157" s="160">
        <v>0</v>
      </c>
      <c r="K157" s="160">
        <v>0</v>
      </c>
      <c r="L157" s="295">
        <v>0</v>
      </c>
      <c r="M157" s="160">
        <v>2</v>
      </c>
      <c r="N157" s="295">
        <v>4</v>
      </c>
      <c r="O157" s="295">
        <v>1</v>
      </c>
      <c r="P157" s="295">
        <v>6</v>
      </c>
      <c r="Q157" s="159">
        <v>2</v>
      </c>
      <c r="R157" s="159">
        <v>6</v>
      </c>
      <c r="S157" s="159">
        <v>0</v>
      </c>
      <c r="T157" s="451">
        <f t="shared" si="12"/>
        <v>21</v>
      </c>
      <c r="U157" s="160"/>
      <c r="V157" s="39"/>
    </row>
    <row r="158" spans="1:22">
      <c r="A158" s="129"/>
      <c r="B158" s="452" t="s">
        <v>605</v>
      </c>
      <c r="C158" s="160">
        <v>0</v>
      </c>
      <c r="D158" s="160">
        <v>0</v>
      </c>
      <c r="E158" s="160">
        <v>0</v>
      </c>
      <c r="F158" s="160">
        <v>0</v>
      </c>
      <c r="G158" s="160">
        <v>0</v>
      </c>
      <c r="H158" s="160">
        <v>0</v>
      </c>
      <c r="I158" s="160">
        <v>0</v>
      </c>
      <c r="J158" s="160">
        <v>1</v>
      </c>
      <c r="K158" s="160">
        <v>0</v>
      </c>
      <c r="L158" s="295">
        <v>1</v>
      </c>
      <c r="M158" s="160">
        <v>0</v>
      </c>
      <c r="N158" s="295">
        <v>1</v>
      </c>
      <c r="O158" s="295">
        <v>1</v>
      </c>
      <c r="P158" s="295">
        <v>2</v>
      </c>
      <c r="Q158" s="159">
        <v>0</v>
      </c>
      <c r="R158" s="159">
        <v>2</v>
      </c>
      <c r="S158" s="159">
        <v>1</v>
      </c>
      <c r="T158" s="451">
        <f t="shared" si="12"/>
        <v>9</v>
      </c>
      <c r="U158" s="160"/>
      <c r="V158" s="39"/>
    </row>
    <row r="159" spans="1:22">
      <c r="A159" s="129"/>
      <c r="B159" s="452" t="s">
        <v>606</v>
      </c>
      <c r="C159" s="160">
        <v>0</v>
      </c>
      <c r="D159" s="160">
        <v>0</v>
      </c>
      <c r="E159" s="160">
        <v>0</v>
      </c>
      <c r="F159" s="160">
        <v>0</v>
      </c>
      <c r="G159" s="160">
        <v>0</v>
      </c>
      <c r="H159" s="160">
        <v>0</v>
      </c>
      <c r="I159" s="160">
        <v>0</v>
      </c>
      <c r="J159" s="160">
        <v>0</v>
      </c>
      <c r="K159" s="160">
        <v>0</v>
      </c>
      <c r="L159" s="295">
        <v>0</v>
      </c>
      <c r="M159" s="160">
        <v>2</v>
      </c>
      <c r="N159" s="295">
        <v>0</v>
      </c>
      <c r="O159" s="295">
        <v>0</v>
      </c>
      <c r="P159" s="295">
        <v>1</v>
      </c>
      <c r="Q159" s="159">
        <v>0</v>
      </c>
      <c r="R159" s="159">
        <v>1</v>
      </c>
      <c r="S159" s="159">
        <v>0</v>
      </c>
      <c r="T159" s="451">
        <f t="shared" si="12"/>
        <v>4</v>
      </c>
      <c r="U159" s="160"/>
      <c r="V159" s="39"/>
    </row>
    <row r="160" spans="1:22">
      <c r="A160" s="129"/>
      <c r="B160" s="452" t="s">
        <v>607</v>
      </c>
      <c r="C160" s="160">
        <v>0</v>
      </c>
      <c r="D160" s="160">
        <v>0</v>
      </c>
      <c r="E160" s="160">
        <v>0</v>
      </c>
      <c r="F160" s="160">
        <v>0</v>
      </c>
      <c r="G160" s="160">
        <v>0</v>
      </c>
      <c r="H160" s="160">
        <v>0</v>
      </c>
      <c r="I160" s="160">
        <v>0</v>
      </c>
      <c r="J160" s="160">
        <v>0</v>
      </c>
      <c r="K160" s="160">
        <v>0</v>
      </c>
      <c r="L160" s="295">
        <v>1</v>
      </c>
      <c r="M160" s="160">
        <v>0</v>
      </c>
      <c r="N160" s="295">
        <v>2</v>
      </c>
      <c r="O160" s="295">
        <v>1</v>
      </c>
      <c r="P160" s="295">
        <v>1</v>
      </c>
      <c r="Q160" s="159">
        <v>0</v>
      </c>
      <c r="R160" s="159">
        <v>0</v>
      </c>
      <c r="S160" s="159">
        <v>1</v>
      </c>
      <c r="T160" s="451">
        <f t="shared" si="12"/>
        <v>6</v>
      </c>
      <c r="U160" s="160"/>
      <c r="V160" s="39"/>
    </row>
    <row r="161" spans="1:22">
      <c r="A161" s="129"/>
      <c r="B161" s="452" t="s">
        <v>608</v>
      </c>
      <c r="C161" s="160">
        <v>0</v>
      </c>
      <c r="D161" s="160">
        <v>0</v>
      </c>
      <c r="E161" s="160">
        <v>0</v>
      </c>
      <c r="F161" s="160">
        <v>0</v>
      </c>
      <c r="G161" s="160">
        <v>0</v>
      </c>
      <c r="H161" s="160">
        <v>0</v>
      </c>
      <c r="I161" s="160">
        <v>0</v>
      </c>
      <c r="J161" s="160">
        <v>0</v>
      </c>
      <c r="K161" s="160">
        <v>0</v>
      </c>
      <c r="L161" s="295">
        <v>0</v>
      </c>
      <c r="M161" s="160">
        <v>0</v>
      </c>
      <c r="N161" s="295">
        <v>1</v>
      </c>
      <c r="O161" s="295">
        <v>1</v>
      </c>
      <c r="P161" s="295">
        <v>0</v>
      </c>
      <c r="Q161" s="159">
        <v>0</v>
      </c>
      <c r="R161" s="159">
        <v>3</v>
      </c>
      <c r="S161" s="159">
        <v>1</v>
      </c>
      <c r="T161" s="451">
        <f t="shared" si="12"/>
        <v>6</v>
      </c>
      <c r="U161" s="160"/>
      <c r="V161" s="39"/>
    </row>
    <row r="162" spans="1:22">
      <c r="A162" s="129"/>
      <c r="B162" s="452" t="s">
        <v>609</v>
      </c>
      <c r="C162" s="160">
        <v>0</v>
      </c>
      <c r="D162" s="160">
        <v>0</v>
      </c>
      <c r="E162" s="160">
        <v>0</v>
      </c>
      <c r="F162" s="160">
        <v>0</v>
      </c>
      <c r="G162" s="160">
        <v>0</v>
      </c>
      <c r="H162" s="160">
        <v>0</v>
      </c>
      <c r="I162" s="160">
        <v>0</v>
      </c>
      <c r="J162" s="160">
        <v>0</v>
      </c>
      <c r="K162" s="160">
        <v>0</v>
      </c>
      <c r="L162" s="295">
        <v>0</v>
      </c>
      <c r="M162" s="160">
        <v>0</v>
      </c>
      <c r="N162" s="295">
        <v>3</v>
      </c>
      <c r="O162" s="295">
        <v>2</v>
      </c>
      <c r="P162" s="295">
        <v>1</v>
      </c>
      <c r="Q162" s="159">
        <v>1</v>
      </c>
      <c r="R162" s="159">
        <v>1</v>
      </c>
      <c r="S162" s="159">
        <v>0</v>
      </c>
      <c r="T162" s="451">
        <f t="shared" si="12"/>
        <v>8</v>
      </c>
      <c r="U162" s="160"/>
      <c r="V162" s="39"/>
    </row>
    <row r="163" spans="1:22">
      <c r="A163" s="129"/>
      <c r="B163" s="452" t="s">
        <v>610</v>
      </c>
      <c r="C163" s="160">
        <v>0</v>
      </c>
      <c r="D163" s="160">
        <v>0</v>
      </c>
      <c r="E163" s="160">
        <v>0</v>
      </c>
      <c r="F163" s="160">
        <v>0</v>
      </c>
      <c r="G163" s="160">
        <v>0</v>
      </c>
      <c r="H163" s="160">
        <v>0</v>
      </c>
      <c r="I163" s="160">
        <v>2</v>
      </c>
      <c r="J163" s="160">
        <v>0</v>
      </c>
      <c r="K163" s="160">
        <v>0</v>
      </c>
      <c r="L163" s="295">
        <v>2</v>
      </c>
      <c r="M163" s="160">
        <v>1</v>
      </c>
      <c r="N163" s="295">
        <v>1</v>
      </c>
      <c r="O163" s="295">
        <v>0</v>
      </c>
      <c r="P163" s="295">
        <v>3</v>
      </c>
      <c r="Q163" s="159">
        <v>1</v>
      </c>
      <c r="R163" s="159">
        <v>2</v>
      </c>
      <c r="S163" s="159">
        <v>1</v>
      </c>
      <c r="T163" s="451">
        <f t="shared" si="12"/>
        <v>13</v>
      </c>
      <c r="U163" s="160"/>
      <c r="V163" s="39"/>
    </row>
    <row r="164" spans="1:22">
      <c r="A164" s="129"/>
      <c r="B164" s="452" t="s">
        <v>611</v>
      </c>
      <c r="C164" s="160">
        <v>0</v>
      </c>
      <c r="D164" s="160">
        <v>0</v>
      </c>
      <c r="E164" s="160">
        <v>0</v>
      </c>
      <c r="F164" s="160">
        <v>0</v>
      </c>
      <c r="G164" s="160">
        <v>0</v>
      </c>
      <c r="H164" s="160">
        <v>1</v>
      </c>
      <c r="I164" s="160">
        <v>0</v>
      </c>
      <c r="J164" s="160">
        <v>0</v>
      </c>
      <c r="K164" s="160">
        <v>0</v>
      </c>
      <c r="L164" s="295">
        <v>0</v>
      </c>
      <c r="M164" s="160">
        <v>0</v>
      </c>
      <c r="N164" s="295">
        <v>0</v>
      </c>
      <c r="O164" s="295">
        <v>3</v>
      </c>
      <c r="P164" s="295">
        <v>0</v>
      </c>
      <c r="Q164" s="159">
        <v>0</v>
      </c>
      <c r="R164" s="159">
        <v>0</v>
      </c>
      <c r="S164" s="159">
        <v>0</v>
      </c>
      <c r="T164" s="451">
        <f t="shared" si="12"/>
        <v>4</v>
      </c>
      <c r="U164" s="160"/>
      <c r="V164" s="39"/>
    </row>
    <row r="165" spans="1:22">
      <c r="A165" s="129"/>
      <c r="B165" s="452" t="s">
        <v>612</v>
      </c>
      <c r="C165" s="160">
        <v>0</v>
      </c>
      <c r="D165" s="160">
        <v>0</v>
      </c>
      <c r="E165" s="160">
        <v>0</v>
      </c>
      <c r="F165" s="160">
        <v>0</v>
      </c>
      <c r="G165" s="160">
        <v>0</v>
      </c>
      <c r="H165" s="160">
        <v>0</v>
      </c>
      <c r="I165" s="160">
        <v>0</v>
      </c>
      <c r="J165" s="160">
        <v>0</v>
      </c>
      <c r="K165" s="160">
        <v>0</v>
      </c>
      <c r="L165" s="295">
        <v>0</v>
      </c>
      <c r="M165" s="160">
        <v>0</v>
      </c>
      <c r="N165" s="295">
        <v>0</v>
      </c>
      <c r="O165" s="295">
        <v>0</v>
      </c>
      <c r="P165" s="295">
        <v>2</v>
      </c>
      <c r="Q165" s="159">
        <v>1</v>
      </c>
      <c r="R165" s="159">
        <v>1</v>
      </c>
      <c r="S165" s="159">
        <v>0</v>
      </c>
      <c r="T165" s="451">
        <f t="shared" si="12"/>
        <v>4</v>
      </c>
      <c r="U165" s="160"/>
      <c r="V165" s="39"/>
    </row>
    <row r="166" spans="1:22">
      <c r="A166" s="129"/>
      <c r="B166" s="452" t="s">
        <v>613</v>
      </c>
      <c r="C166" s="160">
        <v>0</v>
      </c>
      <c r="D166" s="160">
        <v>0</v>
      </c>
      <c r="E166" s="160">
        <v>0</v>
      </c>
      <c r="F166" s="160">
        <v>0</v>
      </c>
      <c r="G166" s="160">
        <v>0</v>
      </c>
      <c r="H166" s="160">
        <v>0</v>
      </c>
      <c r="I166" s="160">
        <v>0</v>
      </c>
      <c r="J166" s="160">
        <v>0</v>
      </c>
      <c r="K166" s="160">
        <v>0</v>
      </c>
      <c r="L166" s="295">
        <v>0</v>
      </c>
      <c r="M166" s="160">
        <v>0</v>
      </c>
      <c r="N166" s="295">
        <v>0</v>
      </c>
      <c r="O166" s="295">
        <v>0</v>
      </c>
      <c r="P166" s="295">
        <v>1</v>
      </c>
      <c r="Q166" s="159">
        <v>1</v>
      </c>
      <c r="R166" s="159">
        <v>0</v>
      </c>
      <c r="S166" s="159">
        <v>0</v>
      </c>
      <c r="T166" s="451">
        <f t="shared" si="12"/>
        <v>2</v>
      </c>
      <c r="U166" s="160"/>
      <c r="V166" s="39"/>
    </row>
    <row r="167" ht="15.75" spans="1:22">
      <c r="A167" s="129"/>
      <c r="B167" s="441" t="s">
        <v>511</v>
      </c>
      <c r="C167" s="85">
        <f t="shared" ref="C167:K167" si="13">SUM(C142:C166)</f>
        <v>0</v>
      </c>
      <c r="D167" s="85">
        <f t="shared" si="13"/>
        <v>0</v>
      </c>
      <c r="E167" s="85">
        <f t="shared" si="13"/>
        <v>0</v>
      </c>
      <c r="F167" s="85">
        <f t="shared" si="13"/>
        <v>0</v>
      </c>
      <c r="G167" s="85">
        <f t="shared" si="13"/>
        <v>0</v>
      </c>
      <c r="H167" s="85">
        <f t="shared" si="13"/>
        <v>1</v>
      </c>
      <c r="I167" s="85">
        <f t="shared" si="13"/>
        <v>3</v>
      </c>
      <c r="J167" s="85">
        <f t="shared" si="13"/>
        <v>3</v>
      </c>
      <c r="K167" s="85">
        <f t="shared" si="13"/>
        <v>8</v>
      </c>
      <c r="L167" s="148">
        <f t="shared" ref="L167:T167" si="14">SUM(L138:L166)</f>
        <v>12</v>
      </c>
      <c r="M167" s="85">
        <f t="shared" si="14"/>
        <v>17</v>
      </c>
      <c r="N167" s="148">
        <f t="shared" si="14"/>
        <v>24</v>
      </c>
      <c r="O167" s="148">
        <f t="shared" si="14"/>
        <v>16</v>
      </c>
      <c r="P167" s="85">
        <f t="shared" si="14"/>
        <v>26</v>
      </c>
      <c r="Q167" s="85">
        <f t="shared" si="14"/>
        <v>14</v>
      </c>
      <c r="R167" s="85">
        <f t="shared" si="14"/>
        <v>25</v>
      </c>
      <c r="S167" s="85">
        <f t="shared" si="14"/>
        <v>11</v>
      </c>
      <c r="T167" s="86">
        <f t="shared" si="14"/>
        <v>160</v>
      </c>
      <c r="U167" s="87"/>
      <c r="V167" s="39"/>
    </row>
    <row r="168" spans="1:22">
      <c r="A168" s="129"/>
      <c r="B168" s="35" t="s">
        <v>131</v>
      </c>
      <c r="C168" s="67"/>
      <c r="D168" s="67"/>
      <c r="E168" s="67"/>
      <c r="F168" s="67"/>
      <c r="G168" s="67"/>
      <c r="H168" s="67"/>
      <c r="I168" s="67"/>
      <c r="J168" s="67"/>
      <c r="K168" s="67"/>
      <c r="L168" s="227"/>
      <c r="M168" s="67"/>
      <c r="N168" s="227"/>
      <c r="O168" s="227"/>
      <c r="P168" s="227"/>
      <c r="Q168" s="67"/>
      <c r="R168" s="67"/>
      <c r="S168" s="67"/>
      <c r="T168" s="67"/>
      <c r="U168" s="39"/>
      <c r="V168" s="39"/>
    </row>
    <row r="169" spans="1:22">
      <c r="A169" s="129"/>
      <c r="B169" s="35"/>
      <c r="C169" s="67"/>
      <c r="D169" s="67"/>
      <c r="E169" s="67"/>
      <c r="F169" s="67"/>
      <c r="G169" s="67"/>
      <c r="H169" s="67"/>
      <c r="I169" s="67"/>
      <c r="J169" s="67"/>
      <c r="K169" s="67"/>
      <c r="L169" s="227"/>
      <c r="M169" s="67"/>
      <c r="N169" s="227"/>
      <c r="O169" s="227"/>
      <c r="P169" s="227"/>
      <c r="Q169" s="67"/>
      <c r="R169" s="67"/>
      <c r="S169" s="67"/>
      <c r="T169" s="67"/>
      <c r="U169" s="39"/>
      <c r="V169" s="39"/>
    </row>
    <row r="170" spans="1:22">
      <c r="A170" s="129"/>
      <c r="B170" s="67"/>
      <c r="C170" s="67"/>
      <c r="D170" s="67"/>
      <c r="E170" s="67"/>
      <c r="F170" s="67"/>
      <c r="G170" s="67"/>
      <c r="H170" s="67"/>
      <c r="I170" s="67"/>
      <c r="J170" s="67"/>
      <c r="K170" s="67"/>
      <c r="L170" s="227"/>
      <c r="M170" s="67"/>
      <c r="N170" s="227"/>
      <c r="O170" s="227"/>
      <c r="P170" s="227"/>
      <c r="Q170" s="67"/>
      <c r="R170" s="67"/>
      <c r="S170" s="67"/>
      <c r="T170" s="67"/>
      <c r="U170" s="39"/>
      <c r="V170" s="39"/>
    </row>
    <row r="171" ht="15.75" spans="1:22">
      <c r="A171" s="129"/>
      <c r="B171" s="350" t="s">
        <v>616</v>
      </c>
      <c r="C171" s="67"/>
      <c r="D171" s="67"/>
      <c r="E171" s="67"/>
      <c r="F171" s="67"/>
      <c r="G171" s="67"/>
      <c r="H171" s="67"/>
      <c r="I171" s="67"/>
      <c r="J171" s="67"/>
      <c r="K171" s="67"/>
      <c r="L171" s="227"/>
      <c r="M171" s="67"/>
      <c r="N171" s="227"/>
      <c r="O171" s="227"/>
      <c r="P171" s="227"/>
      <c r="Q171" s="67"/>
      <c r="R171" s="67"/>
      <c r="S171" s="67"/>
      <c r="T171" s="67"/>
      <c r="U171" s="39"/>
      <c r="V171" s="39"/>
    </row>
    <row r="172" spans="1:22">
      <c r="A172" s="129"/>
      <c r="B172" s="440" t="s">
        <v>617</v>
      </c>
      <c r="C172" s="372">
        <v>2004</v>
      </c>
      <c r="D172" s="372">
        <v>2005</v>
      </c>
      <c r="E172" s="372">
        <v>2006</v>
      </c>
      <c r="F172" s="372">
        <v>2007</v>
      </c>
      <c r="G172" s="372">
        <v>2008</v>
      </c>
      <c r="H172" s="372">
        <v>2009</v>
      </c>
      <c r="I172" s="372">
        <v>2010</v>
      </c>
      <c r="J172" s="372">
        <v>2011</v>
      </c>
      <c r="K172" s="372">
        <v>2012</v>
      </c>
      <c r="L172" s="443">
        <v>2013</v>
      </c>
      <c r="M172" s="372">
        <v>2014</v>
      </c>
      <c r="N172" s="443">
        <v>2015</v>
      </c>
      <c r="O172" s="443">
        <v>2016</v>
      </c>
      <c r="P172" s="372">
        <v>2017</v>
      </c>
      <c r="Q172" s="352">
        <v>2018</v>
      </c>
      <c r="R172" s="352">
        <v>2019</v>
      </c>
      <c r="S172" s="455">
        <v>2020</v>
      </c>
      <c r="T172" s="373" t="s">
        <v>511</v>
      </c>
      <c r="U172" s="158"/>
      <c r="V172" s="39"/>
    </row>
    <row r="173" spans="1:22">
      <c r="A173" s="129"/>
      <c r="B173" s="453">
        <v>2</v>
      </c>
      <c r="C173" s="399">
        <v>0</v>
      </c>
      <c r="D173" s="399">
        <v>0</v>
      </c>
      <c r="E173" s="399">
        <v>0</v>
      </c>
      <c r="F173" s="399">
        <v>0</v>
      </c>
      <c r="G173" s="399">
        <v>0</v>
      </c>
      <c r="H173" s="399">
        <v>0</v>
      </c>
      <c r="I173" s="399">
        <v>0</v>
      </c>
      <c r="J173" s="399">
        <v>0</v>
      </c>
      <c r="K173" s="399">
        <v>0</v>
      </c>
      <c r="L173" s="418">
        <v>0</v>
      </c>
      <c r="M173" s="399">
        <v>0</v>
      </c>
      <c r="N173" s="418">
        <v>0</v>
      </c>
      <c r="O173" s="418">
        <v>1</v>
      </c>
      <c r="P173" s="399">
        <v>2</v>
      </c>
      <c r="Q173" s="387">
        <v>0</v>
      </c>
      <c r="R173" s="387">
        <v>0</v>
      </c>
      <c r="S173" s="387">
        <v>0</v>
      </c>
      <c r="T173" s="451">
        <f>SUM(C173:S173)</f>
        <v>3</v>
      </c>
      <c r="U173" s="158"/>
      <c r="V173" s="39"/>
    </row>
    <row r="174" spans="1:22">
      <c r="A174" s="129"/>
      <c r="B174" s="454">
        <v>3</v>
      </c>
      <c r="C174" s="160">
        <v>0</v>
      </c>
      <c r="D174" s="160">
        <v>0</v>
      </c>
      <c r="E174" s="160">
        <v>0</v>
      </c>
      <c r="F174" s="160">
        <v>0</v>
      </c>
      <c r="G174" s="160">
        <v>0</v>
      </c>
      <c r="H174" s="160">
        <v>1</v>
      </c>
      <c r="I174" s="160">
        <v>0</v>
      </c>
      <c r="J174" s="160">
        <v>0</v>
      </c>
      <c r="K174" s="160">
        <v>0</v>
      </c>
      <c r="L174" s="295">
        <v>0</v>
      </c>
      <c r="M174" s="160">
        <v>0</v>
      </c>
      <c r="N174" s="295">
        <v>0</v>
      </c>
      <c r="O174" s="295">
        <v>1</v>
      </c>
      <c r="P174" s="160">
        <v>1</v>
      </c>
      <c r="Q174" s="82">
        <v>0</v>
      </c>
      <c r="R174" s="82">
        <v>0</v>
      </c>
      <c r="S174" s="82">
        <v>0</v>
      </c>
      <c r="T174" s="451">
        <f t="shared" ref="T174:T194" si="15">SUM(C174:S174)</f>
        <v>3</v>
      </c>
      <c r="U174" s="160"/>
      <c r="V174" s="39"/>
    </row>
    <row r="175" spans="1:22">
      <c r="A175" s="129"/>
      <c r="B175" s="454">
        <v>4</v>
      </c>
      <c r="C175" s="160">
        <v>0</v>
      </c>
      <c r="D175" s="160">
        <v>0</v>
      </c>
      <c r="E175" s="160">
        <v>0</v>
      </c>
      <c r="F175" s="160">
        <v>0</v>
      </c>
      <c r="G175" s="160">
        <v>0</v>
      </c>
      <c r="H175" s="160">
        <v>1</v>
      </c>
      <c r="I175" s="160">
        <v>0</v>
      </c>
      <c r="J175" s="160">
        <v>0</v>
      </c>
      <c r="K175" s="160">
        <v>3</v>
      </c>
      <c r="L175" s="295">
        <v>1</v>
      </c>
      <c r="M175" s="160">
        <v>1</v>
      </c>
      <c r="N175" s="295">
        <v>1</v>
      </c>
      <c r="O175" s="295">
        <v>1</v>
      </c>
      <c r="P175" s="160">
        <v>0</v>
      </c>
      <c r="Q175" s="82">
        <v>0</v>
      </c>
      <c r="R175" s="82">
        <v>0</v>
      </c>
      <c r="S175" s="82">
        <v>0</v>
      </c>
      <c r="T175" s="451">
        <f t="shared" si="15"/>
        <v>8</v>
      </c>
      <c r="U175" s="160"/>
      <c r="V175" s="39"/>
    </row>
    <row r="176" spans="1:22">
      <c r="A176" s="129"/>
      <c r="B176" s="454">
        <v>5</v>
      </c>
      <c r="C176" s="160">
        <v>0</v>
      </c>
      <c r="D176" s="160">
        <v>0</v>
      </c>
      <c r="E176" s="160">
        <v>0</v>
      </c>
      <c r="F176" s="160">
        <v>0</v>
      </c>
      <c r="G176" s="160">
        <v>1</v>
      </c>
      <c r="H176" s="160">
        <v>0</v>
      </c>
      <c r="I176" s="160">
        <v>0</v>
      </c>
      <c r="J176" s="160">
        <v>0</v>
      </c>
      <c r="K176" s="160">
        <v>0</v>
      </c>
      <c r="L176" s="295">
        <v>1</v>
      </c>
      <c r="M176" s="160">
        <v>2</v>
      </c>
      <c r="N176" s="295">
        <v>1</v>
      </c>
      <c r="O176" s="295">
        <v>0</v>
      </c>
      <c r="P176" s="160">
        <v>1</v>
      </c>
      <c r="Q176" s="82">
        <v>1</v>
      </c>
      <c r="R176" s="82">
        <v>0</v>
      </c>
      <c r="S176" s="82">
        <v>0</v>
      </c>
      <c r="T176" s="451">
        <f t="shared" si="15"/>
        <v>7</v>
      </c>
      <c r="U176" s="160"/>
      <c r="V176" s="39"/>
    </row>
    <row r="177" spans="1:22">
      <c r="A177" s="129"/>
      <c r="B177" s="454">
        <v>6</v>
      </c>
      <c r="C177" s="160">
        <v>0</v>
      </c>
      <c r="D177" s="160">
        <v>0</v>
      </c>
      <c r="E177" s="160">
        <v>0</v>
      </c>
      <c r="F177" s="160">
        <v>0</v>
      </c>
      <c r="G177" s="160">
        <v>1</v>
      </c>
      <c r="H177" s="160">
        <v>2</v>
      </c>
      <c r="I177" s="160">
        <v>7</v>
      </c>
      <c r="J177" s="160">
        <v>4</v>
      </c>
      <c r="K177" s="160">
        <v>2</v>
      </c>
      <c r="L177" s="295">
        <v>9</v>
      </c>
      <c r="M177" s="160">
        <v>11</v>
      </c>
      <c r="N177" s="295">
        <v>21</v>
      </c>
      <c r="O177" s="295">
        <v>12</v>
      </c>
      <c r="P177" s="160">
        <v>14</v>
      </c>
      <c r="Q177" s="82">
        <v>8</v>
      </c>
      <c r="R177" s="82">
        <v>9</v>
      </c>
      <c r="S177" s="82">
        <v>8</v>
      </c>
      <c r="T177" s="451">
        <f t="shared" si="15"/>
        <v>108</v>
      </c>
      <c r="U177" s="160"/>
      <c r="V177" s="39"/>
    </row>
    <row r="178" spans="1:22">
      <c r="A178" s="129"/>
      <c r="B178" s="454">
        <v>7</v>
      </c>
      <c r="C178" s="160">
        <v>0</v>
      </c>
      <c r="D178" s="160">
        <v>0</v>
      </c>
      <c r="E178" s="160">
        <v>0</v>
      </c>
      <c r="F178" s="160">
        <v>0</v>
      </c>
      <c r="G178" s="160">
        <v>0</v>
      </c>
      <c r="H178" s="160">
        <v>0</v>
      </c>
      <c r="I178" s="160">
        <v>0</v>
      </c>
      <c r="J178" s="160">
        <v>0</v>
      </c>
      <c r="K178" s="160">
        <v>0</v>
      </c>
      <c r="L178" s="295">
        <v>2</v>
      </c>
      <c r="M178" s="160">
        <v>0</v>
      </c>
      <c r="N178" s="295">
        <v>0</v>
      </c>
      <c r="O178" s="295">
        <v>0</v>
      </c>
      <c r="P178" s="160">
        <v>1</v>
      </c>
      <c r="Q178" s="82">
        <v>2</v>
      </c>
      <c r="R178" s="82">
        <v>0</v>
      </c>
      <c r="S178" s="82">
        <v>0</v>
      </c>
      <c r="T178" s="451">
        <f t="shared" si="15"/>
        <v>5</v>
      </c>
      <c r="U178" s="160"/>
      <c r="V178" s="39"/>
    </row>
    <row r="179" spans="1:22">
      <c r="A179" s="129"/>
      <c r="B179" s="454">
        <v>8</v>
      </c>
      <c r="C179" s="160">
        <v>0</v>
      </c>
      <c r="D179" s="160">
        <v>0</v>
      </c>
      <c r="E179" s="160">
        <v>0</v>
      </c>
      <c r="F179" s="160">
        <v>0</v>
      </c>
      <c r="G179" s="160">
        <v>0</v>
      </c>
      <c r="H179" s="160">
        <v>0</v>
      </c>
      <c r="I179" s="160">
        <v>0</v>
      </c>
      <c r="J179" s="160">
        <v>0</v>
      </c>
      <c r="K179" s="160">
        <v>0</v>
      </c>
      <c r="L179" s="295">
        <v>0</v>
      </c>
      <c r="M179" s="160">
        <v>4</v>
      </c>
      <c r="N179" s="295">
        <v>1</v>
      </c>
      <c r="O179" s="295">
        <v>1</v>
      </c>
      <c r="P179" s="160">
        <v>1</v>
      </c>
      <c r="Q179" s="82">
        <v>1</v>
      </c>
      <c r="R179" s="82">
        <v>0</v>
      </c>
      <c r="S179" s="82">
        <v>0</v>
      </c>
      <c r="T179" s="451">
        <f t="shared" si="15"/>
        <v>8</v>
      </c>
      <c r="U179" s="160"/>
      <c r="V179" s="39"/>
    </row>
    <row r="180" spans="1:22">
      <c r="A180" s="129"/>
      <c r="B180" s="454">
        <v>9</v>
      </c>
      <c r="C180" s="160">
        <v>0</v>
      </c>
      <c r="D180" s="160">
        <v>0</v>
      </c>
      <c r="E180" s="160">
        <v>0</v>
      </c>
      <c r="F180" s="160">
        <v>0</v>
      </c>
      <c r="G180" s="160">
        <v>0</v>
      </c>
      <c r="H180" s="160">
        <v>0</v>
      </c>
      <c r="I180" s="160">
        <v>0</v>
      </c>
      <c r="J180" s="160">
        <v>1</v>
      </c>
      <c r="K180" s="160">
        <v>2</v>
      </c>
      <c r="L180" s="295">
        <v>0</v>
      </c>
      <c r="M180" s="160">
        <v>1</v>
      </c>
      <c r="N180" s="295">
        <v>0</v>
      </c>
      <c r="O180" s="295">
        <v>1</v>
      </c>
      <c r="P180" s="160">
        <v>1</v>
      </c>
      <c r="Q180" s="82">
        <v>1</v>
      </c>
      <c r="R180" s="82">
        <v>0</v>
      </c>
      <c r="S180" s="82">
        <v>0</v>
      </c>
      <c r="T180" s="451">
        <f t="shared" si="15"/>
        <v>7</v>
      </c>
      <c r="U180" s="160"/>
      <c r="V180" s="39"/>
    </row>
    <row r="181" spans="1:22">
      <c r="A181" s="129"/>
      <c r="B181" s="454">
        <v>10</v>
      </c>
      <c r="C181" s="160">
        <v>0</v>
      </c>
      <c r="D181" s="160">
        <v>0</v>
      </c>
      <c r="E181" s="160">
        <v>0</v>
      </c>
      <c r="F181" s="160">
        <v>0</v>
      </c>
      <c r="G181" s="160">
        <v>1</v>
      </c>
      <c r="H181" s="160">
        <v>0</v>
      </c>
      <c r="I181" s="160">
        <v>0</v>
      </c>
      <c r="J181" s="160">
        <v>0</v>
      </c>
      <c r="K181" s="160">
        <v>0</v>
      </c>
      <c r="L181" s="295">
        <v>1</v>
      </c>
      <c r="M181" s="160">
        <v>0</v>
      </c>
      <c r="N181" s="295">
        <v>2</v>
      </c>
      <c r="O181" s="295">
        <v>0</v>
      </c>
      <c r="P181" s="160">
        <v>0</v>
      </c>
      <c r="Q181" s="82">
        <v>1</v>
      </c>
      <c r="R181" s="82">
        <v>3</v>
      </c>
      <c r="S181" s="82">
        <v>0</v>
      </c>
      <c r="T181" s="451">
        <f t="shared" si="15"/>
        <v>8</v>
      </c>
      <c r="U181" s="160"/>
      <c r="V181" s="39"/>
    </row>
    <row r="182" spans="1:22">
      <c r="A182" s="129"/>
      <c r="B182" s="454">
        <v>11</v>
      </c>
      <c r="C182" s="160">
        <v>0</v>
      </c>
      <c r="D182" s="160">
        <v>0</v>
      </c>
      <c r="E182" s="160">
        <v>1</v>
      </c>
      <c r="F182" s="160">
        <v>0</v>
      </c>
      <c r="G182" s="160">
        <v>0</v>
      </c>
      <c r="H182" s="160">
        <v>0</v>
      </c>
      <c r="I182" s="160">
        <v>0</v>
      </c>
      <c r="J182" s="160">
        <v>1</v>
      </c>
      <c r="K182" s="160">
        <v>0</v>
      </c>
      <c r="L182" s="295">
        <v>0</v>
      </c>
      <c r="M182" s="160">
        <v>4</v>
      </c>
      <c r="N182" s="295">
        <v>2</v>
      </c>
      <c r="O182" s="295">
        <v>0</v>
      </c>
      <c r="P182" s="160">
        <v>0</v>
      </c>
      <c r="Q182" s="82">
        <v>2</v>
      </c>
      <c r="R182" s="82">
        <v>0</v>
      </c>
      <c r="S182" s="82">
        <v>0</v>
      </c>
      <c r="T182" s="451">
        <f t="shared" si="15"/>
        <v>10</v>
      </c>
      <c r="U182" s="160"/>
      <c r="V182" s="39"/>
    </row>
    <row r="183" spans="1:22">
      <c r="A183" s="129"/>
      <c r="B183" s="454">
        <v>12</v>
      </c>
      <c r="C183" s="160">
        <v>0</v>
      </c>
      <c r="D183" s="160">
        <v>0</v>
      </c>
      <c r="E183" s="160">
        <v>0</v>
      </c>
      <c r="F183" s="160">
        <v>0</v>
      </c>
      <c r="G183" s="160">
        <v>3</v>
      </c>
      <c r="H183" s="160">
        <v>2</v>
      </c>
      <c r="I183" s="160">
        <v>5</v>
      </c>
      <c r="J183" s="160">
        <v>3</v>
      </c>
      <c r="K183" s="160">
        <v>3</v>
      </c>
      <c r="L183" s="295">
        <v>11</v>
      </c>
      <c r="M183" s="160">
        <v>18</v>
      </c>
      <c r="N183" s="295">
        <v>14</v>
      </c>
      <c r="O183" s="295">
        <v>16</v>
      </c>
      <c r="P183" s="160">
        <v>38</v>
      </c>
      <c r="Q183" s="82">
        <v>23</v>
      </c>
      <c r="R183" s="82">
        <v>27</v>
      </c>
      <c r="S183" s="82">
        <v>9</v>
      </c>
      <c r="T183" s="451">
        <f t="shared" si="15"/>
        <v>172</v>
      </c>
      <c r="U183" s="160"/>
      <c r="V183" s="39"/>
    </row>
    <row r="184" spans="1:22">
      <c r="A184" s="129"/>
      <c r="B184" s="454">
        <v>13</v>
      </c>
      <c r="C184" s="160">
        <v>0</v>
      </c>
      <c r="D184" s="160">
        <v>0</v>
      </c>
      <c r="E184" s="160">
        <v>0</v>
      </c>
      <c r="F184" s="160">
        <v>0</v>
      </c>
      <c r="G184" s="160">
        <v>0</v>
      </c>
      <c r="H184" s="160">
        <v>0</v>
      </c>
      <c r="I184" s="160">
        <v>0</v>
      </c>
      <c r="J184" s="160">
        <v>0</v>
      </c>
      <c r="K184" s="160">
        <v>1</v>
      </c>
      <c r="L184" s="295">
        <v>0</v>
      </c>
      <c r="M184" s="160">
        <v>0</v>
      </c>
      <c r="N184" s="295">
        <v>0</v>
      </c>
      <c r="O184" s="295">
        <v>0</v>
      </c>
      <c r="P184" s="160">
        <v>0</v>
      </c>
      <c r="Q184" s="82">
        <v>0</v>
      </c>
      <c r="R184" s="82">
        <v>0</v>
      </c>
      <c r="S184" s="82">
        <v>0</v>
      </c>
      <c r="T184" s="451">
        <f t="shared" si="15"/>
        <v>1</v>
      </c>
      <c r="U184" s="160"/>
      <c r="V184" s="39"/>
    </row>
    <row r="185" spans="1:22">
      <c r="A185" s="129"/>
      <c r="B185" s="454">
        <v>14</v>
      </c>
      <c r="C185" s="160">
        <v>0</v>
      </c>
      <c r="D185" s="160">
        <v>0</v>
      </c>
      <c r="E185" s="160">
        <v>0</v>
      </c>
      <c r="F185" s="160">
        <v>0</v>
      </c>
      <c r="G185" s="160">
        <v>0</v>
      </c>
      <c r="H185" s="160">
        <v>0</v>
      </c>
      <c r="I185" s="160">
        <v>0</v>
      </c>
      <c r="J185" s="160">
        <v>0</v>
      </c>
      <c r="K185" s="160">
        <v>0</v>
      </c>
      <c r="L185" s="295">
        <v>0</v>
      </c>
      <c r="M185" s="160">
        <v>1</v>
      </c>
      <c r="N185" s="295">
        <v>0</v>
      </c>
      <c r="O185" s="295">
        <v>1</v>
      </c>
      <c r="P185" s="160">
        <v>0</v>
      </c>
      <c r="Q185" s="82">
        <v>0</v>
      </c>
      <c r="R185" s="82">
        <v>0</v>
      </c>
      <c r="S185" s="82">
        <v>1</v>
      </c>
      <c r="T185" s="451">
        <f t="shared" si="15"/>
        <v>3</v>
      </c>
      <c r="U185" s="160"/>
      <c r="V185" s="39"/>
    </row>
    <row r="186" spans="1:22">
      <c r="A186" s="129"/>
      <c r="B186" s="454">
        <v>15</v>
      </c>
      <c r="C186" s="160">
        <v>0</v>
      </c>
      <c r="D186" s="160">
        <v>0</v>
      </c>
      <c r="E186" s="160">
        <v>0</v>
      </c>
      <c r="F186" s="160">
        <v>0</v>
      </c>
      <c r="G186" s="160">
        <v>0</v>
      </c>
      <c r="H186" s="160">
        <v>0</v>
      </c>
      <c r="I186" s="160">
        <v>0</v>
      </c>
      <c r="J186" s="160">
        <v>0</v>
      </c>
      <c r="K186" s="160">
        <v>0</v>
      </c>
      <c r="L186" s="295">
        <v>0</v>
      </c>
      <c r="M186" s="160">
        <v>0</v>
      </c>
      <c r="N186" s="295">
        <v>0</v>
      </c>
      <c r="O186" s="295">
        <v>1</v>
      </c>
      <c r="P186" s="160">
        <v>0</v>
      </c>
      <c r="Q186" s="82">
        <v>0</v>
      </c>
      <c r="R186" s="82">
        <v>0</v>
      </c>
      <c r="S186" s="82">
        <v>0</v>
      </c>
      <c r="T186" s="451">
        <f t="shared" si="15"/>
        <v>1</v>
      </c>
      <c r="U186" s="160"/>
      <c r="V186" s="39"/>
    </row>
    <row r="187" spans="1:22">
      <c r="A187" s="129"/>
      <c r="B187" s="454">
        <v>16</v>
      </c>
      <c r="C187" s="160">
        <v>0</v>
      </c>
      <c r="D187" s="160">
        <v>0</v>
      </c>
      <c r="E187" s="160">
        <v>0</v>
      </c>
      <c r="F187" s="160">
        <v>0</v>
      </c>
      <c r="G187" s="160">
        <v>0</v>
      </c>
      <c r="H187" s="160">
        <v>0</v>
      </c>
      <c r="I187" s="160">
        <v>0</v>
      </c>
      <c r="J187" s="160">
        <v>0</v>
      </c>
      <c r="K187" s="160">
        <v>0</v>
      </c>
      <c r="L187" s="295">
        <v>0</v>
      </c>
      <c r="M187" s="160">
        <v>0</v>
      </c>
      <c r="N187" s="295">
        <v>1</v>
      </c>
      <c r="O187" s="295">
        <v>0</v>
      </c>
      <c r="P187" s="160">
        <v>0</v>
      </c>
      <c r="Q187" s="82">
        <v>0</v>
      </c>
      <c r="R187" s="82">
        <v>0</v>
      </c>
      <c r="S187" s="82">
        <v>0</v>
      </c>
      <c r="T187" s="451">
        <f t="shared" si="15"/>
        <v>1</v>
      </c>
      <c r="U187" s="160"/>
      <c r="V187" s="39"/>
    </row>
    <row r="188" spans="1:22">
      <c r="A188" s="129"/>
      <c r="B188" s="454">
        <v>18</v>
      </c>
      <c r="C188" s="160">
        <v>0</v>
      </c>
      <c r="D188" s="160">
        <v>0</v>
      </c>
      <c r="E188" s="160">
        <v>0</v>
      </c>
      <c r="F188" s="160">
        <v>0</v>
      </c>
      <c r="G188" s="160">
        <v>0</v>
      </c>
      <c r="H188" s="160">
        <v>0</v>
      </c>
      <c r="I188" s="160">
        <v>2</v>
      </c>
      <c r="J188" s="160">
        <v>2</v>
      </c>
      <c r="K188" s="160">
        <v>1</v>
      </c>
      <c r="L188" s="295">
        <v>2</v>
      </c>
      <c r="M188" s="160">
        <v>2</v>
      </c>
      <c r="N188" s="295">
        <v>2</v>
      </c>
      <c r="O188" s="295">
        <v>0</v>
      </c>
      <c r="P188" s="160">
        <v>2</v>
      </c>
      <c r="Q188" s="82">
        <v>2</v>
      </c>
      <c r="R188" s="82">
        <v>3</v>
      </c>
      <c r="S188" s="82">
        <v>0</v>
      </c>
      <c r="T188" s="451">
        <f t="shared" si="15"/>
        <v>18</v>
      </c>
      <c r="U188" s="160"/>
      <c r="V188" s="39"/>
    </row>
    <row r="189" spans="1:22">
      <c r="A189" s="129"/>
      <c r="B189" s="454">
        <v>19</v>
      </c>
      <c r="C189" s="160">
        <v>0</v>
      </c>
      <c r="D189" s="160">
        <v>0</v>
      </c>
      <c r="E189" s="160">
        <v>0</v>
      </c>
      <c r="F189" s="160">
        <v>0</v>
      </c>
      <c r="G189" s="160">
        <v>0</v>
      </c>
      <c r="H189" s="160">
        <v>0</v>
      </c>
      <c r="I189" s="160">
        <v>0</v>
      </c>
      <c r="J189" s="160">
        <v>0</v>
      </c>
      <c r="K189" s="160">
        <v>0</v>
      </c>
      <c r="L189" s="295">
        <v>0</v>
      </c>
      <c r="M189" s="160">
        <v>0</v>
      </c>
      <c r="N189" s="295">
        <v>0</v>
      </c>
      <c r="O189" s="295">
        <v>0</v>
      </c>
      <c r="P189" s="160">
        <v>0</v>
      </c>
      <c r="Q189" s="82">
        <v>0</v>
      </c>
      <c r="R189" s="82">
        <v>0</v>
      </c>
      <c r="S189" s="82">
        <v>1</v>
      </c>
      <c r="T189" s="451">
        <f t="shared" ref="T189:T197" si="16">SUM(C189:S189)</f>
        <v>1</v>
      </c>
      <c r="U189" s="160"/>
      <c r="V189" s="39"/>
    </row>
    <row r="190" spans="1:22">
      <c r="A190" s="129"/>
      <c r="B190" s="454">
        <v>21</v>
      </c>
      <c r="C190" s="160">
        <v>0</v>
      </c>
      <c r="D190" s="160">
        <v>0</v>
      </c>
      <c r="E190" s="160">
        <v>0</v>
      </c>
      <c r="F190" s="160">
        <v>0</v>
      </c>
      <c r="G190" s="160">
        <v>0</v>
      </c>
      <c r="H190" s="160">
        <v>0</v>
      </c>
      <c r="I190" s="160">
        <v>1</v>
      </c>
      <c r="J190" s="160">
        <v>0</v>
      </c>
      <c r="K190" s="160">
        <v>0</v>
      </c>
      <c r="L190" s="295">
        <v>0</v>
      </c>
      <c r="M190" s="160">
        <v>0</v>
      </c>
      <c r="N190" s="295">
        <v>0</v>
      </c>
      <c r="O190" s="295">
        <v>0</v>
      </c>
      <c r="P190" s="160">
        <v>0</v>
      </c>
      <c r="Q190" s="82">
        <v>0</v>
      </c>
      <c r="R190" s="82">
        <v>2</v>
      </c>
      <c r="S190" s="82">
        <v>0</v>
      </c>
      <c r="T190" s="451">
        <f t="shared" si="16"/>
        <v>3</v>
      </c>
      <c r="U190" s="160"/>
      <c r="V190" s="39"/>
    </row>
    <row r="191" spans="1:22">
      <c r="A191" s="129"/>
      <c r="B191" s="454">
        <v>23</v>
      </c>
      <c r="C191" s="160">
        <v>0</v>
      </c>
      <c r="D191" s="160">
        <v>0</v>
      </c>
      <c r="E191" s="160">
        <v>0</v>
      </c>
      <c r="F191" s="160">
        <v>0</v>
      </c>
      <c r="G191" s="160">
        <v>0</v>
      </c>
      <c r="H191" s="160">
        <v>0</v>
      </c>
      <c r="I191" s="160">
        <v>0</v>
      </c>
      <c r="J191" s="160">
        <v>0</v>
      </c>
      <c r="K191" s="160">
        <v>0</v>
      </c>
      <c r="L191" s="295">
        <v>0</v>
      </c>
      <c r="M191" s="160">
        <v>0</v>
      </c>
      <c r="N191" s="295">
        <v>0</v>
      </c>
      <c r="O191" s="295">
        <v>0</v>
      </c>
      <c r="P191" s="160">
        <v>0</v>
      </c>
      <c r="Q191" s="82">
        <v>0</v>
      </c>
      <c r="R191" s="82">
        <v>0</v>
      </c>
      <c r="S191" s="82">
        <v>3</v>
      </c>
      <c r="T191" s="451">
        <f t="shared" si="16"/>
        <v>3</v>
      </c>
      <c r="U191" s="160"/>
      <c r="V191" s="39"/>
    </row>
    <row r="192" spans="1:22">
      <c r="A192" s="129"/>
      <c r="B192" s="454">
        <v>24</v>
      </c>
      <c r="C192" s="160">
        <v>0</v>
      </c>
      <c r="D192" s="160">
        <v>0</v>
      </c>
      <c r="E192" s="160">
        <v>1</v>
      </c>
      <c r="F192" s="160">
        <v>0</v>
      </c>
      <c r="G192" s="160">
        <v>1</v>
      </c>
      <c r="H192" s="160">
        <v>0</v>
      </c>
      <c r="I192" s="160">
        <v>1</v>
      </c>
      <c r="J192" s="160">
        <v>1</v>
      </c>
      <c r="K192" s="160">
        <v>3</v>
      </c>
      <c r="L192" s="295">
        <v>2</v>
      </c>
      <c r="M192" s="160">
        <v>4</v>
      </c>
      <c r="N192" s="295">
        <v>5</v>
      </c>
      <c r="O192" s="295">
        <v>7</v>
      </c>
      <c r="P192" s="160">
        <v>7</v>
      </c>
      <c r="Q192" s="82">
        <v>8</v>
      </c>
      <c r="R192" s="82">
        <v>11</v>
      </c>
      <c r="S192" s="82">
        <v>6</v>
      </c>
      <c r="T192" s="451">
        <f t="shared" si="16"/>
        <v>57</v>
      </c>
      <c r="U192" s="160"/>
      <c r="V192" s="39"/>
    </row>
    <row r="193" spans="1:22">
      <c r="A193" s="129"/>
      <c r="B193" s="454">
        <v>26</v>
      </c>
      <c r="C193" s="160">
        <v>0</v>
      </c>
      <c r="D193" s="160">
        <v>0</v>
      </c>
      <c r="E193" s="160">
        <v>0</v>
      </c>
      <c r="F193" s="160">
        <v>0</v>
      </c>
      <c r="G193" s="160">
        <v>0</v>
      </c>
      <c r="H193" s="160">
        <v>0</v>
      </c>
      <c r="I193" s="160">
        <v>0</v>
      </c>
      <c r="J193" s="160">
        <v>0</v>
      </c>
      <c r="K193" s="160">
        <v>0</v>
      </c>
      <c r="L193" s="295">
        <v>1</v>
      </c>
      <c r="M193" s="160">
        <v>0</v>
      </c>
      <c r="N193" s="295">
        <v>0</v>
      </c>
      <c r="O193" s="295">
        <v>0</v>
      </c>
      <c r="P193" s="160">
        <v>0</v>
      </c>
      <c r="Q193" s="82">
        <v>0</v>
      </c>
      <c r="R193" s="82">
        <v>0</v>
      </c>
      <c r="S193" s="82">
        <v>0</v>
      </c>
      <c r="T193" s="451">
        <f t="shared" si="16"/>
        <v>1</v>
      </c>
      <c r="U193" s="160"/>
      <c r="V193" s="39"/>
    </row>
    <row r="194" spans="1:22">
      <c r="A194" s="129"/>
      <c r="B194" s="454">
        <v>30</v>
      </c>
      <c r="C194" s="160">
        <v>0</v>
      </c>
      <c r="D194" s="160">
        <v>0</v>
      </c>
      <c r="E194" s="160">
        <v>0</v>
      </c>
      <c r="F194" s="160">
        <v>0</v>
      </c>
      <c r="G194" s="160">
        <v>0</v>
      </c>
      <c r="H194" s="160">
        <v>0</v>
      </c>
      <c r="I194" s="160">
        <v>0</v>
      </c>
      <c r="J194" s="160">
        <v>0</v>
      </c>
      <c r="K194" s="160">
        <v>0</v>
      </c>
      <c r="L194" s="295">
        <v>0</v>
      </c>
      <c r="M194" s="160">
        <v>0</v>
      </c>
      <c r="N194" s="295">
        <v>1</v>
      </c>
      <c r="O194" s="295">
        <v>0</v>
      </c>
      <c r="P194" s="160">
        <v>0</v>
      </c>
      <c r="Q194" s="82">
        <v>0</v>
      </c>
      <c r="R194" s="82">
        <v>1</v>
      </c>
      <c r="S194" s="82">
        <v>0</v>
      </c>
      <c r="T194" s="451">
        <f t="shared" si="16"/>
        <v>2</v>
      </c>
      <c r="U194" s="160"/>
      <c r="V194" s="39"/>
    </row>
    <row r="195" spans="1:22">
      <c r="A195" s="129"/>
      <c r="B195" s="454">
        <v>36</v>
      </c>
      <c r="C195" s="160">
        <v>0</v>
      </c>
      <c r="D195" s="160">
        <v>1</v>
      </c>
      <c r="E195" s="160">
        <v>1</v>
      </c>
      <c r="F195" s="160">
        <v>0</v>
      </c>
      <c r="G195" s="160">
        <v>0</v>
      </c>
      <c r="H195" s="160">
        <v>0</v>
      </c>
      <c r="I195" s="160">
        <v>1</v>
      </c>
      <c r="J195" s="160">
        <v>2</v>
      </c>
      <c r="K195" s="160">
        <v>0</v>
      </c>
      <c r="L195" s="295">
        <v>2</v>
      </c>
      <c r="M195" s="160">
        <v>0</v>
      </c>
      <c r="N195" s="295">
        <v>0</v>
      </c>
      <c r="O195" s="295">
        <v>0</v>
      </c>
      <c r="P195" s="160">
        <v>0</v>
      </c>
      <c r="Q195" s="82">
        <v>0</v>
      </c>
      <c r="R195" s="82">
        <v>0</v>
      </c>
      <c r="S195" s="82">
        <v>0</v>
      </c>
      <c r="T195" s="451">
        <f t="shared" si="16"/>
        <v>7</v>
      </c>
      <c r="U195" s="160"/>
      <c r="V195" s="39"/>
    </row>
    <row r="196" spans="1:22">
      <c r="A196" s="129"/>
      <c r="B196" s="454">
        <v>45</v>
      </c>
      <c r="C196" s="160">
        <v>0</v>
      </c>
      <c r="D196" s="160">
        <v>0</v>
      </c>
      <c r="E196" s="160">
        <v>0</v>
      </c>
      <c r="F196" s="160">
        <v>0</v>
      </c>
      <c r="G196" s="160">
        <v>0</v>
      </c>
      <c r="H196" s="160">
        <v>0</v>
      </c>
      <c r="I196" s="160">
        <v>0</v>
      </c>
      <c r="J196" s="160">
        <v>0</v>
      </c>
      <c r="K196" s="160">
        <v>0</v>
      </c>
      <c r="L196" s="295">
        <v>0</v>
      </c>
      <c r="M196" s="160">
        <v>0</v>
      </c>
      <c r="N196" s="295">
        <v>0</v>
      </c>
      <c r="O196" s="295">
        <v>0</v>
      </c>
      <c r="P196" s="160">
        <v>0</v>
      </c>
      <c r="Q196" s="82">
        <v>0</v>
      </c>
      <c r="R196" s="82">
        <v>0</v>
      </c>
      <c r="S196" s="82">
        <v>1</v>
      </c>
      <c r="T196" s="451">
        <f t="shared" si="16"/>
        <v>1</v>
      </c>
      <c r="U196" s="160"/>
      <c r="V196" s="39"/>
    </row>
    <row r="197" spans="1:22">
      <c r="A197" s="129"/>
      <c r="B197" s="454">
        <v>48</v>
      </c>
      <c r="C197" s="160">
        <v>1</v>
      </c>
      <c r="D197" s="160">
        <v>0</v>
      </c>
      <c r="E197" s="160">
        <v>0</v>
      </c>
      <c r="F197" s="160">
        <v>0</v>
      </c>
      <c r="G197" s="160">
        <v>0</v>
      </c>
      <c r="H197" s="160">
        <v>1</v>
      </c>
      <c r="I197" s="160">
        <v>0</v>
      </c>
      <c r="J197" s="160">
        <v>0</v>
      </c>
      <c r="K197" s="160">
        <v>0</v>
      </c>
      <c r="L197" s="295">
        <v>0</v>
      </c>
      <c r="M197" s="160">
        <v>0</v>
      </c>
      <c r="N197" s="295">
        <v>0</v>
      </c>
      <c r="O197" s="295">
        <v>0</v>
      </c>
      <c r="P197" s="160">
        <v>0</v>
      </c>
      <c r="Q197" s="82">
        <v>0</v>
      </c>
      <c r="R197" s="82">
        <v>0</v>
      </c>
      <c r="S197" s="82">
        <v>0</v>
      </c>
      <c r="T197" s="451">
        <f t="shared" si="16"/>
        <v>2</v>
      </c>
      <c r="U197" s="160"/>
      <c r="V197" s="39"/>
    </row>
    <row r="198" ht="15.75" spans="1:22">
      <c r="A198" s="129"/>
      <c r="B198" s="441" t="s">
        <v>511</v>
      </c>
      <c r="C198" s="85">
        <f>SUM(C173:C197)</f>
        <v>1</v>
      </c>
      <c r="D198" s="85">
        <f t="shared" ref="D198:T198" si="17">SUM(D173:D197)</f>
        <v>1</v>
      </c>
      <c r="E198" s="85">
        <f t="shared" si="17"/>
        <v>3</v>
      </c>
      <c r="F198" s="85">
        <f t="shared" si="17"/>
        <v>0</v>
      </c>
      <c r="G198" s="85">
        <f t="shared" si="17"/>
        <v>7</v>
      </c>
      <c r="H198" s="85">
        <f t="shared" si="17"/>
        <v>7</v>
      </c>
      <c r="I198" s="85">
        <f t="shared" si="17"/>
        <v>17</v>
      </c>
      <c r="J198" s="85">
        <f t="shared" si="17"/>
        <v>14</v>
      </c>
      <c r="K198" s="85">
        <f t="shared" si="17"/>
        <v>15</v>
      </c>
      <c r="L198" s="85">
        <f t="shared" si="17"/>
        <v>32</v>
      </c>
      <c r="M198" s="85">
        <f t="shared" si="17"/>
        <v>48</v>
      </c>
      <c r="N198" s="85">
        <f t="shared" si="17"/>
        <v>51</v>
      </c>
      <c r="O198" s="85">
        <f t="shared" si="17"/>
        <v>42</v>
      </c>
      <c r="P198" s="85">
        <f t="shared" si="17"/>
        <v>68</v>
      </c>
      <c r="Q198" s="85">
        <f t="shared" si="17"/>
        <v>49</v>
      </c>
      <c r="R198" s="85">
        <f t="shared" si="17"/>
        <v>56</v>
      </c>
      <c r="S198" s="85">
        <f t="shared" si="17"/>
        <v>29</v>
      </c>
      <c r="T198" s="86">
        <f t="shared" si="17"/>
        <v>440</v>
      </c>
      <c r="U198" s="87"/>
      <c r="V198" s="39"/>
    </row>
    <row r="199" spans="1:22">
      <c r="A199" s="129"/>
      <c r="B199" s="35" t="s">
        <v>131</v>
      </c>
      <c r="C199" s="67"/>
      <c r="D199" s="67"/>
      <c r="E199" s="67"/>
      <c r="F199" s="67"/>
      <c r="G199" s="67"/>
      <c r="H199" s="67"/>
      <c r="I199" s="67"/>
      <c r="J199" s="67"/>
      <c r="K199" s="67"/>
      <c r="L199" s="227"/>
      <c r="M199" s="67"/>
      <c r="N199" s="227"/>
      <c r="O199" s="227"/>
      <c r="P199" s="227"/>
      <c r="Q199" s="67"/>
      <c r="R199" s="67"/>
      <c r="S199" s="67"/>
      <c r="T199" s="67"/>
      <c r="U199" s="39"/>
      <c r="V199" s="39"/>
    </row>
    <row r="200" spans="1:22">
      <c r="A200" s="129"/>
      <c r="B200" s="67" t="s">
        <v>618</v>
      </c>
      <c r="C200" s="67"/>
      <c r="D200" s="67"/>
      <c r="E200" s="67"/>
      <c r="F200" s="67"/>
      <c r="G200" s="67"/>
      <c r="H200" s="67"/>
      <c r="I200" s="67"/>
      <c r="J200" s="67"/>
      <c r="K200" s="67"/>
      <c r="L200" s="227"/>
      <c r="M200" s="67"/>
      <c r="N200" s="227"/>
      <c r="O200" s="227"/>
      <c r="P200" s="227"/>
      <c r="Q200" s="67"/>
      <c r="R200" s="67"/>
      <c r="S200" s="67"/>
      <c r="T200" s="67"/>
      <c r="U200" s="39"/>
      <c r="V200" s="39"/>
    </row>
    <row r="201" spans="1:22">
      <c r="A201" s="129"/>
      <c r="B201" s="67"/>
      <c r="C201" s="67"/>
      <c r="D201" s="67"/>
      <c r="E201" s="67"/>
      <c r="F201" s="67"/>
      <c r="G201" s="67"/>
      <c r="H201" s="67"/>
      <c r="I201" s="67"/>
      <c r="J201" s="67"/>
      <c r="K201" s="67"/>
      <c r="L201" s="227"/>
      <c r="M201" s="67"/>
      <c r="N201" s="227"/>
      <c r="O201" s="227"/>
      <c r="P201" s="227"/>
      <c r="Q201" s="67"/>
      <c r="R201" s="67"/>
      <c r="S201" s="67"/>
      <c r="T201" s="67"/>
      <c r="U201" s="39"/>
      <c r="V201" s="39"/>
    </row>
    <row r="202" spans="1:22">
      <c r="A202" s="129"/>
      <c r="B202" s="67"/>
      <c r="C202" s="67"/>
      <c r="D202" s="67"/>
      <c r="E202" s="67"/>
      <c r="F202" s="67"/>
      <c r="G202" s="67"/>
      <c r="H202" s="67"/>
      <c r="I202" s="67"/>
      <c r="J202" s="67"/>
      <c r="K202" s="67"/>
      <c r="L202" s="227"/>
      <c r="M202" s="67"/>
      <c r="N202" s="227"/>
      <c r="O202" s="227"/>
      <c r="P202" s="227"/>
      <c r="Q202" s="67"/>
      <c r="R202" s="67"/>
      <c r="S202" s="67"/>
      <c r="T202" s="67"/>
      <c r="U202" s="39"/>
      <c r="V202" s="39"/>
    </row>
    <row r="203" spans="1:22">
      <c r="A203" s="129"/>
      <c r="B203" s="67"/>
      <c r="C203" s="67"/>
      <c r="D203" s="67"/>
      <c r="E203" s="67"/>
      <c r="F203" s="67"/>
      <c r="G203" s="67"/>
      <c r="H203" s="67"/>
      <c r="I203" s="67"/>
      <c r="J203" s="67"/>
      <c r="K203" s="67"/>
      <c r="L203" s="227"/>
      <c r="M203" s="67"/>
      <c r="N203" s="227"/>
      <c r="O203" s="227"/>
      <c r="P203" s="227"/>
      <c r="Q203" s="67"/>
      <c r="R203" s="67"/>
      <c r="S203" s="67"/>
      <c r="T203" s="67"/>
      <c r="U203" s="39"/>
      <c r="V203" s="39"/>
    </row>
    <row r="204" spans="2:22"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456"/>
      <c r="M204" s="18"/>
      <c r="N204" s="456"/>
      <c r="O204" s="456"/>
      <c r="P204" s="456"/>
      <c r="Q204" s="18"/>
      <c r="R204" s="18"/>
      <c r="S204" s="18"/>
      <c r="T204" s="18"/>
      <c r="U204" s="104"/>
      <c r="V204" s="104"/>
    </row>
    <row r="205" spans="2:22"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456"/>
      <c r="M205" s="18"/>
      <c r="N205" s="456"/>
      <c r="O205" s="456"/>
      <c r="P205" s="456"/>
      <c r="Q205" s="18"/>
      <c r="R205" s="18"/>
      <c r="S205" s="18"/>
      <c r="T205" s="18"/>
      <c r="U205" s="104"/>
      <c r="V205" s="104"/>
    </row>
    <row r="206" spans="2:22"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456"/>
      <c r="M206" s="18"/>
      <c r="N206" s="456"/>
      <c r="O206" s="456"/>
      <c r="P206" s="456"/>
      <c r="Q206" s="18"/>
      <c r="R206" s="18"/>
      <c r="S206" s="18"/>
      <c r="T206" s="18"/>
      <c r="U206" s="104"/>
      <c r="V206" s="104"/>
    </row>
    <row r="207" spans="2:22"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456"/>
      <c r="M207" s="18"/>
      <c r="N207" s="456"/>
      <c r="O207" s="456"/>
      <c r="P207" s="456"/>
      <c r="Q207" s="18"/>
      <c r="R207" s="18"/>
      <c r="S207" s="18"/>
      <c r="T207" s="18"/>
      <c r="U207" s="104"/>
      <c r="V207" s="104"/>
    </row>
    <row r="208" spans="2:22"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456"/>
      <c r="M208" s="18"/>
      <c r="N208" s="456"/>
      <c r="O208" s="456"/>
      <c r="P208" s="456"/>
      <c r="Q208" s="18"/>
      <c r="R208" s="18"/>
      <c r="S208" s="18"/>
      <c r="T208" s="18"/>
      <c r="U208" s="104"/>
      <c r="V208" s="104"/>
    </row>
    <row r="209" spans="2:22"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456"/>
      <c r="M209" s="18"/>
      <c r="N209" s="456"/>
      <c r="O209" s="456"/>
      <c r="P209" s="456"/>
      <c r="Q209" s="18"/>
      <c r="R209" s="18"/>
      <c r="S209" s="18"/>
      <c r="T209" s="18"/>
      <c r="U209" s="104"/>
      <c r="V209" s="104"/>
    </row>
    <row r="210" spans="2:22"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456"/>
      <c r="M210" s="18"/>
      <c r="N210" s="456"/>
      <c r="O210" s="456"/>
      <c r="P210" s="456"/>
      <c r="Q210" s="18"/>
      <c r="R210" s="18"/>
      <c r="S210" s="18"/>
      <c r="T210" s="18"/>
      <c r="U210" s="104"/>
      <c r="V210" s="104"/>
    </row>
    <row r="211" spans="2:22"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456"/>
      <c r="M211" s="18"/>
      <c r="N211" s="456"/>
      <c r="O211" s="456"/>
      <c r="P211" s="456"/>
      <c r="Q211" s="18"/>
      <c r="R211" s="18"/>
      <c r="S211" s="18"/>
      <c r="T211" s="18"/>
      <c r="U211" s="104"/>
      <c r="V211" s="104"/>
    </row>
    <row r="212" spans="2:22"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456"/>
      <c r="M212" s="18"/>
      <c r="N212" s="456"/>
      <c r="O212" s="456"/>
      <c r="P212" s="456"/>
      <c r="Q212" s="18"/>
      <c r="R212" s="18"/>
      <c r="S212" s="18"/>
      <c r="T212" s="18"/>
      <c r="U212" s="104"/>
      <c r="V212" s="104"/>
    </row>
    <row r="213" spans="2:22"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456"/>
      <c r="M213" s="18"/>
      <c r="N213" s="456"/>
      <c r="O213" s="456"/>
      <c r="P213" s="456"/>
      <c r="Q213" s="18"/>
      <c r="R213" s="18"/>
      <c r="S213" s="18"/>
      <c r="T213" s="18"/>
      <c r="U213" s="104"/>
      <c r="V213" s="104"/>
    </row>
    <row r="214" spans="2:22"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456"/>
      <c r="M214" s="18"/>
      <c r="N214" s="456"/>
      <c r="O214" s="456"/>
      <c r="P214" s="456"/>
      <c r="Q214" s="18"/>
      <c r="R214" s="18"/>
      <c r="S214" s="18"/>
      <c r="T214" s="18"/>
      <c r="U214" s="104"/>
      <c r="V214" s="104"/>
    </row>
    <row r="215" spans="2:22"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456"/>
      <c r="M215" s="18"/>
      <c r="N215" s="456"/>
      <c r="O215" s="456"/>
      <c r="P215" s="456"/>
      <c r="Q215" s="18"/>
      <c r="R215" s="18"/>
      <c r="S215" s="18"/>
      <c r="T215" s="18"/>
      <c r="U215" s="104"/>
      <c r="V215" s="104"/>
    </row>
    <row r="216" spans="2:22"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456"/>
      <c r="M216" s="18"/>
      <c r="N216" s="456"/>
      <c r="O216" s="456"/>
      <c r="P216" s="456"/>
      <c r="Q216" s="18"/>
      <c r="R216" s="18"/>
      <c r="S216" s="18"/>
      <c r="T216" s="18"/>
      <c r="U216" s="104"/>
      <c r="V216" s="104"/>
    </row>
    <row r="217" spans="2:22"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456"/>
      <c r="M217" s="18"/>
      <c r="N217" s="456"/>
      <c r="O217" s="456"/>
      <c r="P217" s="456"/>
      <c r="Q217" s="18"/>
      <c r="R217" s="18"/>
      <c r="S217" s="18"/>
      <c r="T217" s="18"/>
      <c r="U217" s="104"/>
      <c r="V217" s="104"/>
    </row>
    <row r="218" spans="2:22"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456"/>
      <c r="M218" s="18"/>
      <c r="N218" s="456"/>
      <c r="O218" s="456"/>
      <c r="P218" s="456"/>
      <c r="Q218" s="18"/>
      <c r="R218" s="18"/>
      <c r="S218" s="18"/>
      <c r="T218" s="18"/>
      <c r="U218" s="104"/>
      <c r="V218" s="104"/>
    </row>
    <row r="219" spans="2:22"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456"/>
      <c r="M219" s="18"/>
      <c r="N219" s="456"/>
      <c r="O219" s="456"/>
      <c r="P219" s="456"/>
      <c r="Q219" s="18"/>
      <c r="R219" s="18"/>
      <c r="S219" s="18"/>
      <c r="T219" s="18"/>
      <c r="U219" s="104"/>
      <c r="V219" s="104"/>
    </row>
    <row r="220" spans="2:22"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456"/>
      <c r="M220" s="18"/>
      <c r="N220" s="456"/>
      <c r="O220" s="456"/>
      <c r="P220" s="456"/>
      <c r="Q220" s="18"/>
      <c r="R220" s="18"/>
      <c r="S220" s="18"/>
      <c r="T220" s="18"/>
      <c r="U220" s="104"/>
      <c r="V220" s="104"/>
    </row>
    <row r="221" spans="2:22"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456"/>
      <c r="M221" s="18"/>
      <c r="N221" s="456"/>
      <c r="O221" s="456"/>
      <c r="P221" s="456"/>
      <c r="Q221" s="18"/>
      <c r="R221" s="18"/>
      <c r="S221" s="18"/>
      <c r="T221" s="18"/>
      <c r="U221" s="104"/>
      <c r="V221" s="104"/>
    </row>
    <row r="222" spans="2:22"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456"/>
      <c r="M222" s="18"/>
      <c r="N222" s="456"/>
      <c r="O222" s="456"/>
      <c r="P222" s="456"/>
      <c r="Q222" s="18"/>
      <c r="R222" s="18"/>
      <c r="S222" s="18"/>
      <c r="T222" s="18"/>
      <c r="U222" s="104"/>
      <c r="V222" s="104"/>
    </row>
    <row r="223" spans="2:22"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456"/>
      <c r="M223" s="18"/>
      <c r="N223" s="456"/>
      <c r="O223" s="456"/>
      <c r="P223" s="456"/>
      <c r="Q223" s="18"/>
      <c r="R223" s="18"/>
      <c r="S223" s="18"/>
      <c r="T223" s="18"/>
      <c r="U223" s="104"/>
      <c r="V223" s="104"/>
    </row>
    <row r="224" spans="2:22"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456"/>
      <c r="M224" s="18"/>
      <c r="N224" s="456"/>
      <c r="O224" s="456"/>
      <c r="P224" s="456"/>
      <c r="Q224" s="18"/>
      <c r="R224" s="18"/>
      <c r="S224" s="18"/>
      <c r="T224" s="18"/>
      <c r="U224" s="104"/>
      <c r="V224" s="104"/>
    </row>
    <row r="225" spans="2:22"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456"/>
      <c r="M225" s="18"/>
      <c r="N225" s="456"/>
      <c r="O225" s="456"/>
      <c r="P225" s="456"/>
      <c r="Q225" s="18"/>
      <c r="R225" s="18"/>
      <c r="S225" s="18"/>
      <c r="T225" s="18"/>
      <c r="U225" s="104"/>
      <c r="V225" s="104"/>
    </row>
    <row r="226" spans="2:22"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456"/>
      <c r="M226" s="18"/>
      <c r="N226" s="456"/>
      <c r="O226" s="456"/>
      <c r="P226" s="456"/>
      <c r="Q226" s="18"/>
      <c r="R226" s="18"/>
      <c r="S226" s="18"/>
      <c r="T226" s="18"/>
      <c r="U226" s="104"/>
      <c r="V226" s="104"/>
    </row>
    <row r="227" spans="2:22"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456"/>
      <c r="M227" s="18"/>
      <c r="N227" s="456"/>
      <c r="O227" s="456"/>
      <c r="P227" s="456"/>
      <c r="Q227" s="18"/>
      <c r="R227" s="18"/>
      <c r="S227" s="18"/>
      <c r="T227" s="18"/>
      <c r="U227" s="104"/>
      <c r="V227" s="104"/>
    </row>
    <row r="228" spans="2:22"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456"/>
      <c r="M228" s="18"/>
      <c r="N228" s="456"/>
      <c r="O228" s="456"/>
      <c r="P228" s="456"/>
      <c r="Q228" s="18"/>
      <c r="R228" s="18"/>
      <c r="S228" s="18"/>
      <c r="T228" s="18"/>
      <c r="U228" s="104"/>
      <c r="V228" s="104"/>
    </row>
    <row r="229" spans="2:22"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456"/>
      <c r="M229" s="18"/>
      <c r="N229" s="456"/>
      <c r="O229" s="456"/>
      <c r="P229" s="456"/>
      <c r="Q229" s="18"/>
      <c r="R229" s="18"/>
      <c r="S229" s="18"/>
      <c r="T229" s="18"/>
      <c r="U229" s="104"/>
      <c r="V229" s="104"/>
    </row>
    <row r="230" spans="2:22"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456"/>
      <c r="M230" s="18"/>
      <c r="N230" s="456"/>
      <c r="O230" s="456"/>
      <c r="P230" s="456"/>
      <c r="Q230" s="18"/>
      <c r="R230" s="18"/>
      <c r="S230" s="18"/>
      <c r="T230" s="18"/>
      <c r="U230" s="104"/>
      <c r="V230" s="104"/>
    </row>
    <row r="231" spans="2:22"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456"/>
      <c r="M231" s="18"/>
      <c r="N231" s="456"/>
      <c r="O231" s="456"/>
      <c r="P231" s="456"/>
      <c r="Q231" s="18"/>
      <c r="R231" s="18"/>
      <c r="S231" s="18"/>
      <c r="T231" s="18"/>
      <c r="U231" s="104"/>
      <c r="V231" s="104"/>
    </row>
    <row r="232" spans="2:22"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456"/>
      <c r="M232" s="18"/>
      <c r="N232" s="456"/>
      <c r="O232" s="456"/>
      <c r="P232" s="456"/>
      <c r="Q232" s="18"/>
      <c r="R232" s="18"/>
      <c r="S232" s="18"/>
      <c r="T232" s="18"/>
      <c r="U232" s="104"/>
      <c r="V232" s="104"/>
    </row>
    <row r="233" spans="2:22"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456"/>
      <c r="M233" s="18"/>
      <c r="N233" s="456"/>
      <c r="O233" s="456"/>
      <c r="P233" s="456"/>
      <c r="Q233" s="18"/>
      <c r="R233" s="18"/>
      <c r="S233" s="18"/>
      <c r="T233" s="18"/>
      <c r="U233" s="104"/>
      <c r="V233" s="104"/>
    </row>
    <row r="234" spans="2:22"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456"/>
      <c r="M234" s="18"/>
      <c r="N234" s="456"/>
      <c r="O234" s="456"/>
      <c r="P234" s="456"/>
      <c r="Q234" s="18"/>
      <c r="R234" s="18"/>
      <c r="S234" s="18"/>
      <c r="T234" s="18"/>
      <c r="U234" s="104"/>
      <c r="V234" s="104"/>
    </row>
    <row r="235" spans="2:22"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456"/>
      <c r="M235" s="18"/>
      <c r="N235" s="456"/>
      <c r="O235" s="456"/>
      <c r="P235" s="456"/>
      <c r="Q235" s="18"/>
      <c r="R235" s="18"/>
      <c r="S235" s="18"/>
      <c r="T235" s="18"/>
      <c r="U235" s="104"/>
      <c r="V235" s="104"/>
    </row>
    <row r="236" spans="2:22"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456"/>
      <c r="M236" s="18"/>
      <c r="N236" s="456"/>
      <c r="O236" s="456"/>
      <c r="P236" s="456"/>
      <c r="Q236" s="18"/>
      <c r="R236" s="18"/>
      <c r="S236" s="18"/>
      <c r="T236" s="18"/>
      <c r="U236" s="104"/>
      <c r="V236" s="104"/>
    </row>
    <row r="237" spans="2:22"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456"/>
      <c r="M237" s="18"/>
      <c r="N237" s="456"/>
      <c r="O237" s="456"/>
      <c r="P237" s="456"/>
      <c r="Q237" s="18"/>
      <c r="R237" s="18"/>
      <c r="S237" s="18"/>
      <c r="T237" s="18"/>
      <c r="U237" s="104"/>
      <c r="V237" s="104"/>
    </row>
    <row r="238" spans="2:22"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456"/>
      <c r="M238" s="18"/>
      <c r="N238" s="456"/>
      <c r="O238" s="456"/>
      <c r="P238" s="456"/>
      <c r="Q238" s="18"/>
      <c r="R238" s="18"/>
      <c r="S238" s="18"/>
      <c r="T238" s="18"/>
      <c r="U238" s="104"/>
      <c r="V238" s="104"/>
    </row>
    <row r="239" spans="2:22"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456"/>
      <c r="M239" s="18"/>
      <c r="N239" s="456"/>
      <c r="O239" s="456"/>
      <c r="P239" s="456"/>
      <c r="Q239" s="18"/>
      <c r="R239" s="18"/>
      <c r="S239" s="18"/>
      <c r="T239" s="18"/>
      <c r="U239" s="104"/>
      <c r="V239" s="104"/>
    </row>
    <row r="240" spans="2:22"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456"/>
      <c r="M240" s="18"/>
      <c r="N240" s="456"/>
      <c r="O240" s="456"/>
      <c r="P240" s="456"/>
      <c r="Q240" s="18"/>
      <c r="R240" s="18"/>
      <c r="S240" s="18"/>
      <c r="T240" s="18"/>
      <c r="U240" s="104"/>
      <c r="V240" s="104"/>
    </row>
    <row r="241" spans="2:22"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456"/>
      <c r="M241" s="18"/>
      <c r="N241" s="456"/>
      <c r="O241" s="456"/>
      <c r="P241" s="456"/>
      <c r="Q241" s="18"/>
      <c r="R241" s="18"/>
      <c r="S241" s="18"/>
      <c r="T241" s="18"/>
      <c r="U241" s="104"/>
      <c r="V241" s="104"/>
    </row>
    <row r="242" spans="2:22"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456"/>
      <c r="M242" s="18"/>
      <c r="N242" s="456"/>
      <c r="O242" s="456"/>
      <c r="P242" s="456"/>
      <c r="Q242" s="18"/>
      <c r="R242" s="18"/>
      <c r="S242" s="18"/>
      <c r="T242" s="18"/>
      <c r="U242" s="104"/>
      <c r="V242" s="104"/>
    </row>
    <row r="243" spans="2:22"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456"/>
      <c r="M243" s="18"/>
      <c r="N243" s="456"/>
      <c r="O243" s="456"/>
      <c r="P243" s="456"/>
      <c r="Q243" s="18"/>
      <c r="R243" s="18"/>
      <c r="S243" s="18"/>
      <c r="T243" s="18"/>
      <c r="U243" s="104"/>
      <c r="V243" s="104"/>
    </row>
    <row r="244" spans="2:22"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456"/>
      <c r="M244" s="18"/>
      <c r="N244" s="456"/>
      <c r="O244" s="456"/>
      <c r="P244" s="456"/>
      <c r="Q244" s="18"/>
      <c r="R244" s="18"/>
      <c r="S244" s="18"/>
      <c r="T244" s="18"/>
      <c r="U244" s="104"/>
      <c r="V244" s="104"/>
    </row>
    <row r="245" spans="2:22"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456"/>
      <c r="M245" s="18"/>
      <c r="N245" s="456"/>
      <c r="O245" s="456"/>
      <c r="P245" s="456"/>
      <c r="Q245" s="18"/>
      <c r="R245" s="18"/>
      <c r="S245" s="18"/>
      <c r="T245" s="18"/>
      <c r="U245" s="104"/>
      <c r="V245" s="104"/>
    </row>
    <row r="246" spans="2:22"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456"/>
      <c r="M246" s="18"/>
      <c r="N246" s="456"/>
      <c r="O246" s="456"/>
      <c r="P246" s="456"/>
      <c r="Q246" s="18"/>
      <c r="R246" s="18"/>
      <c r="S246" s="18"/>
      <c r="T246" s="18"/>
      <c r="U246" s="104"/>
      <c r="V246" s="104"/>
    </row>
    <row r="247" spans="2:22"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456"/>
      <c r="M247" s="18"/>
      <c r="N247" s="456"/>
      <c r="O247" s="456"/>
      <c r="P247" s="456"/>
      <c r="Q247" s="18"/>
      <c r="R247" s="18"/>
      <c r="S247" s="18"/>
      <c r="T247" s="18"/>
      <c r="U247" s="104"/>
      <c r="V247" s="104"/>
    </row>
    <row r="248" spans="2:22"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456"/>
      <c r="M248" s="18"/>
      <c r="N248" s="456"/>
      <c r="O248" s="456"/>
      <c r="P248" s="456"/>
      <c r="Q248" s="18"/>
      <c r="R248" s="18"/>
      <c r="S248" s="18"/>
      <c r="T248" s="18"/>
      <c r="U248" s="104"/>
      <c r="V248" s="104"/>
    </row>
    <row r="249" spans="2:22"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456"/>
      <c r="M249" s="18"/>
      <c r="N249" s="456"/>
      <c r="O249" s="456"/>
      <c r="P249" s="456"/>
      <c r="Q249" s="18"/>
      <c r="R249" s="18"/>
      <c r="S249" s="18"/>
      <c r="T249" s="18"/>
      <c r="U249" s="104"/>
      <c r="V249" s="104"/>
    </row>
    <row r="250" spans="2:22"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456"/>
      <c r="M250" s="18"/>
      <c r="N250" s="456"/>
      <c r="O250" s="456"/>
      <c r="P250" s="456"/>
      <c r="Q250" s="18"/>
      <c r="R250" s="18"/>
      <c r="S250" s="18"/>
      <c r="T250" s="18"/>
      <c r="U250" s="104"/>
      <c r="V250" s="104"/>
    </row>
    <row r="251" spans="2:22"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456"/>
      <c r="M251" s="18"/>
      <c r="N251" s="456"/>
      <c r="O251" s="456"/>
      <c r="P251" s="456"/>
      <c r="Q251" s="18"/>
      <c r="R251" s="18"/>
      <c r="S251" s="18"/>
      <c r="T251" s="18"/>
      <c r="U251" s="104"/>
      <c r="V251" s="104"/>
    </row>
    <row r="252" spans="2:22"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456"/>
      <c r="M252" s="18"/>
      <c r="N252" s="456"/>
      <c r="O252" s="456"/>
      <c r="P252" s="456"/>
      <c r="Q252" s="18"/>
      <c r="R252" s="18"/>
      <c r="S252" s="18"/>
      <c r="T252" s="18"/>
      <c r="U252" s="104"/>
      <c r="V252" s="104"/>
    </row>
    <row r="253" spans="2:22"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456"/>
      <c r="M253" s="18"/>
      <c r="N253" s="456"/>
      <c r="O253" s="456"/>
      <c r="P253" s="456"/>
      <c r="Q253" s="18"/>
      <c r="R253" s="18"/>
      <c r="S253" s="18"/>
      <c r="T253" s="18"/>
      <c r="U253" s="104"/>
      <c r="V253" s="104"/>
    </row>
    <row r="254" spans="2:22"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456"/>
      <c r="M254" s="18"/>
      <c r="N254" s="456"/>
      <c r="O254" s="456"/>
      <c r="P254" s="456"/>
      <c r="Q254" s="18"/>
      <c r="R254" s="18"/>
      <c r="S254" s="18"/>
      <c r="T254" s="18"/>
      <c r="U254" s="104"/>
      <c r="V254" s="104"/>
    </row>
    <row r="255" spans="2:22"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456"/>
      <c r="M255" s="18"/>
      <c r="N255" s="456"/>
      <c r="O255" s="456"/>
      <c r="P255" s="456"/>
      <c r="Q255" s="18"/>
      <c r="R255" s="18"/>
      <c r="S255" s="18"/>
      <c r="T255" s="18"/>
      <c r="U255" s="104"/>
      <c r="V255" s="104"/>
    </row>
    <row r="256" spans="2:22"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456"/>
      <c r="M256" s="18"/>
      <c r="N256" s="456"/>
      <c r="O256" s="456"/>
      <c r="P256" s="456"/>
      <c r="Q256" s="18"/>
      <c r="R256" s="18"/>
      <c r="S256" s="18"/>
      <c r="T256" s="18"/>
      <c r="U256" s="104"/>
      <c r="V256" s="104"/>
    </row>
    <row r="257" spans="2:22"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456"/>
      <c r="M257" s="18"/>
      <c r="N257" s="456"/>
      <c r="O257" s="456"/>
      <c r="P257" s="456"/>
      <c r="Q257" s="18"/>
      <c r="R257" s="18"/>
      <c r="S257" s="18"/>
      <c r="T257" s="18"/>
      <c r="U257" s="104"/>
      <c r="V257" s="104"/>
    </row>
    <row r="258" spans="2:22"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456"/>
      <c r="M258" s="18"/>
      <c r="N258" s="456"/>
      <c r="O258" s="456"/>
      <c r="P258" s="456"/>
      <c r="Q258" s="18"/>
      <c r="R258" s="18"/>
      <c r="S258" s="18"/>
      <c r="T258" s="18"/>
      <c r="U258" s="104"/>
      <c r="V258" s="104"/>
    </row>
    <row r="259" spans="2:22"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456"/>
      <c r="M259" s="18"/>
      <c r="N259" s="456"/>
      <c r="O259" s="456"/>
      <c r="P259" s="456"/>
      <c r="Q259" s="18"/>
      <c r="R259" s="18"/>
      <c r="S259" s="18"/>
      <c r="T259" s="18"/>
      <c r="U259" s="104"/>
      <c r="V259" s="104"/>
    </row>
    <row r="260" spans="2:22"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456"/>
      <c r="M260" s="18"/>
      <c r="N260" s="456"/>
      <c r="O260" s="456"/>
      <c r="P260" s="456"/>
      <c r="Q260" s="18"/>
      <c r="R260" s="18"/>
      <c r="S260" s="18"/>
      <c r="T260" s="18"/>
      <c r="U260" s="104"/>
      <c r="V260" s="104"/>
    </row>
    <row r="261" spans="2:22"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456"/>
      <c r="M261" s="18"/>
      <c r="N261" s="456"/>
      <c r="O261" s="456"/>
      <c r="P261" s="456"/>
      <c r="Q261" s="18"/>
      <c r="R261" s="18"/>
      <c r="S261" s="18"/>
      <c r="T261" s="18"/>
      <c r="U261" s="104"/>
      <c r="V261" s="104"/>
    </row>
    <row r="262" spans="2:22"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456"/>
      <c r="M262" s="18"/>
      <c r="N262" s="456"/>
      <c r="O262" s="456"/>
      <c r="P262" s="456"/>
      <c r="Q262" s="18"/>
      <c r="R262" s="18"/>
      <c r="S262" s="18"/>
      <c r="T262" s="18"/>
      <c r="U262" s="104"/>
      <c r="V262" s="104"/>
    </row>
    <row r="263" spans="2:22"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456"/>
      <c r="M263" s="18"/>
      <c r="N263" s="456"/>
      <c r="O263" s="456"/>
      <c r="P263" s="456"/>
      <c r="Q263" s="18"/>
      <c r="R263" s="18"/>
      <c r="S263" s="18"/>
      <c r="T263" s="18"/>
      <c r="U263" s="104"/>
      <c r="V263" s="104"/>
    </row>
    <row r="264" spans="2:22"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456"/>
      <c r="M264" s="18"/>
      <c r="N264" s="456"/>
      <c r="O264" s="456"/>
      <c r="P264" s="456"/>
      <c r="Q264" s="18"/>
      <c r="R264" s="18"/>
      <c r="S264" s="18"/>
      <c r="T264" s="18"/>
      <c r="U264" s="104"/>
      <c r="V264" s="104"/>
    </row>
    <row r="265" spans="2:22"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456"/>
      <c r="M265" s="18"/>
      <c r="N265" s="456"/>
      <c r="O265" s="456"/>
      <c r="P265" s="456"/>
      <c r="Q265" s="18"/>
      <c r="R265" s="18"/>
      <c r="S265" s="18"/>
      <c r="T265" s="18"/>
      <c r="U265" s="104"/>
      <c r="V265" s="104"/>
    </row>
    <row r="266" spans="2:22"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456"/>
      <c r="M266" s="18"/>
      <c r="N266" s="456"/>
      <c r="O266" s="456"/>
      <c r="P266" s="456"/>
      <c r="Q266" s="18"/>
      <c r="R266" s="18"/>
      <c r="S266" s="18"/>
      <c r="T266" s="18"/>
      <c r="U266" s="104"/>
      <c r="V266" s="104"/>
    </row>
    <row r="267" spans="2:22"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456"/>
      <c r="M267" s="18"/>
      <c r="N267" s="456"/>
      <c r="O267" s="456"/>
      <c r="P267" s="456"/>
      <c r="Q267" s="18"/>
      <c r="R267" s="18"/>
      <c r="S267" s="18"/>
      <c r="T267" s="18"/>
      <c r="U267" s="104"/>
      <c r="V267" s="104"/>
    </row>
    <row r="268" spans="2:22"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456"/>
      <c r="M268" s="18"/>
      <c r="N268" s="456"/>
      <c r="O268" s="456"/>
      <c r="P268" s="456"/>
      <c r="Q268" s="18"/>
      <c r="R268" s="18"/>
      <c r="S268" s="18"/>
      <c r="T268" s="18"/>
      <c r="U268" s="104"/>
      <c r="V268" s="104"/>
    </row>
    <row r="269" spans="2:22"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456"/>
      <c r="M269" s="18"/>
      <c r="N269" s="456"/>
      <c r="O269" s="456"/>
      <c r="P269" s="456"/>
      <c r="Q269" s="18"/>
      <c r="R269" s="18"/>
      <c r="S269" s="18"/>
      <c r="T269" s="18"/>
      <c r="U269" s="104"/>
      <c r="V269" s="104"/>
    </row>
    <row r="270" spans="2:22"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456"/>
      <c r="M270" s="18"/>
      <c r="N270" s="456"/>
      <c r="O270" s="456"/>
      <c r="P270" s="456"/>
      <c r="Q270" s="18"/>
      <c r="R270" s="18"/>
      <c r="S270" s="18"/>
      <c r="T270" s="18"/>
      <c r="U270" s="104"/>
      <c r="V270" s="104"/>
    </row>
    <row r="271" spans="2:22"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456"/>
      <c r="M271" s="18"/>
      <c r="N271" s="456"/>
      <c r="O271" s="456"/>
      <c r="P271" s="456"/>
      <c r="Q271" s="18"/>
      <c r="R271" s="18"/>
      <c r="S271" s="18"/>
      <c r="T271" s="18"/>
      <c r="U271" s="104"/>
      <c r="V271" s="104"/>
    </row>
    <row r="272" spans="2:22"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456"/>
      <c r="M272" s="18"/>
      <c r="N272" s="456"/>
      <c r="O272" s="456"/>
      <c r="P272" s="456"/>
      <c r="Q272" s="18"/>
      <c r="R272" s="18"/>
      <c r="S272" s="18"/>
      <c r="T272" s="18"/>
      <c r="U272" s="104"/>
      <c r="V272" s="104"/>
    </row>
    <row r="273" spans="2:22"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456"/>
      <c r="M273" s="18"/>
      <c r="N273" s="456"/>
      <c r="O273" s="456"/>
      <c r="P273" s="456"/>
      <c r="Q273" s="18"/>
      <c r="R273" s="18"/>
      <c r="S273" s="18"/>
      <c r="T273" s="18"/>
      <c r="U273" s="104"/>
      <c r="V273" s="104"/>
    </row>
    <row r="274" spans="2:22"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456"/>
      <c r="M274" s="18"/>
      <c r="N274" s="456"/>
      <c r="O274" s="456"/>
      <c r="P274" s="456"/>
      <c r="Q274" s="18"/>
      <c r="R274" s="18"/>
      <c r="S274" s="18"/>
      <c r="T274" s="18"/>
      <c r="U274" s="104"/>
      <c r="V274" s="104"/>
    </row>
    <row r="275" spans="2:22"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456"/>
      <c r="M275" s="18"/>
      <c r="N275" s="456"/>
      <c r="O275" s="456"/>
      <c r="P275" s="456"/>
      <c r="Q275" s="18"/>
      <c r="R275" s="18"/>
      <c r="S275" s="18"/>
      <c r="T275" s="18"/>
      <c r="U275" s="104"/>
      <c r="V275" s="104"/>
    </row>
    <row r="276" spans="2:22"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456"/>
      <c r="M276" s="18"/>
      <c r="N276" s="456"/>
      <c r="O276" s="456"/>
      <c r="P276" s="456"/>
      <c r="Q276" s="18"/>
      <c r="R276" s="18"/>
      <c r="S276" s="18"/>
      <c r="T276" s="18"/>
      <c r="U276" s="104"/>
      <c r="V276" s="104"/>
    </row>
    <row r="277" spans="2:22"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456"/>
      <c r="M277" s="18"/>
      <c r="N277" s="456"/>
      <c r="O277" s="456"/>
      <c r="P277" s="456"/>
      <c r="Q277" s="18"/>
      <c r="R277" s="18"/>
      <c r="S277" s="18"/>
      <c r="T277" s="18"/>
      <c r="U277" s="104"/>
      <c r="V277" s="104"/>
    </row>
    <row r="278" spans="2:22"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456"/>
      <c r="M278" s="18"/>
      <c r="N278" s="456"/>
      <c r="O278" s="456"/>
      <c r="P278" s="456"/>
      <c r="Q278" s="18"/>
      <c r="R278" s="18"/>
      <c r="S278" s="18"/>
      <c r="T278" s="18"/>
      <c r="U278" s="104"/>
      <c r="V278" s="104"/>
    </row>
    <row r="279" spans="2:22"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456"/>
      <c r="M279" s="18"/>
      <c r="N279" s="456"/>
      <c r="O279" s="456"/>
      <c r="P279" s="456"/>
      <c r="Q279" s="18"/>
      <c r="R279" s="18"/>
      <c r="S279" s="18"/>
      <c r="T279" s="18"/>
      <c r="U279" s="104"/>
      <c r="V279" s="104"/>
    </row>
    <row r="280" spans="2:22"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456"/>
      <c r="M280" s="18"/>
      <c r="N280" s="456"/>
      <c r="O280" s="456"/>
      <c r="P280" s="456"/>
      <c r="Q280" s="18"/>
      <c r="R280" s="18"/>
      <c r="S280" s="18"/>
      <c r="T280" s="18"/>
      <c r="U280" s="104"/>
      <c r="V280" s="104"/>
    </row>
    <row r="281" spans="2:22"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456"/>
      <c r="M281" s="18"/>
      <c r="N281" s="456"/>
      <c r="O281" s="456"/>
      <c r="P281" s="456"/>
      <c r="Q281" s="18"/>
      <c r="R281" s="18"/>
      <c r="S281" s="18"/>
      <c r="T281" s="18"/>
      <c r="U281" s="104"/>
      <c r="V281" s="104"/>
    </row>
    <row r="282" spans="2:22"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456"/>
      <c r="M282" s="18"/>
      <c r="N282" s="456"/>
      <c r="O282" s="456"/>
      <c r="P282" s="456"/>
      <c r="Q282" s="18"/>
      <c r="R282" s="18"/>
      <c r="S282" s="18"/>
      <c r="T282" s="18"/>
      <c r="U282" s="104"/>
      <c r="V282" s="104"/>
    </row>
    <row r="283" spans="2:22"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456"/>
      <c r="M283" s="18"/>
      <c r="N283" s="456"/>
      <c r="O283" s="456"/>
      <c r="P283" s="456"/>
      <c r="Q283" s="18"/>
      <c r="R283" s="18"/>
      <c r="S283" s="18"/>
      <c r="T283" s="18"/>
      <c r="U283" s="104"/>
      <c r="V283" s="104"/>
    </row>
    <row r="284" spans="2:22"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456"/>
      <c r="M284" s="18"/>
      <c r="N284" s="456"/>
      <c r="O284" s="456"/>
      <c r="P284" s="456"/>
      <c r="Q284" s="18"/>
      <c r="R284" s="18"/>
      <c r="S284" s="18"/>
      <c r="T284" s="18"/>
      <c r="U284" s="104"/>
      <c r="V284" s="104"/>
    </row>
    <row r="285" spans="2:22"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456"/>
      <c r="M285" s="18"/>
      <c r="N285" s="456"/>
      <c r="O285" s="456"/>
      <c r="P285" s="456"/>
      <c r="Q285" s="18"/>
      <c r="R285" s="18"/>
      <c r="S285" s="18"/>
      <c r="T285" s="18"/>
      <c r="U285" s="104"/>
      <c r="V285" s="104"/>
    </row>
    <row r="286" spans="2:22"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456"/>
      <c r="M286" s="18"/>
      <c r="N286" s="456"/>
      <c r="O286" s="456"/>
      <c r="P286" s="456"/>
      <c r="Q286" s="18"/>
      <c r="R286" s="18"/>
      <c r="S286" s="18"/>
      <c r="T286" s="18"/>
      <c r="U286" s="104"/>
      <c r="V286" s="104"/>
    </row>
    <row r="287" spans="2:22"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456"/>
      <c r="M287" s="18"/>
      <c r="N287" s="456"/>
      <c r="O287" s="456"/>
      <c r="P287" s="456"/>
      <c r="Q287" s="18"/>
      <c r="R287" s="18"/>
      <c r="S287" s="18"/>
      <c r="T287" s="18"/>
      <c r="U287" s="104"/>
      <c r="V287" s="104"/>
    </row>
    <row r="288" spans="2:22"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456"/>
      <c r="M288" s="18"/>
      <c r="N288" s="456"/>
      <c r="O288" s="456"/>
      <c r="P288" s="456"/>
      <c r="Q288" s="18"/>
      <c r="R288" s="18"/>
      <c r="S288" s="18"/>
      <c r="T288" s="18"/>
      <c r="U288" s="104"/>
      <c r="V288" s="104"/>
    </row>
    <row r="289" spans="2:22"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456"/>
      <c r="M289" s="18"/>
      <c r="N289" s="456"/>
      <c r="O289" s="456"/>
      <c r="P289" s="456"/>
      <c r="Q289" s="18"/>
      <c r="R289" s="18"/>
      <c r="S289" s="18"/>
      <c r="T289" s="18"/>
      <c r="U289" s="104"/>
      <c r="V289" s="104"/>
    </row>
    <row r="290" spans="2:22"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456"/>
      <c r="M290" s="18"/>
      <c r="N290" s="456"/>
      <c r="O290" s="456"/>
      <c r="P290" s="456"/>
      <c r="Q290" s="18"/>
      <c r="R290" s="18"/>
      <c r="S290" s="18"/>
      <c r="T290" s="18"/>
      <c r="U290" s="104"/>
      <c r="V290" s="104"/>
    </row>
    <row r="291" spans="2:22"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456"/>
      <c r="M291" s="18"/>
      <c r="N291" s="456"/>
      <c r="O291" s="456"/>
      <c r="P291" s="456"/>
      <c r="Q291" s="18"/>
      <c r="R291" s="18"/>
      <c r="S291" s="18"/>
      <c r="T291" s="18"/>
      <c r="U291" s="104"/>
      <c r="V291" s="104"/>
    </row>
    <row r="292" spans="2:22"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456"/>
      <c r="M292" s="18"/>
      <c r="N292" s="456"/>
      <c r="O292" s="456"/>
      <c r="P292" s="456"/>
      <c r="Q292" s="18"/>
      <c r="R292" s="18"/>
      <c r="S292" s="18"/>
      <c r="T292" s="18"/>
      <c r="U292" s="104"/>
      <c r="V292" s="104"/>
    </row>
    <row r="293" spans="2:22"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456"/>
      <c r="M293" s="18"/>
      <c r="N293" s="456"/>
      <c r="O293" s="456"/>
      <c r="P293" s="456"/>
      <c r="Q293" s="18"/>
      <c r="R293" s="18"/>
      <c r="S293" s="18"/>
      <c r="T293" s="18"/>
      <c r="U293" s="104"/>
      <c r="V293" s="104"/>
    </row>
    <row r="294" spans="2:22"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456"/>
      <c r="M294" s="18"/>
      <c r="N294" s="456"/>
      <c r="O294" s="456"/>
      <c r="P294" s="456"/>
      <c r="Q294" s="18"/>
      <c r="R294" s="18"/>
      <c r="S294" s="18"/>
      <c r="T294" s="18"/>
      <c r="U294" s="104"/>
      <c r="V294" s="104"/>
    </row>
    <row r="295" spans="2:22"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456"/>
      <c r="M295" s="18"/>
      <c r="N295" s="456"/>
      <c r="O295" s="456"/>
      <c r="P295" s="456"/>
      <c r="Q295" s="18"/>
      <c r="R295" s="18"/>
      <c r="S295" s="18"/>
      <c r="T295" s="18"/>
      <c r="U295" s="104"/>
      <c r="V295" s="104"/>
    </row>
    <row r="296" spans="2:22"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456"/>
      <c r="M296" s="18"/>
      <c r="N296" s="456"/>
      <c r="O296" s="456"/>
      <c r="P296" s="456"/>
      <c r="Q296" s="18"/>
      <c r="R296" s="18"/>
      <c r="S296" s="18"/>
      <c r="T296" s="18"/>
      <c r="U296" s="104"/>
      <c r="V296" s="104"/>
    </row>
    <row r="297" spans="2:22"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456"/>
      <c r="M297" s="18"/>
      <c r="N297" s="456"/>
      <c r="O297" s="456"/>
      <c r="P297" s="456"/>
      <c r="Q297" s="18"/>
      <c r="R297" s="18"/>
      <c r="S297" s="18"/>
      <c r="T297" s="18"/>
      <c r="U297" s="104"/>
      <c r="V297" s="104"/>
    </row>
    <row r="298" spans="2:22"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456"/>
      <c r="M298" s="18"/>
      <c r="N298" s="456"/>
      <c r="O298" s="456"/>
      <c r="P298" s="456"/>
      <c r="Q298" s="18"/>
      <c r="R298" s="18"/>
      <c r="S298" s="18"/>
      <c r="T298" s="18"/>
      <c r="U298" s="104"/>
      <c r="V298" s="104"/>
    </row>
    <row r="299" spans="2:22"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456"/>
      <c r="M299" s="18"/>
      <c r="N299" s="456"/>
      <c r="O299" s="456"/>
      <c r="P299" s="456"/>
      <c r="Q299" s="18"/>
      <c r="R299" s="18"/>
      <c r="S299" s="18"/>
      <c r="T299" s="18"/>
      <c r="U299" s="104"/>
      <c r="V299" s="104"/>
    </row>
    <row r="300" spans="2:22"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456"/>
      <c r="M300" s="18"/>
      <c r="N300" s="456"/>
      <c r="O300" s="456"/>
      <c r="P300" s="456"/>
      <c r="Q300" s="18"/>
      <c r="R300" s="18"/>
      <c r="S300" s="18"/>
      <c r="T300" s="18"/>
      <c r="U300" s="104"/>
      <c r="V300" s="104"/>
    </row>
    <row r="301" spans="2:22"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456"/>
      <c r="M301" s="18"/>
      <c r="N301" s="456"/>
      <c r="O301" s="456"/>
      <c r="P301" s="456"/>
      <c r="Q301" s="18"/>
      <c r="R301" s="18"/>
      <c r="S301" s="18"/>
      <c r="T301" s="18"/>
      <c r="U301" s="104"/>
      <c r="V301" s="104"/>
    </row>
    <row r="302" spans="2:22"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456"/>
      <c r="M302" s="18"/>
      <c r="N302" s="456"/>
      <c r="O302" s="456"/>
      <c r="P302" s="456"/>
      <c r="Q302" s="18"/>
      <c r="R302" s="18"/>
      <c r="S302" s="18"/>
      <c r="T302" s="18"/>
      <c r="U302" s="104"/>
      <c r="V302" s="104"/>
    </row>
    <row r="303" spans="2:22"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456"/>
      <c r="M303" s="18"/>
      <c r="N303" s="456"/>
      <c r="O303" s="456"/>
      <c r="P303" s="456"/>
      <c r="Q303" s="18"/>
      <c r="R303" s="18"/>
      <c r="S303" s="18"/>
      <c r="T303" s="18"/>
      <c r="U303" s="104"/>
      <c r="V303" s="104"/>
    </row>
    <row r="304" spans="2:22"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456"/>
      <c r="M304" s="18"/>
      <c r="N304" s="456"/>
      <c r="O304" s="456"/>
      <c r="P304" s="456"/>
      <c r="Q304" s="18"/>
      <c r="R304" s="18"/>
      <c r="S304" s="18"/>
      <c r="T304" s="18"/>
      <c r="U304" s="104"/>
      <c r="V304" s="104"/>
    </row>
    <row r="305" spans="2:22"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456"/>
      <c r="M305" s="18"/>
      <c r="N305" s="456"/>
      <c r="O305" s="456"/>
      <c r="P305" s="456"/>
      <c r="Q305" s="18"/>
      <c r="R305" s="18"/>
      <c r="S305" s="18"/>
      <c r="T305" s="18"/>
      <c r="U305" s="104"/>
      <c r="V305" s="104"/>
    </row>
    <row r="306" spans="2:22"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456"/>
      <c r="M306" s="18"/>
      <c r="N306" s="456"/>
      <c r="O306" s="456"/>
      <c r="P306" s="456"/>
      <c r="Q306" s="18"/>
      <c r="R306" s="18"/>
      <c r="S306" s="18"/>
      <c r="T306" s="18"/>
      <c r="U306" s="104"/>
      <c r="V306" s="104"/>
    </row>
    <row r="307" spans="2:22"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456"/>
      <c r="M307" s="18"/>
      <c r="N307" s="456"/>
      <c r="O307" s="456"/>
      <c r="P307" s="456"/>
      <c r="Q307" s="18"/>
      <c r="R307" s="18"/>
      <c r="S307" s="18"/>
      <c r="T307" s="18"/>
      <c r="U307" s="104"/>
      <c r="V307" s="104"/>
    </row>
    <row r="308" spans="2:22"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456"/>
      <c r="M308" s="18"/>
      <c r="N308" s="456"/>
      <c r="O308" s="456"/>
      <c r="P308" s="456"/>
      <c r="Q308" s="18"/>
      <c r="R308" s="18"/>
      <c r="S308" s="18"/>
      <c r="T308" s="18"/>
      <c r="U308" s="104"/>
      <c r="V308" s="104"/>
    </row>
    <row r="309" spans="2:22"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456"/>
      <c r="M309" s="18"/>
      <c r="N309" s="456"/>
      <c r="O309" s="456"/>
      <c r="P309" s="456"/>
      <c r="Q309" s="18"/>
      <c r="R309" s="18"/>
      <c r="S309" s="18"/>
      <c r="T309" s="18"/>
      <c r="U309" s="104"/>
      <c r="V309" s="104"/>
    </row>
    <row r="310" spans="2:22"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456"/>
      <c r="M310" s="18"/>
      <c r="N310" s="456"/>
      <c r="O310" s="456"/>
      <c r="P310" s="456"/>
      <c r="Q310" s="18"/>
      <c r="R310" s="18"/>
      <c r="S310" s="18"/>
      <c r="T310" s="18"/>
      <c r="U310" s="104"/>
      <c r="V310" s="104"/>
    </row>
    <row r="311" spans="2:22"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456"/>
      <c r="M311" s="18"/>
      <c r="N311" s="456"/>
      <c r="O311" s="456"/>
      <c r="P311" s="456"/>
      <c r="Q311" s="18"/>
      <c r="R311" s="18"/>
      <c r="S311" s="18"/>
      <c r="T311" s="18"/>
      <c r="U311" s="104"/>
      <c r="V311" s="104"/>
    </row>
    <row r="312" spans="2:22"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456"/>
      <c r="M312" s="18"/>
      <c r="N312" s="456"/>
      <c r="O312" s="456"/>
      <c r="P312" s="456"/>
      <c r="Q312" s="18"/>
      <c r="R312" s="18"/>
      <c r="S312" s="18"/>
      <c r="T312" s="18"/>
      <c r="U312" s="104"/>
      <c r="V312" s="104"/>
    </row>
    <row r="313" spans="2:22"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456"/>
      <c r="M313" s="18"/>
      <c r="N313" s="456"/>
      <c r="O313" s="456"/>
      <c r="P313" s="456"/>
      <c r="Q313" s="18"/>
      <c r="R313" s="18"/>
      <c r="S313" s="18"/>
      <c r="T313" s="18"/>
      <c r="U313" s="104"/>
      <c r="V313" s="104"/>
    </row>
    <row r="314" spans="2:22"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456"/>
      <c r="M314" s="18"/>
      <c r="N314" s="456"/>
      <c r="O314" s="456"/>
      <c r="P314" s="456"/>
      <c r="Q314" s="18"/>
      <c r="R314" s="18"/>
      <c r="S314" s="18"/>
      <c r="T314" s="18"/>
      <c r="U314" s="104"/>
      <c r="V314" s="104"/>
    </row>
    <row r="315" spans="2:22"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456"/>
      <c r="M315" s="18"/>
      <c r="N315" s="456"/>
      <c r="O315" s="456"/>
      <c r="P315" s="456"/>
      <c r="Q315" s="18"/>
      <c r="R315" s="18"/>
      <c r="S315" s="18"/>
      <c r="T315" s="18"/>
      <c r="U315" s="104"/>
      <c r="V315" s="104"/>
    </row>
    <row r="316" spans="2:22"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456"/>
      <c r="M316" s="18"/>
      <c r="N316" s="456"/>
      <c r="O316" s="456"/>
      <c r="P316" s="456"/>
      <c r="Q316" s="18"/>
      <c r="R316" s="18"/>
      <c r="S316" s="18"/>
      <c r="T316" s="18"/>
      <c r="U316" s="104"/>
      <c r="V316" s="104"/>
    </row>
    <row r="317" spans="2:22"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456"/>
      <c r="M317" s="18"/>
      <c r="N317" s="456"/>
      <c r="O317" s="456"/>
      <c r="P317" s="456"/>
      <c r="Q317" s="18"/>
      <c r="R317" s="18"/>
      <c r="S317" s="18"/>
      <c r="T317" s="18"/>
      <c r="U317" s="104"/>
      <c r="V317" s="104"/>
    </row>
    <row r="318" spans="2:22"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456"/>
      <c r="M318" s="18"/>
      <c r="N318" s="456"/>
      <c r="O318" s="456"/>
      <c r="P318" s="456"/>
      <c r="Q318" s="18"/>
      <c r="R318" s="18"/>
      <c r="S318" s="18"/>
      <c r="T318" s="18"/>
      <c r="U318" s="104"/>
      <c r="V318" s="104"/>
    </row>
    <row r="319" spans="2:22"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456"/>
      <c r="M319" s="18"/>
      <c r="N319" s="456"/>
      <c r="O319" s="456"/>
      <c r="P319" s="456"/>
      <c r="Q319" s="18"/>
      <c r="R319" s="18"/>
      <c r="S319" s="18"/>
      <c r="T319" s="18"/>
      <c r="U319" s="104"/>
      <c r="V319" s="104"/>
    </row>
    <row r="320" spans="2:22"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456"/>
      <c r="M320" s="18"/>
      <c r="N320" s="456"/>
      <c r="O320" s="456"/>
      <c r="P320" s="456"/>
      <c r="Q320" s="18"/>
      <c r="R320" s="18"/>
      <c r="S320" s="18"/>
      <c r="T320" s="18"/>
      <c r="U320" s="104"/>
      <c r="V320" s="104"/>
    </row>
    <row r="321" spans="2:22"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456"/>
      <c r="M321" s="18"/>
      <c r="N321" s="456"/>
      <c r="O321" s="456"/>
      <c r="P321" s="456"/>
      <c r="Q321" s="18"/>
      <c r="R321" s="18"/>
      <c r="S321" s="18"/>
      <c r="T321" s="18"/>
      <c r="U321" s="104"/>
      <c r="V321" s="104"/>
    </row>
    <row r="322" spans="2:22"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456"/>
      <c r="M322" s="18"/>
      <c r="N322" s="456"/>
      <c r="O322" s="456"/>
      <c r="P322" s="456"/>
      <c r="Q322" s="18"/>
      <c r="R322" s="18"/>
      <c r="S322" s="18"/>
      <c r="T322" s="18"/>
      <c r="U322" s="104"/>
      <c r="V322" s="104"/>
    </row>
    <row r="323" spans="2:22"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456"/>
      <c r="M323" s="18"/>
      <c r="N323" s="456"/>
      <c r="O323" s="456"/>
      <c r="P323" s="456"/>
      <c r="Q323" s="18"/>
      <c r="R323" s="18"/>
      <c r="S323" s="18"/>
      <c r="T323" s="18"/>
      <c r="U323" s="104"/>
      <c r="V323" s="104"/>
    </row>
    <row r="324" spans="2:22"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456"/>
      <c r="M324" s="18"/>
      <c r="N324" s="456"/>
      <c r="O324" s="456"/>
      <c r="P324" s="456"/>
      <c r="Q324" s="18"/>
      <c r="R324" s="18"/>
      <c r="S324" s="18"/>
      <c r="T324" s="18"/>
      <c r="U324" s="104"/>
      <c r="V324" s="104"/>
    </row>
    <row r="325" spans="2:22"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456"/>
      <c r="M325" s="18"/>
      <c r="N325" s="456"/>
      <c r="O325" s="456"/>
      <c r="P325" s="456"/>
      <c r="Q325" s="18"/>
      <c r="R325" s="18"/>
      <c r="S325" s="18"/>
      <c r="T325" s="18"/>
      <c r="U325" s="104"/>
      <c r="V325" s="104"/>
    </row>
    <row r="326" spans="2:22"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456"/>
      <c r="M326" s="18"/>
      <c r="N326" s="456"/>
      <c r="O326" s="456"/>
      <c r="P326" s="456"/>
      <c r="Q326" s="18"/>
      <c r="R326" s="18"/>
      <c r="S326" s="18"/>
      <c r="T326" s="18"/>
      <c r="U326" s="104"/>
      <c r="V326" s="104"/>
    </row>
    <row r="327" spans="2:22"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456"/>
      <c r="M327" s="18"/>
      <c r="N327" s="456"/>
      <c r="O327" s="456"/>
      <c r="P327" s="456"/>
      <c r="Q327" s="18"/>
      <c r="R327" s="18"/>
      <c r="S327" s="18"/>
      <c r="T327" s="18"/>
      <c r="U327" s="104"/>
      <c r="V327" s="104"/>
    </row>
    <row r="328" spans="2:22"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456"/>
      <c r="M328" s="18"/>
      <c r="N328" s="456"/>
      <c r="O328" s="456"/>
      <c r="P328" s="456"/>
      <c r="Q328" s="18"/>
      <c r="R328" s="18"/>
      <c r="S328" s="18"/>
      <c r="T328" s="18"/>
      <c r="U328" s="104"/>
      <c r="V328" s="104"/>
    </row>
    <row r="329" spans="2:22"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456"/>
      <c r="M329" s="18"/>
      <c r="N329" s="456"/>
      <c r="O329" s="456"/>
      <c r="P329" s="456"/>
      <c r="Q329" s="18"/>
      <c r="R329" s="18"/>
      <c r="S329" s="18"/>
      <c r="T329" s="18"/>
      <c r="U329" s="104"/>
      <c r="V329" s="104"/>
    </row>
    <row r="330" spans="2:22"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456"/>
      <c r="M330" s="18"/>
      <c r="N330" s="456"/>
      <c r="O330" s="456"/>
      <c r="P330" s="456"/>
      <c r="Q330" s="18"/>
      <c r="R330" s="18"/>
      <c r="S330" s="18"/>
      <c r="T330" s="18"/>
      <c r="U330" s="104"/>
      <c r="V330" s="104"/>
    </row>
    <row r="331" spans="2:22"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456"/>
      <c r="M331" s="18"/>
      <c r="N331" s="456"/>
      <c r="O331" s="456"/>
      <c r="P331" s="456"/>
      <c r="Q331" s="18"/>
      <c r="R331" s="18"/>
      <c r="S331" s="18"/>
      <c r="T331" s="18"/>
      <c r="U331" s="104"/>
      <c r="V331" s="104"/>
    </row>
    <row r="332" spans="2:22">
      <c r="B332" s="18"/>
      <c r="C332" s="18"/>
      <c r="D332" s="18"/>
      <c r="E332" s="18"/>
      <c r="F332" s="18"/>
      <c r="G332" s="18"/>
      <c r="H332" s="18"/>
      <c r="I332" s="18"/>
      <c r="J332" s="18"/>
      <c r="K332" s="18"/>
      <c r="L332" s="456"/>
      <c r="M332" s="18"/>
      <c r="N332" s="456"/>
      <c r="O332" s="456"/>
      <c r="P332" s="456"/>
      <c r="Q332" s="18"/>
      <c r="R332" s="18"/>
      <c r="S332" s="18"/>
      <c r="T332" s="18"/>
      <c r="U332" s="104"/>
      <c r="V332" s="104"/>
    </row>
    <row r="333" spans="2:22">
      <c r="B333" s="18"/>
      <c r="C333" s="18"/>
      <c r="D333" s="18"/>
      <c r="E333" s="18"/>
      <c r="F333" s="18"/>
      <c r="G333" s="18"/>
      <c r="H333" s="18"/>
      <c r="I333" s="18"/>
      <c r="J333" s="18"/>
      <c r="K333" s="18"/>
      <c r="L333" s="456"/>
      <c r="M333" s="18"/>
      <c r="N333" s="456"/>
      <c r="O333" s="456"/>
      <c r="P333" s="456"/>
      <c r="Q333" s="18"/>
      <c r="R333" s="18"/>
      <c r="S333" s="18"/>
      <c r="T333" s="18"/>
      <c r="U333" s="104"/>
      <c r="V333" s="104"/>
    </row>
    <row r="334" spans="2:22">
      <c r="B334" s="18"/>
      <c r="C334" s="18"/>
      <c r="D334" s="18"/>
      <c r="E334" s="18"/>
      <c r="F334" s="18"/>
      <c r="G334" s="18"/>
      <c r="H334" s="18"/>
      <c r="I334" s="18"/>
      <c r="J334" s="18"/>
      <c r="K334" s="18"/>
      <c r="L334" s="456"/>
      <c r="M334" s="18"/>
      <c r="N334" s="456"/>
      <c r="O334" s="456"/>
      <c r="P334" s="456"/>
      <c r="Q334" s="18"/>
      <c r="R334" s="18"/>
      <c r="S334" s="18"/>
      <c r="T334" s="18"/>
      <c r="U334" s="104"/>
      <c r="V334" s="104"/>
    </row>
    <row r="335" spans="2:22"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456"/>
      <c r="M335" s="18"/>
      <c r="N335" s="456"/>
      <c r="O335" s="456"/>
      <c r="P335" s="456"/>
      <c r="Q335" s="18"/>
      <c r="R335" s="18"/>
      <c r="S335" s="18"/>
      <c r="T335" s="18"/>
      <c r="U335" s="104"/>
      <c r="V335" s="104"/>
    </row>
    <row r="336" spans="2:22">
      <c r="B336" s="18"/>
      <c r="C336" s="18"/>
      <c r="D336" s="18"/>
      <c r="E336" s="18"/>
      <c r="F336" s="18"/>
      <c r="G336" s="18"/>
      <c r="H336" s="18"/>
      <c r="I336" s="18"/>
      <c r="J336" s="18"/>
      <c r="K336" s="18"/>
      <c r="L336" s="456"/>
      <c r="M336" s="18"/>
      <c r="N336" s="456"/>
      <c r="O336" s="456"/>
      <c r="P336" s="456"/>
      <c r="Q336" s="18"/>
      <c r="R336" s="18"/>
      <c r="S336" s="18"/>
      <c r="T336" s="18"/>
      <c r="U336" s="104"/>
      <c r="V336" s="104"/>
    </row>
    <row r="337" spans="2:22">
      <c r="B337" s="18"/>
      <c r="C337" s="18"/>
      <c r="D337" s="18"/>
      <c r="E337" s="18"/>
      <c r="F337" s="18"/>
      <c r="G337" s="18"/>
      <c r="H337" s="18"/>
      <c r="I337" s="18"/>
      <c r="J337" s="18"/>
      <c r="K337" s="18"/>
      <c r="L337" s="456"/>
      <c r="M337" s="18"/>
      <c r="N337" s="456"/>
      <c r="O337" s="456"/>
      <c r="P337" s="456"/>
      <c r="Q337" s="18"/>
      <c r="R337" s="18"/>
      <c r="S337" s="18"/>
      <c r="T337" s="18"/>
      <c r="U337" s="104"/>
      <c r="V337" s="104"/>
    </row>
    <row r="338" spans="2:22"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456"/>
      <c r="M338" s="18"/>
      <c r="N338" s="456"/>
      <c r="O338" s="456"/>
      <c r="P338" s="456"/>
      <c r="Q338" s="18"/>
      <c r="R338" s="18"/>
      <c r="S338" s="18"/>
      <c r="T338" s="18"/>
      <c r="U338" s="104"/>
      <c r="V338" s="104"/>
    </row>
    <row r="339" spans="2:22"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456"/>
      <c r="M339" s="18"/>
      <c r="N339" s="456"/>
      <c r="O339" s="456"/>
      <c r="P339" s="456"/>
      <c r="Q339" s="18"/>
      <c r="R339" s="18"/>
      <c r="S339" s="18"/>
      <c r="T339" s="18"/>
      <c r="U339" s="104"/>
      <c r="V339" s="104"/>
    </row>
    <row r="340" spans="2:22"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456"/>
      <c r="M340" s="18"/>
      <c r="N340" s="456"/>
      <c r="O340" s="456"/>
      <c r="P340" s="456"/>
      <c r="Q340" s="18"/>
      <c r="R340" s="18"/>
      <c r="S340" s="18"/>
      <c r="T340" s="18"/>
      <c r="U340" s="104"/>
      <c r="V340" s="104"/>
    </row>
    <row r="341" spans="2:22"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456"/>
      <c r="M341" s="18"/>
      <c r="N341" s="456"/>
      <c r="O341" s="456"/>
      <c r="P341" s="456"/>
      <c r="Q341" s="18"/>
      <c r="R341" s="18"/>
      <c r="S341" s="18"/>
      <c r="T341" s="18"/>
      <c r="U341" s="104"/>
      <c r="V341" s="104"/>
    </row>
    <row r="342" spans="2:22"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456"/>
      <c r="M342" s="18"/>
      <c r="N342" s="456"/>
      <c r="O342" s="456"/>
      <c r="P342" s="456"/>
      <c r="Q342" s="18"/>
      <c r="R342" s="18"/>
      <c r="S342" s="18"/>
      <c r="T342" s="18"/>
      <c r="U342" s="104"/>
      <c r="V342" s="104"/>
    </row>
    <row r="343" spans="2:22"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456"/>
      <c r="M343" s="18"/>
      <c r="N343" s="456"/>
      <c r="O343" s="456"/>
      <c r="P343" s="456"/>
      <c r="Q343" s="18"/>
      <c r="R343" s="18"/>
      <c r="S343" s="18"/>
      <c r="T343" s="18"/>
      <c r="U343" s="104"/>
      <c r="V343" s="104"/>
    </row>
    <row r="344" spans="2:22"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456"/>
      <c r="M344" s="18"/>
      <c r="N344" s="456"/>
      <c r="O344" s="456"/>
      <c r="P344" s="456"/>
      <c r="Q344" s="18"/>
      <c r="R344" s="18"/>
      <c r="S344" s="18"/>
      <c r="T344" s="18"/>
      <c r="U344" s="104"/>
      <c r="V344" s="104"/>
    </row>
    <row r="345" spans="2:22"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456"/>
      <c r="M345" s="18"/>
      <c r="N345" s="456"/>
      <c r="O345" s="456"/>
      <c r="P345" s="456"/>
      <c r="Q345" s="18"/>
      <c r="R345" s="18"/>
      <c r="S345" s="18"/>
      <c r="T345" s="18"/>
      <c r="U345" s="104"/>
      <c r="V345" s="104"/>
    </row>
    <row r="346" spans="2:22">
      <c r="B346" s="18"/>
      <c r="C346" s="18"/>
      <c r="D346" s="18"/>
      <c r="E346" s="18"/>
      <c r="F346" s="18"/>
      <c r="G346" s="18"/>
      <c r="H346" s="18"/>
      <c r="I346" s="18"/>
      <c r="J346" s="18"/>
      <c r="K346" s="18"/>
      <c r="L346" s="456"/>
      <c r="M346" s="18"/>
      <c r="N346" s="456"/>
      <c r="O346" s="456"/>
      <c r="P346" s="456"/>
      <c r="Q346" s="18"/>
      <c r="R346" s="18"/>
      <c r="S346" s="18"/>
      <c r="T346" s="18"/>
      <c r="U346" s="104"/>
      <c r="V346" s="104"/>
    </row>
    <row r="347" spans="2:22"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456"/>
      <c r="M347" s="18"/>
      <c r="N347" s="456"/>
      <c r="O347" s="456"/>
      <c r="P347" s="456"/>
      <c r="Q347" s="18"/>
      <c r="R347" s="18"/>
      <c r="S347" s="18"/>
      <c r="T347" s="18"/>
      <c r="U347" s="104"/>
      <c r="V347" s="104"/>
    </row>
    <row r="348" spans="2:22"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456"/>
      <c r="M348" s="18"/>
      <c r="N348" s="456"/>
      <c r="O348" s="456"/>
      <c r="P348" s="456"/>
      <c r="Q348" s="18"/>
      <c r="R348" s="18"/>
      <c r="S348" s="18"/>
      <c r="T348" s="18"/>
      <c r="U348" s="104"/>
      <c r="V348" s="104"/>
    </row>
    <row r="349" spans="2:22"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456"/>
      <c r="M349" s="18"/>
      <c r="N349" s="456"/>
      <c r="O349" s="456"/>
      <c r="P349" s="456"/>
      <c r="Q349" s="18"/>
      <c r="R349" s="18"/>
      <c r="S349" s="18"/>
      <c r="T349" s="18"/>
      <c r="U349" s="104"/>
      <c r="V349" s="104"/>
    </row>
    <row r="350" spans="2:22"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456"/>
      <c r="M350" s="18"/>
      <c r="N350" s="456"/>
      <c r="O350" s="456"/>
      <c r="P350" s="456"/>
      <c r="Q350" s="18"/>
      <c r="R350" s="18"/>
      <c r="S350" s="18"/>
      <c r="T350" s="18"/>
      <c r="U350" s="104"/>
      <c r="V350" s="104"/>
    </row>
    <row r="351" spans="2:22"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456"/>
      <c r="M351" s="18"/>
      <c r="N351" s="456"/>
      <c r="O351" s="456"/>
      <c r="P351" s="456"/>
      <c r="Q351" s="18"/>
      <c r="R351" s="18"/>
      <c r="S351" s="18"/>
      <c r="T351" s="18"/>
      <c r="U351" s="104"/>
      <c r="V351" s="104"/>
    </row>
    <row r="352" spans="2:22">
      <c r="B352" s="18"/>
      <c r="C352" s="18"/>
      <c r="D352" s="18"/>
      <c r="E352" s="18"/>
      <c r="F352" s="18"/>
      <c r="G352" s="18"/>
      <c r="H352" s="18"/>
      <c r="I352" s="18"/>
      <c r="J352" s="18"/>
      <c r="K352" s="18"/>
      <c r="L352" s="456"/>
      <c r="M352" s="18"/>
      <c r="N352" s="456"/>
      <c r="O352" s="456"/>
      <c r="P352" s="456"/>
      <c r="Q352" s="18"/>
      <c r="R352" s="18"/>
      <c r="S352" s="18"/>
      <c r="T352" s="18"/>
      <c r="U352" s="104"/>
      <c r="V352" s="104"/>
    </row>
    <row r="353" spans="2:22">
      <c r="B353" s="18"/>
      <c r="C353" s="18"/>
      <c r="D353" s="18"/>
      <c r="E353" s="18"/>
      <c r="F353" s="18"/>
      <c r="G353" s="18"/>
      <c r="H353" s="18"/>
      <c r="I353" s="18"/>
      <c r="J353" s="18"/>
      <c r="K353" s="18"/>
      <c r="L353" s="456"/>
      <c r="M353" s="18"/>
      <c r="N353" s="456"/>
      <c r="O353" s="456"/>
      <c r="P353" s="456"/>
      <c r="Q353" s="18"/>
      <c r="R353" s="18"/>
      <c r="S353" s="18"/>
      <c r="T353" s="18"/>
      <c r="U353" s="104"/>
      <c r="V353" s="104"/>
    </row>
    <row r="354" spans="2:22">
      <c r="B354" s="18"/>
      <c r="C354" s="18"/>
      <c r="D354" s="18"/>
      <c r="E354" s="18"/>
      <c r="F354" s="18"/>
      <c r="G354" s="18"/>
      <c r="H354" s="18"/>
      <c r="I354" s="18"/>
      <c r="J354" s="18"/>
      <c r="K354" s="18"/>
      <c r="L354" s="456"/>
      <c r="M354" s="18"/>
      <c r="N354" s="456"/>
      <c r="O354" s="456"/>
      <c r="P354" s="456"/>
      <c r="Q354" s="18"/>
      <c r="R354" s="18"/>
      <c r="S354" s="18"/>
      <c r="T354" s="18"/>
      <c r="U354" s="104"/>
      <c r="V354" s="104"/>
    </row>
    <row r="355" spans="2:22"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456"/>
      <c r="M355" s="18"/>
      <c r="N355" s="456"/>
      <c r="O355" s="456"/>
      <c r="P355" s="456"/>
      <c r="Q355" s="18"/>
      <c r="R355" s="18"/>
      <c r="S355" s="18"/>
      <c r="T355" s="18"/>
      <c r="U355" s="104"/>
      <c r="V355" s="104"/>
    </row>
    <row r="356" spans="2:22">
      <c r="B356" s="18"/>
      <c r="C356" s="18"/>
      <c r="D356" s="18"/>
      <c r="E356" s="18"/>
      <c r="F356" s="18"/>
      <c r="G356" s="18"/>
      <c r="H356" s="18"/>
      <c r="I356" s="18"/>
      <c r="J356" s="18"/>
      <c r="K356" s="18"/>
      <c r="L356" s="456"/>
      <c r="M356" s="18"/>
      <c r="N356" s="456"/>
      <c r="O356" s="456"/>
      <c r="P356" s="456"/>
      <c r="Q356" s="18"/>
      <c r="R356" s="18"/>
      <c r="S356" s="18"/>
      <c r="T356" s="18"/>
      <c r="U356" s="104"/>
      <c r="V356" s="104"/>
    </row>
    <row r="357" spans="2:22">
      <c r="B357" s="91"/>
      <c r="C357" s="91"/>
      <c r="D357" s="91"/>
      <c r="E357" s="91"/>
      <c r="F357" s="91"/>
      <c r="G357" s="91"/>
      <c r="H357" s="91"/>
      <c r="I357" s="91"/>
      <c r="J357" s="91"/>
      <c r="K357" s="91"/>
      <c r="L357" s="457"/>
      <c r="M357" s="91"/>
      <c r="N357" s="457"/>
      <c r="O357" s="457"/>
      <c r="P357" s="457"/>
      <c r="Q357" s="91"/>
      <c r="R357" s="91"/>
      <c r="S357" s="91"/>
      <c r="T357" s="91"/>
      <c r="U357" s="205"/>
      <c r="V357" s="205"/>
    </row>
    <row r="358" spans="2:22">
      <c r="B358" s="91"/>
      <c r="C358" s="91"/>
      <c r="D358" s="91"/>
      <c r="E358" s="91"/>
      <c r="F358" s="91"/>
      <c r="G358" s="91"/>
      <c r="H358" s="91"/>
      <c r="I358" s="91"/>
      <c r="J358" s="91"/>
      <c r="K358" s="91"/>
      <c r="L358" s="457"/>
      <c r="M358" s="91"/>
      <c r="N358" s="457"/>
      <c r="O358" s="457"/>
      <c r="P358" s="457"/>
      <c r="Q358" s="91"/>
      <c r="R358" s="91"/>
      <c r="S358" s="91"/>
      <c r="T358" s="91"/>
      <c r="U358" s="205"/>
      <c r="V358" s="205"/>
    </row>
    <row r="359" spans="2:22">
      <c r="B359" s="91"/>
      <c r="C359" s="91"/>
      <c r="D359" s="91"/>
      <c r="E359" s="91"/>
      <c r="F359" s="91"/>
      <c r="G359" s="91"/>
      <c r="H359" s="91"/>
      <c r="I359" s="91"/>
      <c r="J359" s="91"/>
      <c r="K359" s="91"/>
      <c r="L359" s="457"/>
      <c r="M359" s="91"/>
      <c r="N359" s="457"/>
      <c r="O359" s="457"/>
      <c r="P359" s="457"/>
      <c r="Q359" s="91"/>
      <c r="R359" s="91"/>
      <c r="S359" s="91"/>
      <c r="T359" s="91"/>
      <c r="U359" s="205"/>
      <c r="V359" s="205"/>
    </row>
    <row r="360" spans="2:22">
      <c r="B360" s="91"/>
      <c r="C360" s="91"/>
      <c r="D360" s="91"/>
      <c r="E360" s="91"/>
      <c r="F360" s="91"/>
      <c r="G360" s="91"/>
      <c r="H360" s="91"/>
      <c r="I360" s="91"/>
      <c r="J360" s="91"/>
      <c r="K360" s="91"/>
      <c r="L360" s="457"/>
      <c r="M360" s="91"/>
      <c r="N360" s="457"/>
      <c r="O360" s="457"/>
      <c r="P360" s="457"/>
      <c r="Q360" s="91"/>
      <c r="R360" s="91"/>
      <c r="S360" s="91"/>
      <c r="T360" s="91"/>
      <c r="U360" s="205"/>
      <c r="V360" s="205"/>
    </row>
    <row r="361" spans="2:22">
      <c r="B361" s="91"/>
      <c r="C361" s="91"/>
      <c r="D361" s="91"/>
      <c r="E361" s="91"/>
      <c r="F361" s="91"/>
      <c r="G361" s="91"/>
      <c r="H361" s="91"/>
      <c r="I361" s="91"/>
      <c r="J361" s="91"/>
      <c r="K361" s="91"/>
      <c r="L361" s="457"/>
      <c r="M361" s="91"/>
      <c r="N361" s="457"/>
      <c r="O361" s="457"/>
      <c r="P361" s="457"/>
      <c r="Q361" s="91"/>
      <c r="R361" s="91"/>
      <c r="S361" s="91"/>
      <c r="T361" s="91"/>
      <c r="U361" s="205"/>
      <c r="V361" s="205"/>
    </row>
    <row r="362" spans="2:22">
      <c r="B362" s="91"/>
      <c r="C362" s="91"/>
      <c r="D362" s="91"/>
      <c r="E362" s="91"/>
      <c r="F362" s="91"/>
      <c r="G362" s="91"/>
      <c r="H362" s="91"/>
      <c r="I362" s="91"/>
      <c r="J362" s="91"/>
      <c r="K362" s="91"/>
      <c r="L362" s="457"/>
      <c r="M362" s="91"/>
      <c r="N362" s="457"/>
      <c r="O362" s="457"/>
      <c r="P362" s="457"/>
      <c r="Q362" s="91"/>
      <c r="R362" s="91"/>
      <c r="S362" s="91"/>
      <c r="T362" s="91"/>
      <c r="U362" s="205"/>
      <c r="V362" s="205"/>
    </row>
    <row r="363" spans="2:22">
      <c r="B363" s="91"/>
      <c r="C363" s="91"/>
      <c r="D363" s="91"/>
      <c r="E363" s="91"/>
      <c r="F363" s="91"/>
      <c r="G363" s="91"/>
      <c r="H363" s="91"/>
      <c r="I363" s="91"/>
      <c r="J363" s="91"/>
      <c r="K363" s="91"/>
      <c r="L363" s="457"/>
      <c r="M363" s="91"/>
      <c r="N363" s="457"/>
      <c r="O363" s="457"/>
      <c r="P363" s="457"/>
      <c r="Q363" s="91"/>
      <c r="R363" s="91"/>
      <c r="S363" s="91"/>
      <c r="T363" s="91"/>
      <c r="U363" s="205"/>
      <c r="V363" s="205"/>
    </row>
    <row r="364" spans="2:22">
      <c r="B364" s="91"/>
      <c r="C364" s="91"/>
      <c r="D364" s="91"/>
      <c r="E364" s="91"/>
      <c r="F364" s="91"/>
      <c r="G364" s="91"/>
      <c r="H364" s="91"/>
      <c r="I364" s="91"/>
      <c r="J364" s="91"/>
      <c r="K364" s="91"/>
      <c r="L364" s="457"/>
      <c r="M364" s="91"/>
      <c r="N364" s="457"/>
      <c r="O364" s="457"/>
      <c r="P364" s="457"/>
      <c r="Q364" s="91"/>
      <c r="R364" s="91"/>
      <c r="S364" s="91"/>
      <c r="T364" s="91"/>
      <c r="U364" s="205"/>
      <c r="V364" s="205"/>
    </row>
    <row r="365" spans="2:22">
      <c r="B365" s="91"/>
      <c r="C365" s="91"/>
      <c r="D365" s="91"/>
      <c r="E365" s="91"/>
      <c r="F365" s="91"/>
      <c r="G365" s="91"/>
      <c r="H365" s="91"/>
      <c r="I365" s="91"/>
      <c r="J365" s="91"/>
      <c r="K365" s="91"/>
      <c r="L365" s="457"/>
      <c r="M365" s="91"/>
      <c r="N365" s="457"/>
      <c r="O365" s="457"/>
      <c r="P365" s="457"/>
      <c r="Q365" s="91"/>
      <c r="R365" s="91"/>
      <c r="S365" s="91"/>
      <c r="T365" s="91"/>
      <c r="U365" s="205"/>
      <c r="V365" s="205"/>
    </row>
    <row r="366" spans="2:22">
      <c r="B366" s="91"/>
      <c r="C366" s="91"/>
      <c r="D366" s="91"/>
      <c r="E366" s="91"/>
      <c r="F366" s="91"/>
      <c r="G366" s="91"/>
      <c r="H366" s="91"/>
      <c r="I366" s="91"/>
      <c r="J366" s="91"/>
      <c r="K366" s="91"/>
      <c r="L366" s="457"/>
      <c r="M366" s="91"/>
      <c r="N366" s="457"/>
      <c r="O366" s="457"/>
      <c r="P366" s="457"/>
      <c r="Q366" s="91"/>
      <c r="R366" s="91"/>
      <c r="S366" s="91"/>
      <c r="T366" s="91"/>
      <c r="U366" s="205"/>
      <c r="V366" s="205"/>
    </row>
    <row r="367" spans="2:22">
      <c r="B367" s="91"/>
      <c r="C367" s="91"/>
      <c r="D367" s="91"/>
      <c r="E367" s="91"/>
      <c r="F367" s="91"/>
      <c r="G367" s="91"/>
      <c r="H367" s="91"/>
      <c r="I367" s="91"/>
      <c r="J367" s="91"/>
      <c r="K367" s="91"/>
      <c r="L367" s="457"/>
      <c r="M367" s="91"/>
      <c r="N367" s="457"/>
      <c r="O367" s="457"/>
      <c r="P367" s="457"/>
      <c r="Q367" s="91"/>
      <c r="R367" s="91"/>
      <c r="S367" s="91"/>
      <c r="T367" s="91"/>
      <c r="U367" s="205"/>
      <c r="V367" s="205"/>
    </row>
    <row r="368" spans="2:22">
      <c r="B368" s="91"/>
      <c r="C368" s="91"/>
      <c r="D368" s="91"/>
      <c r="E368" s="91"/>
      <c r="F368" s="91"/>
      <c r="G368" s="91"/>
      <c r="H368" s="91"/>
      <c r="I368" s="91"/>
      <c r="J368" s="91"/>
      <c r="K368" s="91"/>
      <c r="L368" s="457"/>
      <c r="M368" s="91"/>
      <c r="N368" s="457"/>
      <c r="O368" s="457"/>
      <c r="P368" s="457"/>
      <c r="Q368" s="91"/>
      <c r="R368" s="91"/>
      <c r="S368" s="91"/>
      <c r="T368" s="91"/>
      <c r="U368" s="205"/>
      <c r="V368" s="205"/>
    </row>
    <row r="369" spans="2:22">
      <c r="B369" s="91"/>
      <c r="C369" s="91"/>
      <c r="D369" s="91"/>
      <c r="E369" s="91"/>
      <c r="F369" s="91"/>
      <c r="G369" s="91"/>
      <c r="H369" s="91"/>
      <c r="I369" s="91"/>
      <c r="J369" s="91"/>
      <c r="K369" s="91"/>
      <c r="L369" s="457"/>
      <c r="M369" s="91"/>
      <c r="N369" s="457"/>
      <c r="O369" s="457"/>
      <c r="P369" s="457"/>
      <c r="Q369" s="91"/>
      <c r="R369" s="91"/>
      <c r="S369" s="91"/>
      <c r="T369" s="91"/>
      <c r="U369" s="205"/>
      <c r="V369" s="205"/>
    </row>
    <row r="370" spans="2:22">
      <c r="B370" s="91"/>
      <c r="C370" s="91"/>
      <c r="D370" s="91"/>
      <c r="E370" s="91"/>
      <c r="F370" s="91"/>
      <c r="G370" s="91"/>
      <c r="H370" s="91"/>
      <c r="I370" s="91"/>
      <c r="J370" s="91"/>
      <c r="K370" s="91"/>
      <c r="L370" s="457"/>
      <c r="M370" s="91"/>
      <c r="N370" s="457"/>
      <c r="O370" s="457"/>
      <c r="P370" s="457"/>
      <c r="Q370" s="91"/>
      <c r="R370" s="91"/>
      <c r="S370" s="91"/>
      <c r="T370" s="91"/>
      <c r="U370" s="205"/>
      <c r="V370" s="205"/>
    </row>
    <row r="371" spans="2:22">
      <c r="B371" s="91"/>
      <c r="C371" s="91"/>
      <c r="D371" s="91"/>
      <c r="E371" s="91"/>
      <c r="F371" s="91"/>
      <c r="G371" s="91"/>
      <c r="H371" s="91"/>
      <c r="I371" s="91"/>
      <c r="J371" s="91"/>
      <c r="K371" s="91"/>
      <c r="L371" s="457"/>
      <c r="M371" s="91"/>
      <c r="N371" s="457"/>
      <c r="O371" s="457"/>
      <c r="P371" s="457"/>
      <c r="Q371" s="91"/>
      <c r="R371" s="91"/>
      <c r="S371" s="91"/>
      <c r="T371" s="91"/>
      <c r="U371" s="205"/>
      <c r="V371" s="205"/>
    </row>
    <row r="372" spans="2:22">
      <c r="B372" s="91"/>
      <c r="C372" s="91"/>
      <c r="D372" s="91"/>
      <c r="E372" s="91"/>
      <c r="F372" s="91"/>
      <c r="G372" s="91"/>
      <c r="H372" s="91"/>
      <c r="I372" s="91"/>
      <c r="J372" s="91"/>
      <c r="K372" s="91"/>
      <c r="L372" s="457"/>
      <c r="M372" s="91"/>
      <c r="N372" s="457"/>
      <c r="O372" s="457"/>
      <c r="P372" s="457"/>
      <c r="Q372" s="91"/>
      <c r="R372" s="91"/>
      <c r="S372" s="91"/>
      <c r="T372" s="91"/>
      <c r="U372" s="205"/>
      <c r="V372" s="205"/>
    </row>
    <row r="373" spans="2:22">
      <c r="B373" s="205"/>
      <c r="C373" s="205"/>
      <c r="D373" s="205"/>
      <c r="E373" s="205"/>
      <c r="F373" s="205"/>
      <c r="G373" s="205"/>
      <c r="H373" s="205"/>
      <c r="I373" s="205"/>
      <c r="J373" s="205"/>
      <c r="K373" s="205"/>
      <c r="L373" s="458"/>
      <c r="M373" s="205"/>
      <c r="N373" s="458"/>
      <c r="O373" s="458"/>
      <c r="P373" s="458"/>
      <c r="Q373" s="205"/>
      <c r="R373" s="205"/>
      <c r="S373" s="205"/>
      <c r="T373" s="205"/>
      <c r="U373" s="205"/>
      <c r="V373" s="205"/>
    </row>
    <row r="374" spans="2:22">
      <c r="B374" s="205"/>
      <c r="C374" s="205"/>
      <c r="D374" s="205"/>
      <c r="E374" s="205"/>
      <c r="F374" s="205"/>
      <c r="G374" s="205"/>
      <c r="H374" s="205"/>
      <c r="I374" s="205"/>
      <c r="J374" s="205"/>
      <c r="K374" s="205"/>
      <c r="L374" s="458"/>
      <c r="M374" s="205"/>
      <c r="N374" s="458"/>
      <c r="O374" s="458"/>
      <c r="P374" s="458"/>
      <c r="Q374" s="205"/>
      <c r="R374" s="205"/>
      <c r="S374" s="205"/>
      <c r="T374" s="205"/>
      <c r="U374" s="205"/>
      <c r="V374" s="205"/>
    </row>
    <row r="375" spans="2:22">
      <c r="B375" s="205"/>
      <c r="C375" s="205"/>
      <c r="D375" s="205"/>
      <c r="E375" s="205"/>
      <c r="F375" s="205"/>
      <c r="G375" s="205"/>
      <c r="H375" s="205"/>
      <c r="I375" s="205"/>
      <c r="J375" s="205"/>
      <c r="K375" s="205"/>
      <c r="L375" s="458"/>
      <c r="M375" s="205"/>
      <c r="N375" s="458"/>
      <c r="O375" s="458"/>
      <c r="P375" s="458"/>
      <c r="Q375" s="205"/>
      <c r="R375" s="205"/>
      <c r="S375" s="205"/>
      <c r="T375" s="205"/>
      <c r="U375" s="205"/>
      <c r="V375" s="205"/>
    </row>
    <row r="376" spans="2:22">
      <c r="B376" s="205"/>
      <c r="C376" s="205"/>
      <c r="D376" s="205"/>
      <c r="E376" s="205"/>
      <c r="F376" s="205"/>
      <c r="G376" s="205"/>
      <c r="H376" s="205"/>
      <c r="I376" s="205"/>
      <c r="J376" s="205"/>
      <c r="K376" s="205"/>
      <c r="L376" s="458"/>
      <c r="M376" s="205"/>
      <c r="N376" s="458"/>
      <c r="O376" s="458"/>
      <c r="P376" s="458"/>
      <c r="Q376" s="205"/>
      <c r="R376" s="205"/>
      <c r="S376" s="205"/>
      <c r="T376" s="205"/>
      <c r="U376" s="205"/>
      <c r="V376" s="205"/>
    </row>
    <row r="377" spans="2:22">
      <c r="B377" s="205"/>
      <c r="C377" s="205"/>
      <c r="D377" s="205"/>
      <c r="E377" s="205"/>
      <c r="F377" s="205"/>
      <c r="G377" s="205"/>
      <c r="H377" s="205"/>
      <c r="I377" s="205"/>
      <c r="J377" s="205"/>
      <c r="K377" s="205"/>
      <c r="L377" s="458"/>
      <c r="M377" s="205"/>
      <c r="N377" s="458"/>
      <c r="O377" s="458"/>
      <c r="P377" s="458"/>
      <c r="Q377" s="205"/>
      <c r="R377" s="205"/>
      <c r="S377" s="205"/>
      <c r="T377" s="205"/>
      <c r="U377" s="205"/>
      <c r="V377" s="205"/>
    </row>
    <row r="378" spans="2:22">
      <c r="B378" s="205"/>
      <c r="C378" s="205"/>
      <c r="D378" s="205"/>
      <c r="E378" s="205"/>
      <c r="F378" s="205"/>
      <c r="G378" s="205"/>
      <c r="H378" s="205"/>
      <c r="I378" s="205"/>
      <c r="J378" s="205"/>
      <c r="K378" s="205"/>
      <c r="L378" s="458"/>
      <c r="M378" s="205"/>
      <c r="N378" s="458"/>
      <c r="O378" s="458"/>
      <c r="P378" s="458"/>
      <c r="Q378" s="205"/>
      <c r="R378" s="205"/>
      <c r="S378" s="205"/>
      <c r="T378" s="205"/>
      <c r="U378" s="205"/>
      <c r="V378" s="205"/>
    </row>
    <row r="379" spans="2:22">
      <c r="B379" s="205"/>
      <c r="C379" s="205"/>
      <c r="D379" s="205"/>
      <c r="E379" s="205"/>
      <c r="F379" s="205"/>
      <c r="G379" s="205"/>
      <c r="H379" s="205"/>
      <c r="I379" s="205"/>
      <c r="J379" s="205"/>
      <c r="K379" s="205"/>
      <c r="L379" s="458"/>
      <c r="M379" s="205"/>
      <c r="N379" s="458"/>
      <c r="O379" s="458"/>
      <c r="P379" s="458"/>
      <c r="Q379" s="205"/>
      <c r="R379" s="205"/>
      <c r="S379" s="205"/>
      <c r="T379" s="205"/>
      <c r="U379" s="205"/>
      <c r="V379" s="205"/>
    </row>
    <row r="380" spans="2:22">
      <c r="B380" s="205"/>
      <c r="C380" s="205"/>
      <c r="D380" s="205"/>
      <c r="E380" s="205"/>
      <c r="F380" s="205"/>
      <c r="G380" s="205"/>
      <c r="H380" s="205"/>
      <c r="I380" s="205"/>
      <c r="J380" s="205"/>
      <c r="K380" s="205"/>
      <c r="L380" s="458"/>
      <c r="M380" s="205"/>
      <c r="N380" s="458"/>
      <c r="O380" s="458"/>
      <c r="P380" s="458"/>
      <c r="Q380" s="205"/>
      <c r="R380" s="205"/>
      <c r="S380" s="205"/>
      <c r="T380" s="205"/>
      <c r="U380" s="205"/>
      <c r="V380" s="205"/>
    </row>
    <row r="381" spans="2:22">
      <c r="B381" s="205"/>
      <c r="C381" s="205"/>
      <c r="D381" s="205"/>
      <c r="E381" s="205"/>
      <c r="F381" s="205"/>
      <c r="G381" s="205"/>
      <c r="H381" s="205"/>
      <c r="I381" s="205"/>
      <c r="J381" s="205"/>
      <c r="K381" s="205"/>
      <c r="L381" s="458"/>
      <c r="M381" s="205"/>
      <c r="N381" s="458"/>
      <c r="O381" s="458"/>
      <c r="P381" s="458"/>
      <c r="Q381" s="205"/>
      <c r="R381" s="205"/>
      <c r="S381" s="205"/>
      <c r="T381" s="205"/>
      <c r="U381" s="205"/>
      <c r="V381" s="205"/>
    </row>
    <row r="382" spans="2:22">
      <c r="B382" s="205"/>
      <c r="C382" s="205"/>
      <c r="D382" s="205"/>
      <c r="E382" s="205"/>
      <c r="F382" s="205"/>
      <c r="G382" s="205"/>
      <c r="H382" s="205"/>
      <c r="I382" s="205"/>
      <c r="J382" s="205"/>
      <c r="K382" s="205"/>
      <c r="L382" s="458"/>
      <c r="M382" s="205"/>
      <c r="N382" s="458"/>
      <c r="O382" s="458"/>
      <c r="P382" s="458"/>
      <c r="Q382" s="205"/>
      <c r="R382" s="205"/>
      <c r="S382" s="205"/>
      <c r="T382" s="205"/>
      <c r="U382" s="205"/>
      <c r="V382" s="205"/>
    </row>
    <row r="383" spans="2:22">
      <c r="B383" s="205"/>
      <c r="C383" s="205"/>
      <c r="D383" s="205"/>
      <c r="E383" s="205"/>
      <c r="F383" s="205"/>
      <c r="G383" s="205"/>
      <c r="H383" s="205"/>
      <c r="I383" s="205"/>
      <c r="J383" s="205"/>
      <c r="K383" s="205"/>
      <c r="L383" s="458"/>
      <c r="M383" s="205"/>
      <c r="N383" s="458"/>
      <c r="O383" s="458"/>
      <c r="P383" s="458"/>
      <c r="Q383" s="205"/>
      <c r="R383" s="205"/>
      <c r="S383" s="205"/>
      <c r="T383" s="205"/>
      <c r="U383" s="205"/>
      <c r="V383" s="205"/>
    </row>
    <row r="384" spans="2:22">
      <c r="B384" s="205"/>
      <c r="C384" s="205"/>
      <c r="D384" s="205"/>
      <c r="E384" s="205"/>
      <c r="F384" s="205"/>
      <c r="G384" s="205"/>
      <c r="H384" s="205"/>
      <c r="I384" s="205"/>
      <c r="J384" s="205"/>
      <c r="K384" s="205"/>
      <c r="L384" s="458"/>
      <c r="M384" s="205"/>
      <c r="N384" s="458"/>
      <c r="O384" s="458"/>
      <c r="P384" s="458"/>
      <c r="Q384" s="205"/>
      <c r="R384" s="205"/>
      <c r="S384" s="205"/>
      <c r="T384" s="205"/>
      <c r="U384" s="205"/>
      <c r="V384" s="205"/>
    </row>
    <row r="385" spans="2:22">
      <c r="B385" s="205"/>
      <c r="C385" s="205"/>
      <c r="D385" s="205"/>
      <c r="E385" s="205"/>
      <c r="F385" s="205"/>
      <c r="G385" s="205"/>
      <c r="H385" s="205"/>
      <c r="I385" s="205"/>
      <c r="J385" s="205"/>
      <c r="K385" s="205"/>
      <c r="L385" s="458"/>
      <c r="M385" s="205"/>
      <c r="N385" s="458"/>
      <c r="O385" s="458"/>
      <c r="P385" s="458"/>
      <c r="Q385" s="205"/>
      <c r="R385" s="205"/>
      <c r="S385" s="205"/>
      <c r="T385" s="205"/>
      <c r="U385" s="205"/>
      <c r="V385" s="205"/>
    </row>
    <row r="386" spans="2:22">
      <c r="B386" s="205"/>
      <c r="C386" s="205"/>
      <c r="D386" s="205"/>
      <c r="E386" s="205"/>
      <c r="F386" s="205"/>
      <c r="G386" s="205"/>
      <c r="H386" s="205"/>
      <c r="I386" s="205"/>
      <c r="J386" s="205"/>
      <c r="K386" s="205"/>
      <c r="L386" s="458"/>
      <c r="M386" s="205"/>
      <c r="N386" s="458"/>
      <c r="O386" s="458"/>
      <c r="P386" s="458"/>
      <c r="Q386" s="205"/>
      <c r="R386" s="205"/>
      <c r="S386" s="205"/>
      <c r="T386" s="205"/>
      <c r="U386" s="205"/>
      <c r="V386" s="205"/>
    </row>
    <row r="387" spans="2:22">
      <c r="B387" s="91"/>
      <c r="C387" s="91"/>
      <c r="D387" s="91"/>
      <c r="E387" s="91"/>
      <c r="F387" s="91"/>
      <c r="G387" s="91"/>
      <c r="H387" s="91"/>
      <c r="I387" s="91"/>
      <c r="J387" s="91"/>
      <c r="K387" s="91"/>
      <c r="L387" s="457"/>
      <c r="M387" s="91"/>
      <c r="N387" s="457"/>
      <c r="O387" s="457"/>
      <c r="P387" s="457"/>
      <c r="Q387" s="91"/>
      <c r="R387" s="91"/>
      <c r="S387" s="91"/>
      <c r="T387" s="91"/>
      <c r="U387" s="91"/>
      <c r="V387" s="91"/>
    </row>
    <row r="388" spans="2:22">
      <c r="B388" s="91"/>
      <c r="C388" s="91"/>
      <c r="D388" s="91"/>
      <c r="E388" s="91"/>
      <c r="F388" s="91"/>
      <c r="G388" s="91"/>
      <c r="H388" s="91"/>
      <c r="I388" s="91"/>
      <c r="J388" s="91"/>
      <c r="K388" s="91"/>
      <c r="L388" s="457"/>
      <c r="M388" s="91"/>
      <c r="N388" s="457"/>
      <c r="O388" s="457"/>
      <c r="P388" s="457"/>
      <c r="Q388" s="91"/>
      <c r="R388" s="91"/>
      <c r="S388" s="91"/>
      <c r="T388" s="91"/>
      <c r="U388" s="91"/>
      <c r="V388" s="91"/>
    </row>
    <row r="389" spans="2:22">
      <c r="B389" s="91"/>
      <c r="C389" s="91"/>
      <c r="D389" s="91"/>
      <c r="E389" s="91"/>
      <c r="F389" s="91"/>
      <c r="G389" s="91"/>
      <c r="H389" s="91"/>
      <c r="I389" s="91"/>
      <c r="J389" s="91"/>
      <c r="K389" s="91"/>
      <c r="L389" s="457"/>
      <c r="M389" s="91"/>
      <c r="N389" s="457"/>
      <c r="O389" s="457"/>
      <c r="P389" s="457"/>
      <c r="Q389" s="91"/>
      <c r="R389" s="91"/>
      <c r="S389" s="91"/>
      <c r="T389" s="91"/>
      <c r="U389" s="91"/>
      <c r="V389" s="91"/>
    </row>
    <row r="390" spans="2:22">
      <c r="B390" s="91"/>
      <c r="C390" s="91"/>
      <c r="D390" s="91"/>
      <c r="E390" s="91"/>
      <c r="F390" s="91"/>
      <c r="G390" s="91"/>
      <c r="H390" s="91"/>
      <c r="I390" s="91"/>
      <c r="J390" s="91"/>
      <c r="K390" s="91"/>
      <c r="L390" s="457"/>
      <c r="M390" s="91"/>
      <c r="N390" s="457"/>
      <c r="O390" s="457"/>
      <c r="P390" s="457"/>
      <c r="Q390" s="91"/>
      <c r="R390" s="91"/>
      <c r="S390" s="91"/>
      <c r="T390" s="91"/>
      <c r="U390" s="91"/>
      <c r="V390" s="91"/>
    </row>
    <row r="391" spans="2:22">
      <c r="B391" s="91"/>
      <c r="C391" s="91"/>
      <c r="D391" s="91"/>
      <c r="E391" s="91"/>
      <c r="F391" s="91"/>
      <c r="G391" s="91"/>
      <c r="H391" s="91"/>
      <c r="I391" s="91"/>
      <c r="J391" s="91"/>
      <c r="K391" s="91"/>
      <c r="L391" s="457"/>
      <c r="M391" s="91"/>
      <c r="N391" s="457"/>
      <c r="O391" s="457"/>
      <c r="P391" s="457"/>
      <c r="Q391" s="91"/>
      <c r="R391" s="91"/>
      <c r="S391" s="91"/>
      <c r="T391" s="91"/>
      <c r="U391" s="91"/>
      <c r="V391" s="91"/>
    </row>
    <row r="392" spans="2:22">
      <c r="B392" s="91"/>
      <c r="C392" s="91"/>
      <c r="D392" s="91"/>
      <c r="E392" s="91"/>
      <c r="F392" s="91"/>
      <c r="G392" s="91"/>
      <c r="H392" s="91"/>
      <c r="I392" s="91"/>
      <c r="J392" s="91"/>
      <c r="K392" s="91"/>
      <c r="L392" s="457"/>
      <c r="M392" s="91"/>
      <c r="N392" s="457"/>
      <c r="O392" s="457"/>
      <c r="P392" s="457"/>
      <c r="Q392" s="91"/>
      <c r="R392" s="91"/>
      <c r="S392" s="91"/>
      <c r="T392" s="91"/>
      <c r="U392" s="91"/>
      <c r="V392" s="91"/>
    </row>
    <row r="393" spans="2:22">
      <c r="B393" s="91"/>
      <c r="C393" s="91"/>
      <c r="D393" s="91"/>
      <c r="E393" s="91"/>
      <c r="F393" s="91"/>
      <c r="G393" s="91"/>
      <c r="H393" s="91"/>
      <c r="I393" s="91"/>
      <c r="J393" s="91"/>
      <c r="K393" s="91"/>
      <c r="L393" s="457"/>
      <c r="M393" s="91"/>
      <c r="N393" s="457"/>
      <c r="O393" s="457"/>
      <c r="P393" s="457"/>
      <c r="Q393" s="91"/>
      <c r="R393" s="91"/>
      <c r="S393" s="91"/>
      <c r="T393" s="91"/>
      <c r="U393" s="91"/>
      <c r="V393" s="91"/>
    </row>
    <row r="394" spans="2:22">
      <c r="B394" s="91"/>
      <c r="C394" s="91"/>
      <c r="D394" s="91"/>
      <c r="E394" s="91"/>
      <c r="F394" s="91"/>
      <c r="G394" s="91"/>
      <c r="H394" s="91"/>
      <c r="I394" s="91"/>
      <c r="J394" s="91"/>
      <c r="K394" s="91"/>
      <c r="L394" s="457"/>
      <c r="M394" s="91"/>
      <c r="N394" s="457"/>
      <c r="O394" s="457"/>
      <c r="P394" s="457"/>
      <c r="Q394" s="91"/>
      <c r="R394" s="91"/>
      <c r="S394" s="91"/>
      <c r="T394" s="91"/>
      <c r="U394" s="91"/>
      <c r="V394" s="91"/>
    </row>
    <row r="395" spans="2:22">
      <c r="B395" s="91"/>
      <c r="C395" s="91"/>
      <c r="D395" s="91"/>
      <c r="E395" s="91"/>
      <c r="F395" s="91"/>
      <c r="G395" s="91"/>
      <c r="H395" s="91"/>
      <c r="I395" s="91"/>
      <c r="J395" s="91"/>
      <c r="K395" s="91"/>
      <c r="L395" s="457"/>
      <c r="M395" s="91"/>
      <c r="N395" s="457"/>
      <c r="O395" s="457"/>
      <c r="P395" s="457"/>
      <c r="Q395" s="91"/>
      <c r="R395" s="91"/>
      <c r="S395" s="91"/>
      <c r="T395" s="91"/>
      <c r="U395" s="91"/>
      <c r="V395" s="91"/>
    </row>
    <row r="396" spans="2:22">
      <c r="B396" s="91"/>
      <c r="C396" s="91"/>
      <c r="D396" s="91"/>
      <c r="E396" s="91"/>
      <c r="F396" s="91"/>
      <c r="G396" s="91"/>
      <c r="H396" s="91"/>
      <c r="I396" s="91"/>
      <c r="J396" s="91"/>
      <c r="K396" s="91"/>
      <c r="L396" s="457"/>
      <c r="M396" s="91"/>
      <c r="N396" s="457"/>
      <c r="O396" s="457"/>
      <c r="P396" s="457"/>
      <c r="Q396" s="91"/>
      <c r="R396" s="91"/>
      <c r="S396" s="91"/>
      <c r="T396" s="91"/>
      <c r="U396" s="91"/>
      <c r="V396" s="91"/>
    </row>
  </sheetData>
  <pageMargins left="0.511811024" right="0.511811024" top="0.787401575" bottom="0.787401575" header="0.31496062" footer="0.31496062"/>
  <pageSetup paperSize="9" orientation="portrait"/>
  <headerFooter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L169"/>
  <sheetViews>
    <sheetView showGridLines="0" zoomScale="85" zoomScaleNormal="85" workbookViewId="0">
      <selection activeCell="A12" sqref="A12:F12"/>
    </sheetView>
  </sheetViews>
  <sheetFormatPr defaultColWidth="0" defaultRowHeight="15"/>
  <cols>
    <col min="1" max="1" width="2.71428571428571" customWidth="1"/>
    <col min="2" max="11" width="20.7142857142857" customWidth="1"/>
    <col min="12" max="16384" width="9.14285714285714" hidden="1"/>
  </cols>
  <sheetData>
    <row r="1" spans="1:11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>
      <c r="A4" s="2"/>
      <c r="B4" s="2"/>
      <c r="C4" s="2"/>
      <c r="D4" s="2"/>
      <c r="E4" s="2"/>
      <c r="F4" s="2"/>
      <c r="G4" s="2"/>
      <c r="H4" s="2"/>
      <c r="I4" s="2"/>
      <c r="J4" s="2"/>
      <c r="K4" s="19"/>
    </row>
    <row r="5" spans="1:11">
      <c r="A5" s="2"/>
      <c r="B5" s="2"/>
      <c r="C5" s="2"/>
      <c r="D5" s="2"/>
      <c r="E5" s="2"/>
      <c r="F5" s="2"/>
      <c r="G5" s="2"/>
      <c r="H5" s="2"/>
      <c r="I5" s="2"/>
      <c r="J5" s="2"/>
      <c r="K5" s="19"/>
    </row>
    <row r="11" ht="23.25" customHeight="1"/>
    <row r="12" ht="50.1" customHeight="1" spans="1:11">
      <c r="A12" s="20" t="s">
        <v>619</v>
      </c>
      <c r="B12" s="21"/>
      <c r="C12" s="21"/>
      <c r="D12" s="21"/>
      <c r="E12" s="21"/>
      <c r="F12" s="22"/>
      <c r="G12" s="20" t="s">
        <v>620</v>
      </c>
      <c r="H12" s="21"/>
      <c r="I12" s="21"/>
      <c r="J12" s="21"/>
      <c r="K12" s="22"/>
    </row>
    <row r="13" ht="23.25" customHeight="1" spans="1:11">
      <c r="A13" s="23"/>
      <c r="B13" s="24"/>
      <c r="C13" s="24"/>
      <c r="D13" s="24"/>
      <c r="E13" s="25"/>
      <c r="F13" s="26"/>
      <c r="G13" s="23"/>
      <c r="H13" s="25"/>
      <c r="I13" s="25"/>
      <c r="J13" s="25"/>
      <c r="K13" s="26"/>
    </row>
    <row r="14" ht="23.25" customHeight="1" spans="1:11">
      <c r="A14" s="27"/>
      <c r="B14" s="28"/>
      <c r="C14" s="29"/>
      <c r="D14" s="29"/>
      <c r="E14" s="30"/>
      <c r="F14" s="31"/>
      <c r="G14" s="27"/>
      <c r="H14" s="30"/>
      <c r="I14" s="30"/>
      <c r="J14" s="30"/>
      <c r="K14" s="31"/>
    </row>
    <row r="15" ht="23.25" customHeight="1" spans="1:11">
      <c r="A15" s="27"/>
      <c r="B15" s="32"/>
      <c r="C15" s="33"/>
      <c r="D15" s="33"/>
      <c r="E15" s="30"/>
      <c r="F15" s="31"/>
      <c r="G15" s="27"/>
      <c r="H15" s="30"/>
      <c r="I15" s="30"/>
      <c r="J15" s="30"/>
      <c r="K15" s="31"/>
    </row>
    <row r="16" ht="23.25" customHeight="1" spans="1:11">
      <c r="A16" s="27"/>
      <c r="B16" s="34"/>
      <c r="C16" s="33"/>
      <c r="D16" s="33"/>
      <c r="E16" s="30"/>
      <c r="F16" s="31"/>
      <c r="G16" s="27"/>
      <c r="H16" s="30"/>
      <c r="I16" s="30"/>
      <c r="J16" s="30"/>
      <c r="K16" s="31"/>
    </row>
    <row r="17" ht="23.25" customHeight="1" spans="1:11">
      <c r="A17" s="27"/>
      <c r="B17" s="29"/>
      <c r="C17" s="33"/>
      <c r="D17" s="33"/>
      <c r="E17" s="30"/>
      <c r="F17" s="31"/>
      <c r="G17" s="27"/>
      <c r="H17" s="30"/>
      <c r="I17" s="30"/>
      <c r="J17" s="30"/>
      <c r="K17" s="31"/>
    </row>
    <row r="18" ht="23.25" customHeight="1" spans="1:11">
      <c r="A18" s="27"/>
      <c r="B18" s="29"/>
      <c r="C18" s="33"/>
      <c r="D18" s="33"/>
      <c r="E18" s="30"/>
      <c r="F18" s="31"/>
      <c r="G18" s="27"/>
      <c r="H18" s="30"/>
      <c r="I18" s="30"/>
      <c r="J18" s="30"/>
      <c r="K18" s="31"/>
    </row>
    <row r="19" ht="23.25" customHeight="1" spans="1:11">
      <c r="A19" s="27"/>
      <c r="B19" s="29"/>
      <c r="C19" s="29"/>
      <c r="D19" s="29"/>
      <c r="E19" s="30"/>
      <c r="F19" s="31"/>
      <c r="G19" s="27"/>
      <c r="H19" s="30"/>
      <c r="I19" s="30"/>
      <c r="J19" s="30"/>
      <c r="K19" s="31"/>
    </row>
    <row r="20" ht="23.25" customHeight="1" spans="1:11">
      <c r="A20" s="27"/>
      <c r="B20" s="35"/>
      <c r="C20" s="36"/>
      <c r="D20" s="36"/>
      <c r="E20" s="30"/>
      <c r="F20" s="31"/>
      <c r="G20" s="27"/>
      <c r="H20" s="30"/>
      <c r="I20" s="30"/>
      <c r="J20" s="30"/>
      <c r="K20" s="31"/>
    </row>
    <row r="21" ht="23.25" customHeight="1" spans="1:11">
      <c r="A21" s="27"/>
      <c r="B21" s="30"/>
      <c r="C21" s="30"/>
      <c r="D21" s="30"/>
      <c r="E21" s="30"/>
      <c r="F21" s="31"/>
      <c r="G21" s="27"/>
      <c r="H21" s="30"/>
      <c r="I21" s="30"/>
      <c r="J21" s="30"/>
      <c r="K21" s="31"/>
    </row>
    <row r="22" ht="23.25" customHeight="1" spans="1:11">
      <c r="A22" s="27"/>
      <c r="B22" s="30"/>
      <c r="C22" s="30"/>
      <c r="D22" s="30"/>
      <c r="E22" s="30"/>
      <c r="F22" s="31"/>
      <c r="G22" s="27"/>
      <c r="H22" s="30"/>
      <c r="I22" s="30"/>
      <c r="J22" s="30"/>
      <c r="K22" s="31"/>
    </row>
    <row r="23" ht="23.25" customHeight="1" spans="1:11">
      <c r="A23" s="27"/>
      <c r="B23" s="37"/>
      <c r="C23" s="38"/>
      <c r="D23" s="39"/>
      <c r="E23" s="40"/>
      <c r="F23" s="41"/>
      <c r="G23" s="42"/>
      <c r="H23" s="43"/>
      <c r="I23" s="30"/>
      <c r="J23" s="30"/>
      <c r="K23" s="31"/>
    </row>
    <row r="24" ht="23.25" customHeight="1" spans="1:11">
      <c r="A24" s="27"/>
      <c r="B24" s="44"/>
      <c r="C24" s="45"/>
      <c r="D24" s="45"/>
      <c r="E24" s="45"/>
      <c r="F24" s="46"/>
      <c r="G24" s="47"/>
      <c r="H24" s="45"/>
      <c r="I24" s="30"/>
      <c r="J24" s="30"/>
      <c r="K24" s="31"/>
    </row>
    <row r="25" ht="23.25" customHeight="1" spans="1:11">
      <c r="A25" s="27"/>
      <c r="B25" s="39"/>
      <c r="C25" s="48"/>
      <c r="D25" s="49"/>
      <c r="E25" s="49"/>
      <c r="F25" s="50"/>
      <c r="G25" s="51"/>
      <c r="H25" s="52"/>
      <c r="I25" s="30"/>
      <c r="J25" s="30"/>
      <c r="K25" s="31"/>
    </row>
    <row r="26" ht="23.25" customHeight="1" spans="1:11">
      <c r="A26" s="27"/>
      <c r="B26" s="39"/>
      <c r="C26" s="48"/>
      <c r="D26" s="49"/>
      <c r="E26" s="49"/>
      <c r="F26" s="50"/>
      <c r="G26" s="51"/>
      <c r="H26" s="52"/>
      <c r="I26" s="30"/>
      <c r="J26" s="30"/>
      <c r="K26" s="31"/>
    </row>
    <row r="27" ht="23.25" customHeight="1" spans="1:11">
      <c r="A27" s="59" t="s">
        <v>131</v>
      </c>
      <c r="B27" s="39"/>
      <c r="C27" s="48"/>
      <c r="D27" s="49"/>
      <c r="E27" s="49"/>
      <c r="F27" s="50"/>
      <c r="G27" s="59" t="s">
        <v>131</v>
      </c>
      <c r="H27" s="52"/>
      <c r="I27" s="30"/>
      <c r="J27" s="30"/>
      <c r="K27" s="31"/>
    </row>
    <row r="28" ht="28" customHeight="1" spans="1:12">
      <c r="A28" s="437" t="s">
        <v>621</v>
      </c>
      <c r="B28" s="438"/>
      <c r="C28" s="438"/>
      <c r="D28" s="438"/>
      <c r="E28" s="438"/>
      <c r="F28" s="439"/>
      <c r="G28" s="437" t="s">
        <v>621</v>
      </c>
      <c r="H28" s="438"/>
      <c r="I28" s="438"/>
      <c r="J28" s="438"/>
      <c r="K28" s="438"/>
      <c r="L28" s="439"/>
    </row>
    <row r="29" ht="50.1" customHeight="1" spans="1:11">
      <c r="A29" s="20" t="s">
        <v>622</v>
      </c>
      <c r="B29" s="21"/>
      <c r="C29" s="21"/>
      <c r="D29" s="21"/>
      <c r="E29" s="21"/>
      <c r="F29" s="22"/>
      <c r="G29" s="20" t="s">
        <v>623</v>
      </c>
      <c r="H29" s="21"/>
      <c r="I29" s="21"/>
      <c r="J29" s="21"/>
      <c r="K29" s="22"/>
    </row>
    <row r="30" ht="23.25" customHeight="1" spans="1:11">
      <c r="A30" s="23"/>
      <c r="B30" s="24"/>
      <c r="C30" s="24"/>
      <c r="D30" s="24"/>
      <c r="E30" s="25"/>
      <c r="F30" s="26"/>
      <c r="G30" s="23"/>
      <c r="H30" s="25"/>
      <c r="I30" s="25"/>
      <c r="J30" s="25"/>
      <c r="K30" s="26"/>
    </row>
    <row r="31" ht="23.25" customHeight="1" spans="1:11">
      <c r="A31" s="27"/>
      <c r="B31" s="28"/>
      <c r="C31" s="29"/>
      <c r="D31" s="29"/>
      <c r="E31" s="30"/>
      <c r="F31" s="31"/>
      <c r="G31" s="27"/>
      <c r="H31" s="30"/>
      <c r="I31" s="30"/>
      <c r="J31" s="30"/>
      <c r="K31" s="31"/>
    </row>
    <row r="32" ht="23.25" customHeight="1" spans="1:11">
      <c r="A32" s="27"/>
      <c r="B32" s="32"/>
      <c r="C32" s="33"/>
      <c r="D32" s="33"/>
      <c r="E32" s="30"/>
      <c r="F32" s="31"/>
      <c r="G32" s="27"/>
      <c r="H32" s="30"/>
      <c r="I32" s="30"/>
      <c r="J32" s="30"/>
      <c r="K32" s="31"/>
    </row>
    <row r="33" ht="23.25" customHeight="1" spans="1:11">
      <c r="A33" s="27"/>
      <c r="B33" s="34"/>
      <c r="C33" s="33"/>
      <c r="D33" s="33"/>
      <c r="E33" s="30"/>
      <c r="F33" s="31"/>
      <c r="G33" s="27"/>
      <c r="H33" s="30"/>
      <c r="I33" s="30"/>
      <c r="J33" s="30"/>
      <c r="K33" s="31"/>
    </row>
    <row r="34" ht="23.25" customHeight="1" spans="1:11">
      <c r="A34" s="27"/>
      <c r="B34" s="29"/>
      <c r="C34" s="33"/>
      <c r="D34" s="33"/>
      <c r="E34" s="30"/>
      <c r="F34" s="31"/>
      <c r="G34" s="27"/>
      <c r="H34" s="30"/>
      <c r="I34" s="30"/>
      <c r="J34" s="30"/>
      <c r="K34" s="31"/>
    </row>
    <row r="35" ht="23.25" customHeight="1" spans="1:11">
      <c r="A35" s="27"/>
      <c r="B35" s="29"/>
      <c r="C35" s="33"/>
      <c r="D35" s="33"/>
      <c r="E35" s="30"/>
      <c r="F35" s="31"/>
      <c r="G35" s="27"/>
      <c r="H35" s="30"/>
      <c r="I35" s="30"/>
      <c r="J35" s="30"/>
      <c r="K35" s="31"/>
    </row>
    <row r="36" ht="23.25" customHeight="1" spans="1:11">
      <c r="A36" s="27"/>
      <c r="B36" s="29"/>
      <c r="C36" s="29"/>
      <c r="D36" s="29"/>
      <c r="E36" s="30"/>
      <c r="F36" s="31"/>
      <c r="G36" s="27"/>
      <c r="H36" s="30"/>
      <c r="I36" s="30"/>
      <c r="J36" s="30"/>
      <c r="K36" s="31"/>
    </row>
    <row r="37" ht="23.25" customHeight="1" spans="1:11">
      <c r="A37" s="27"/>
      <c r="B37" s="35"/>
      <c r="C37" s="36"/>
      <c r="D37" s="36"/>
      <c r="E37" s="30"/>
      <c r="F37" s="31"/>
      <c r="G37" s="27"/>
      <c r="H37" s="30"/>
      <c r="I37" s="30"/>
      <c r="J37" s="30"/>
      <c r="K37" s="31"/>
    </row>
    <row r="38" ht="23.25" customHeight="1" spans="1:11">
      <c r="A38" s="27"/>
      <c r="B38" s="30"/>
      <c r="C38" s="30"/>
      <c r="D38" s="30"/>
      <c r="E38" s="30"/>
      <c r="F38" s="31"/>
      <c r="G38" s="27"/>
      <c r="H38" s="30"/>
      <c r="I38" s="30"/>
      <c r="J38" s="30"/>
      <c r="K38" s="31"/>
    </row>
    <row r="39" ht="23.25" customHeight="1" spans="1:11">
      <c r="A39" s="27"/>
      <c r="B39" s="30"/>
      <c r="C39" s="30"/>
      <c r="D39" s="30"/>
      <c r="E39" s="30"/>
      <c r="F39" s="31"/>
      <c r="G39" s="27"/>
      <c r="H39" s="30"/>
      <c r="I39" s="30"/>
      <c r="J39" s="30"/>
      <c r="K39" s="31"/>
    </row>
    <row r="40" ht="23.25" customHeight="1" spans="1:11">
      <c r="A40" s="27"/>
      <c r="B40" s="37"/>
      <c r="C40" s="38"/>
      <c r="D40" s="39"/>
      <c r="E40" s="40"/>
      <c r="F40" s="41"/>
      <c r="G40" s="42"/>
      <c r="H40" s="43"/>
      <c r="I40" s="30"/>
      <c r="J40" s="30"/>
      <c r="K40" s="31"/>
    </row>
    <row r="41" ht="23.25" customHeight="1" spans="1:11">
      <c r="A41" s="27"/>
      <c r="B41" s="44"/>
      <c r="C41" s="45"/>
      <c r="D41" s="45"/>
      <c r="E41" s="45"/>
      <c r="F41" s="46"/>
      <c r="G41" s="47"/>
      <c r="H41" s="45"/>
      <c r="I41" s="30"/>
      <c r="J41" s="30"/>
      <c r="K41" s="31"/>
    </row>
    <row r="42" ht="23.25" customHeight="1" spans="1:11">
      <c r="A42" s="27"/>
      <c r="B42" s="39"/>
      <c r="C42" s="48"/>
      <c r="D42" s="49"/>
      <c r="E42" s="49"/>
      <c r="F42" s="50"/>
      <c r="G42" s="51"/>
      <c r="H42" s="52"/>
      <c r="I42" s="30"/>
      <c r="J42" s="30"/>
      <c r="K42" s="31"/>
    </row>
    <row r="43" ht="23.25" customHeight="1" spans="1:11">
      <c r="A43" s="27"/>
      <c r="B43" s="39"/>
      <c r="C43" s="48"/>
      <c r="D43" s="49"/>
      <c r="E43" s="49"/>
      <c r="F43" s="50"/>
      <c r="G43" s="51"/>
      <c r="H43" s="52"/>
      <c r="I43" s="30"/>
      <c r="J43" s="30"/>
      <c r="K43" s="31"/>
    </row>
    <row r="44" ht="23.25" customHeight="1" spans="1:11">
      <c r="A44" s="53" t="s">
        <v>131</v>
      </c>
      <c r="B44" s="54"/>
      <c r="C44" s="55"/>
      <c r="D44" s="56"/>
      <c r="E44" s="56"/>
      <c r="F44" s="57"/>
      <c r="G44" s="53" t="s">
        <v>131</v>
      </c>
      <c r="H44" s="58"/>
      <c r="I44" s="62"/>
      <c r="J44" s="62"/>
      <c r="K44" s="63"/>
    </row>
    <row r="45" ht="50.1" customHeight="1" spans="1:11">
      <c r="A45" s="20" t="s">
        <v>624</v>
      </c>
      <c r="B45" s="21"/>
      <c r="C45" s="21"/>
      <c r="D45" s="21"/>
      <c r="E45" s="21"/>
      <c r="F45" s="22"/>
      <c r="G45" s="20" t="s">
        <v>625</v>
      </c>
      <c r="H45" s="21"/>
      <c r="I45" s="21"/>
      <c r="J45" s="21"/>
      <c r="K45" s="22"/>
    </row>
    <row r="46" ht="23.25" customHeight="1" spans="1:11">
      <c r="A46" s="23"/>
      <c r="B46" s="24"/>
      <c r="C46" s="24"/>
      <c r="D46" s="24"/>
      <c r="E46" s="25"/>
      <c r="F46" s="26"/>
      <c r="G46" s="23"/>
      <c r="H46" s="25"/>
      <c r="I46" s="25"/>
      <c r="J46" s="25"/>
      <c r="K46" s="26"/>
    </row>
    <row r="47" ht="23.25" customHeight="1" spans="1:11">
      <c r="A47" s="27"/>
      <c r="B47" s="28"/>
      <c r="C47" s="29"/>
      <c r="D47" s="29"/>
      <c r="E47" s="30"/>
      <c r="F47" s="31"/>
      <c r="G47" s="27"/>
      <c r="H47" s="30"/>
      <c r="I47" s="30"/>
      <c r="J47" s="30"/>
      <c r="K47" s="31"/>
    </row>
    <row r="48" ht="23.25" customHeight="1" spans="1:11">
      <c r="A48" s="27"/>
      <c r="B48" s="32"/>
      <c r="C48" s="33"/>
      <c r="D48" s="33"/>
      <c r="E48" s="30"/>
      <c r="F48" s="31"/>
      <c r="G48" s="27"/>
      <c r="H48" s="30"/>
      <c r="I48" s="30"/>
      <c r="J48" s="30"/>
      <c r="K48" s="31"/>
    </row>
    <row r="49" ht="23.25" customHeight="1" spans="1:11">
      <c r="A49" s="27"/>
      <c r="B49" s="34"/>
      <c r="C49" s="33"/>
      <c r="D49" s="33"/>
      <c r="E49" s="30"/>
      <c r="F49" s="31"/>
      <c r="G49" s="27"/>
      <c r="H49" s="30"/>
      <c r="I49" s="30"/>
      <c r="J49" s="30"/>
      <c r="K49" s="31"/>
    </row>
    <row r="50" ht="23.25" customHeight="1" spans="1:11">
      <c r="A50" s="27"/>
      <c r="B50" s="29"/>
      <c r="C50" s="33"/>
      <c r="D50" s="33"/>
      <c r="E50" s="30"/>
      <c r="F50" s="31"/>
      <c r="G50" s="27"/>
      <c r="H50" s="30"/>
      <c r="I50" s="30"/>
      <c r="J50" s="30"/>
      <c r="K50" s="31"/>
    </row>
    <row r="51" ht="23.25" customHeight="1" spans="1:11">
      <c r="A51" s="27"/>
      <c r="B51" s="29"/>
      <c r="C51" s="33"/>
      <c r="D51" s="33"/>
      <c r="E51" s="30"/>
      <c r="F51" s="31"/>
      <c r="G51" s="27"/>
      <c r="H51" s="30"/>
      <c r="I51" s="30"/>
      <c r="J51" s="30"/>
      <c r="K51" s="31"/>
    </row>
    <row r="52" ht="23.25" customHeight="1" spans="1:11">
      <c r="A52" s="27"/>
      <c r="B52" s="29"/>
      <c r="C52" s="29"/>
      <c r="D52" s="29"/>
      <c r="E52" s="30"/>
      <c r="F52" s="31"/>
      <c r="G52" s="27"/>
      <c r="H52" s="30"/>
      <c r="I52" s="30"/>
      <c r="J52" s="30"/>
      <c r="K52" s="31"/>
    </row>
    <row r="53" ht="23.25" customHeight="1" spans="1:11">
      <c r="A53" s="27"/>
      <c r="B53" s="35"/>
      <c r="C53" s="36"/>
      <c r="D53" s="36"/>
      <c r="E53" s="30"/>
      <c r="F53" s="31"/>
      <c r="G53" s="27"/>
      <c r="H53" s="30"/>
      <c r="I53" s="30"/>
      <c r="J53" s="30"/>
      <c r="K53" s="31"/>
    </row>
    <row r="54" ht="23.25" customHeight="1" spans="1:11">
      <c r="A54" s="27"/>
      <c r="B54" s="30"/>
      <c r="C54" s="30"/>
      <c r="D54" s="30"/>
      <c r="E54" s="30"/>
      <c r="F54" s="31"/>
      <c r="G54" s="27"/>
      <c r="H54" s="30"/>
      <c r="I54" s="30"/>
      <c r="J54" s="30"/>
      <c r="K54" s="31"/>
    </row>
    <row r="55" ht="23.25" customHeight="1" spans="1:11">
      <c r="A55" s="27"/>
      <c r="B55" s="30"/>
      <c r="C55" s="30"/>
      <c r="D55" s="30"/>
      <c r="E55" s="30"/>
      <c r="F55" s="31"/>
      <c r="G55" s="27"/>
      <c r="H55" s="30"/>
      <c r="I55" s="30"/>
      <c r="J55" s="30"/>
      <c r="K55" s="31"/>
    </row>
    <row r="56" ht="23.25" customHeight="1" spans="1:11">
      <c r="A56" s="27"/>
      <c r="B56" s="37"/>
      <c r="C56" s="38"/>
      <c r="D56" s="39"/>
      <c r="E56" s="40"/>
      <c r="F56" s="41"/>
      <c r="G56" s="42"/>
      <c r="H56" s="43"/>
      <c r="I56" s="30"/>
      <c r="J56" s="30"/>
      <c r="K56" s="31"/>
    </row>
    <row r="57" ht="23.25" customHeight="1" spans="1:11">
      <c r="A57" s="27"/>
      <c r="B57" s="44"/>
      <c r="C57" s="45"/>
      <c r="D57" s="45"/>
      <c r="E57" s="45"/>
      <c r="F57" s="46"/>
      <c r="G57" s="47"/>
      <c r="H57" s="45"/>
      <c r="I57" s="30"/>
      <c r="J57" s="30"/>
      <c r="K57" s="31"/>
    </row>
    <row r="58" ht="23.25" customHeight="1" spans="1:11">
      <c r="A58" s="27"/>
      <c r="B58" s="39"/>
      <c r="C58" s="48"/>
      <c r="D58" s="49"/>
      <c r="E58" s="49"/>
      <c r="F58" s="50"/>
      <c r="G58" s="51"/>
      <c r="H58" s="52"/>
      <c r="I58" s="30"/>
      <c r="J58" s="30"/>
      <c r="K58" s="31"/>
    </row>
    <row r="59" ht="23.25" customHeight="1" spans="1:11">
      <c r="A59" s="27"/>
      <c r="B59" s="39"/>
      <c r="C59" s="48"/>
      <c r="D59" s="49"/>
      <c r="E59" s="49"/>
      <c r="F59" s="50"/>
      <c r="G59" s="51"/>
      <c r="H59" s="52"/>
      <c r="I59" s="30"/>
      <c r="J59" s="30"/>
      <c r="K59" s="31"/>
    </row>
    <row r="60" ht="23.25" customHeight="1" spans="1:11">
      <c r="A60" s="53" t="s">
        <v>131</v>
      </c>
      <c r="B60" s="54"/>
      <c r="C60" s="55"/>
      <c r="D60" s="56"/>
      <c r="E60" s="56"/>
      <c r="F60" s="57"/>
      <c r="G60" s="53" t="s">
        <v>131</v>
      </c>
      <c r="H60" s="58"/>
      <c r="I60" s="62"/>
      <c r="J60" s="62"/>
      <c r="K60" s="63"/>
    </row>
    <row r="61" ht="50.1" customHeight="1" spans="1:11">
      <c r="A61" s="20" t="s">
        <v>626</v>
      </c>
      <c r="B61" s="21"/>
      <c r="C61" s="21"/>
      <c r="D61" s="21"/>
      <c r="E61" s="21"/>
      <c r="F61" s="22"/>
      <c r="G61" s="20" t="s">
        <v>627</v>
      </c>
      <c r="H61" s="21"/>
      <c r="I61" s="21"/>
      <c r="J61" s="21"/>
      <c r="K61" s="22"/>
    </row>
    <row r="62" ht="23.25" customHeight="1" spans="1:11">
      <c r="A62" s="23"/>
      <c r="B62" s="24"/>
      <c r="C62" s="24"/>
      <c r="D62" s="24"/>
      <c r="E62" s="25"/>
      <c r="F62" s="26"/>
      <c r="G62" s="23"/>
      <c r="H62" s="25"/>
      <c r="I62" s="25"/>
      <c r="J62" s="25"/>
      <c r="K62" s="26"/>
    </row>
    <row r="63" ht="23.25" customHeight="1" spans="1:11">
      <c r="A63" s="27"/>
      <c r="B63" s="28"/>
      <c r="C63" s="29"/>
      <c r="D63" s="29"/>
      <c r="E63" s="30"/>
      <c r="F63" s="31"/>
      <c r="G63" s="27"/>
      <c r="H63" s="30"/>
      <c r="I63" s="30"/>
      <c r="J63" s="30"/>
      <c r="K63" s="31"/>
    </row>
    <row r="64" ht="23.25" customHeight="1" spans="1:11">
      <c r="A64" s="27"/>
      <c r="B64" s="32"/>
      <c r="C64" s="33"/>
      <c r="D64" s="33"/>
      <c r="E64" s="30"/>
      <c r="F64" s="31"/>
      <c r="G64" s="27"/>
      <c r="H64" s="30"/>
      <c r="I64" s="30"/>
      <c r="J64" s="30"/>
      <c r="K64" s="31"/>
    </row>
    <row r="65" ht="23.25" customHeight="1" spans="1:11">
      <c r="A65" s="27"/>
      <c r="B65" s="34"/>
      <c r="C65" s="33"/>
      <c r="D65" s="33"/>
      <c r="E65" s="30"/>
      <c r="F65" s="31"/>
      <c r="G65" s="27"/>
      <c r="H65" s="30"/>
      <c r="I65" s="30"/>
      <c r="J65" s="30"/>
      <c r="K65" s="31"/>
    </row>
    <row r="66" ht="23.25" customHeight="1" spans="1:11">
      <c r="A66" s="27"/>
      <c r="B66" s="29"/>
      <c r="C66" s="33"/>
      <c r="D66" s="33"/>
      <c r="E66" s="30"/>
      <c r="F66" s="31"/>
      <c r="G66" s="27"/>
      <c r="H66" s="30"/>
      <c r="I66" s="30"/>
      <c r="J66" s="30"/>
      <c r="K66" s="31"/>
    </row>
    <row r="67" ht="23.25" customHeight="1" spans="1:11">
      <c r="A67" s="27"/>
      <c r="B67" s="29"/>
      <c r="C67" s="33"/>
      <c r="D67" s="33"/>
      <c r="E67" s="30"/>
      <c r="F67" s="31"/>
      <c r="G67" s="27"/>
      <c r="H67" s="30"/>
      <c r="I67" s="30"/>
      <c r="J67" s="30"/>
      <c r="K67" s="31"/>
    </row>
    <row r="68" ht="23.25" customHeight="1" spans="1:11">
      <c r="A68" s="27"/>
      <c r="B68" s="29"/>
      <c r="C68" s="29"/>
      <c r="D68" s="29"/>
      <c r="E68" s="30"/>
      <c r="F68" s="31"/>
      <c r="G68" s="27"/>
      <c r="H68" s="30"/>
      <c r="I68" s="30"/>
      <c r="J68" s="30"/>
      <c r="K68" s="31"/>
    </row>
    <row r="69" ht="23.25" customHeight="1" spans="1:11">
      <c r="A69" s="27"/>
      <c r="B69" s="35"/>
      <c r="C69" s="36"/>
      <c r="D69" s="36"/>
      <c r="E69" s="30"/>
      <c r="F69" s="31"/>
      <c r="G69" s="27"/>
      <c r="H69" s="30"/>
      <c r="I69" s="30"/>
      <c r="J69" s="30"/>
      <c r="K69" s="31"/>
    </row>
    <row r="70" ht="23.25" customHeight="1" spans="1:11">
      <c r="A70" s="27"/>
      <c r="B70" s="30"/>
      <c r="C70" s="30"/>
      <c r="D70" s="30"/>
      <c r="E70" s="30"/>
      <c r="F70" s="31"/>
      <c r="G70" s="27"/>
      <c r="H70" s="30"/>
      <c r="I70" s="30"/>
      <c r="J70" s="30"/>
      <c r="K70" s="31"/>
    </row>
    <row r="71" ht="23.25" customHeight="1" spans="1:11">
      <c r="A71" s="27"/>
      <c r="B71" s="30"/>
      <c r="C71" s="30"/>
      <c r="D71" s="30"/>
      <c r="E71" s="30"/>
      <c r="F71" s="31"/>
      <c r="G71" s="27"/>
      <c r="H71" s="30"/>
      <c r="I71" s="30"/>
      <c r="J71" s="30"/>
      <c r="K71" s="31"/>
    </row>
    <row r="72" ht="23.25" customHeight="1" spans="1:11">
      <c r="A72" s="27"/>
      <c r="B72" s="37"/>
      <c r="C72" s="38"/>
      <c r="D72" s="39"/>
      <c r="E72" s="40"/>
      <c r="F72" s="41"/>
      <c r="G72" s="42"/>
      <c r="H72" s="43"/>
      <c r="I72" s="30"/>
      <c r="J72" s="30"/>
      <c r="K72" s="31"/>
    </row>
    <row r="73" ht="23.25" customHeight="1" spans="1:11">
      <c r="A73" s="27"/>
      <c r="B73" s="44"/>
      <c r="C73" s="45"/>
      <c r="D73" s="45"/>
      <c r="E73" s="45"/>
      <c r="F73" s="46"/>
      <c r="G73" s="47"/>
      <c r="H73" s="45"/>
      <c r="I73" s="30"/>
      <c r="J73" s="30"/>
      <c r="K73" s="31"/>
    </row>
    <row r="74" ht="23.25" customHeight="1" spans="1:11">
      <c r="A74" s="27"/>
      <c r="B74" s="39"/>
      <c r="C74" s="48"/>
      <c r="D74" s="49"/>
      <c r="E74" s="49"/>
      <c r="F74" s="50"/>
      <c r="G74" s="51"/>
      <c r="H74" s="52"/>
      <c r="I74" s="30"/>
      <c r="J74" s="30"/>
      <c r="K74" s="31"/>
    </row>
    <row r="75" ht="23.25" customHeight="1" spans="1:11">
      <c r="A75" s="27"/>
      <c r="B75" s="39"/>
      <c r="C75" s="48"/>
      <c r="D75" s="49"/>
      <c r="E75" s="49"/>
      <c r="F75" s="50"/>
      <c r="G75" s="51"/>
      <c r="H75" s="52"/>
      <c r="I75" s="30"/>
      <c r="J75" s="30"/>
      <c r="K75" s="31"/>
    </row>
    <row r="76" ht="23.25" customHeight="1" spans="1:11">
      <c r="A76" s="53" t="s">
        <v>131</v>
      </c>
      <c r="B76" s="54"/>
      <c r="C76" s="55"/>
      <c r="D76" s="56"/>
      <c r="E76" s="56"/>
      <c r="F76" s="57"/>
      <c r="G76" s="53" t="s">
        <v>131</v>
      </c>
      <c r="H76" s="58"/>
      <c r="I76" s="62"/>
      <c r="J76" s="62"/>
      <c r="K76" s="63"/>
    </row>
    <row r="77" ht="23.25" customHeight="1" spans="2:11">
      <c r="B77" s="65"/>
      <c r="C77" s="65"/>
      <c r="D77" s="65"/>
      <c r="E77" s="65"/>
      <c r="F77" s="65"/>
      <c r="G77" s="65"/>
      <c r="H77" s="65"/>
      <c r="I77" s="65"/>
      <c r="J77" s="65"/>
      <c r="K77" s="65"/>
    </row>
    <row r="78" ht="23.25" customHeight="1" spans="2:11">
      <c r="B78" s="65"/>
      <c r="C78" s="65"/>
      <c r="D78" s="65"/>
      <c r="E78" s="65"/>
      <c r="F78" s="65"/>
      <c r="G78" s="65"/>
      <c r="H78" s="65"/>
      <c r="I78" s="65"/>
      <c r="J78" s="65"/>
      <c r="K78" s="65"/>
    </row>
    <row r="79" ht="23.25" customHeight="1" spans="1:11">
      <c r="A79" s="65"/>
      <c r="B79" s="104"/>
      <c r="C79" s="65"/>
      <c r="D79" s="65"/>
      <c r="E79" s="65"/>
      <c r="F79" s="65"/>
      <c r="G79" s="65"/>
      <c r="H79" s="65"/>
      <c r="I79" s="104"/>
      <c r="J79" s="65"/>
      <c r="K79" s="65"/>
    </row>
    <row r="80" ht="23.25" customHeight="1" spans="2:11">
      <c r="B80" s="65"/>
      <c r="C80" s="65"/>
      <c r="D80" s="65"/>
      <c r="E80" s="65"/>
      <c r="F80" s="65"/>
      <c r="G80" s="65"/>
      <c r="H80" s="65"/>
      <c r="I80" s="65"/>
      <c r="J80" s="65"/>
      <c r="K80" s="65"/>
    </row>
    <row r="81" ht="23.25" customHeight="1" spans="2:11">
      <c r="B81" s="65"/>
      <c r="C81" s="65"/>
      <c r="D81" s="65"/>
      <c r="E81" s="65"/>
      <c r="F81" s="65"/>
      <c r="G81" s="65"/>
      <c r="H81" s="104"/>
      <c r="I81" s="65"/>
      <c r="J81" s="65"/>
      <c r="K81" s="65"/>
    </row>
    <row r="82" ht="23.25" customHeight="1" spans="2:11">
      <c r="B82" s="65"/>
      <c r="C82" s="65"/>
      <c r="D82" s="65"/>
      <c r="E82" s="65"/>
      <c r="F82" s="65"/>
      <c r="G82" s="65"/>
      <c r="H82" s="65"/>
      <c r="I82" s="65"/>
      <c r="J82" s="65"/>
      <c r="K82" s="65"/>
    </row>
    <row r="83" ht="23.25" customHeight="1" spans="2:11">
      <c r="B83" s="65"/>
      <c r="C83" s="65"/>
      <c r="D83" s="65"/>
      <c r="E83" s="65"/>
      <c r="F83" s="65"/>
      <c r="G83" s="65"/>
      <c r="H83" s="65"/>
      <c r="I83" s="65"/>
      <c r="J83" s="65"/>
      <c r="K83" s="65"/>
    </row>
    <row r="84" ht="23.25" customHeight="1" spans="2:11">
      <c r="B84" s="65"/>
      <c r="C84" s="65"/>
      <c r="D84" s="65"/>
      <c r="E84" s="65"/>
      <c r="F84" s="65"/>
      <c r="G84" s="65"/>
      <c r="H84" s="65"/>
      <c r="I84" s="65"/>
      <c r="J84" s="65"/>
      <c r="K84" s="65"/>
    </row>
    <row r="85" ht="23.25" customHeight="1" spans="2:11">
      <c r="B85" s="65"/>
      <c r="C85" s="65"/>
      <c r="D85" s="65"/>
      <c r="E85" s="65"/>
      <c r="F85" s="65"/>
      <c r="G85" s="65"/>
      <c r="H85" s="65"/>
      <c r="I85" s="65"/>
      <c r="J85" s="65"/>
      <c r="K85" s="65"/>
    </row>
    <row r="86" ht="23.25" customHeight="1" spans="2:11">
      <c r="B86" s="65"/>
      <c r="C86" s="65"/>
      <c r="D86" s="65"/>
      <c r="E86" s="65"/>
      <c r="F86" s="65"/>
      <c r="G86" s="65"/>
      <c r="H86" s="65"/>
      <c r="I86" s="65"/>
      <c r="J86" s="65"/>
      <c r="K86" s="65"/>
    </row>
    <row r="87" ht="23.25" customHeight="1" spans="2:11">
      <c r="B87" s="65"/>
      <c r="C87" s="65"/>
      <c r="D87" s="65"/>
      <c r="E87" s="65"/>
      <c r="F87" s="65"/>
      <c r="G87" s="65"/>
      <c r="H87" s="65"/>
      <c r="I87" s="65"/>
      <c r="J87" s="65"/>
      <c r="K87" s="65"/>
    </row>
    <row r="88" ht="23.25" customHeight="1" spans="2:11">
      <c r="B88" s="65"/>
      <c r="C88" s="65"/>
      <c r="D88" s="65"/>
      <c r="E88" s="65"/>
      <c r="F88" s="65"/>
      <c r="G88" s="65"/>
      <c r="H88" s="65"/>
      <c r="I88" s="65"/>
      <c r="J88" s="65"/>
      <c r="K88" s="65"/>
    </row>
    <row r="89" ht="23.25" customHeight="1" spans="2:11">
      <c r="B89" s="65"/>
      <c r="C89" s="65"/>
      <c r="D89" s="65"/>
      <c r="E89" s="65"/>
      <c r="F89" s="65"/>
      <c r="G89" s="65"/>
      <c r="H89" s="65"/>
      <c r="I89" s="65"/>
      <c r="J89" s="65"/>
      <c r="K89" s="65"/>
    </row>
    <row r="90" ht="23.25" customHeight="1" spans="2:11">
      <c r="B90" s="65"/>
      <c r="C90" s="65"/>
      <c r="D90" s="65"/>
      <c r="E90" s="65"/>
      <c r="F90" s="65"/>
      <c r="G90" s="65"/>
      <c r="H90" s="65"/>
      <c r="I90" s="65"/>
      <c r="J90" s="65"/>
      <c r="K90" s="65"/>
    </row>
    <row r="91" ht="23.25" customHeight="1" spans="2:11">
      <c r="B91" s="65"/>
      <c r="C91" s="65"/>
      <c r="D91" s="65"/>
      <c r="E91" s="65"/>
      <c r="F91" s="65"/>
      <c r="G91" s="65"/>
      <c r="H91" s="65"/>
      <c r="I91" s="65"/>
      <c r="J91" s="65"/>
      <c r="K91" s="65"/>
    </row>
    <row r="92" ht="23.25" customHeight="1" spans="2:11">
      <c r="B92" s="65"/>
      <c r="C92" s="65"/>
      <c r="D92" s="65"/>
      <c r="E92" s="65"/>
      <c r="F92" s="65"/>
      <c r="G92" s="65"/>
      <c r="H92" s="65"/>
      <c r="I92" s="65"/>
      <c r="J92" s="65"/>
      <c r="K92" s="65"/>
    </row>
    <row r="93" ht="23.25" customHeight="1" spans="2:11">
      <c r="B93" s="65"/>
      <c r="C93" s="65"/>
      <c r="D93" s="65"/>
      <c r="E93" s="65"/>
      <c r="F93" s="65"/>
      <c r="G93" s="65"/>
      <c r="H93" s="65"/>
      <c r="I93" s="65"/>
      <c r="J93" s="65"/>
      <c r="K93" s="65"/>
    </row>
    <row r="94" ht="23.25" customHeight="1" spans="2:11">
      <c r="B94" s="65"/>
      <c r="C94" s="65"/>
      <c r="D94" s="65"/>
      <c r="E94" s="65"/>
      <c r="F94" s="65"/>
      <c r="G94" s="65"/>
      <c r="H94" s="65"/>
      <c r="I94" s="65"/>
      <c r="J94" s="65"/>
      <c r="K94" s="65"/>
    </row>
    <row r="95" ht="23.25" customHeight="1" spans="2:11">
      <c r="B95" s="65"/>
      <c r="C95" s="65"/>
      <c r="D95" s="65"/>
      <c r="E95" s="65"/>
      <c r="F95" s="65"/>
      <c r="G95" s="65"/>
      <c r="H95" s="65"/>
      <c r="I95" s="65"/>
      <c r="J95" s="65"/>
      <c r="K95" s="65"/>
    </row>
    <row r="96" ht="23.25" customHeight="1" spans="2:11">
      <c r="B96" s="65"/>
      <c r="C96" s="65"/>
      <c r="D96" s="65"/>
      <c r="E96" s="65"/>
      <c r="F96" s="65"/>
      <c r="G96" s="65"/>
      <c r="H96" s="65"/>
      <c r="I96" s="65"/>
      <c r="J96" s="65"/>
      <c r="K96" s="65"/>
    </row>
    <row r="97" ht="23.25" customHeight="1" spans="2:11">
      <c r="B97" s="65"/>
      <c r="C97" s="65"/>
      <c r="D97" s="65"/>
      <c r="E97" s="65"/>
      <c r="F97" s="65"/>
      <c r="G97" s="65"/>
      <c r="H97" s="65"/>
      <c r="I97" s="65"/>
      <c r="J97" s="65"/>
      <c r="K97" s="65"/>
    </row>
    <row r="98" ht="23.25" customHeight="1" spans="2:11">
      <c r="B98" s="65"/>
      <c r="C98" s="65"/>
      <c r="D98" s="65"/>
      <c r="E98" s="65"/>
      <c r="F98" s="65"/>
      <c r="G98" s="65"/>
      <c r="H98" s="65"/>
      <c r="I98" s="65"/>
      <c r="J98" s="65"/>
      <c r="K98" s="65"/>
    </row>
    <row r="99" ht="23.25" customHeight="1" spans="2:11">
      <c r="B99" s="65"/>
      <c r="C99" s="65"/>
      <c r="D99" s="65"/>
      <c r="E99" s="65"/>
      <c r="F99" s="65"/>
      <c r="G99" s="65"/>
      <c r="H99" s="65"/>
      <c r="I99" s="65"/>
      <c r="J99" s="65"/>
      <c r="K99" s="65"/>
    </row>
    <row r="100" ht="23.25" customHeight="1" spans="2:11">
      <c r="B100" s="65"/>
      <c r="C100" s="65"/>
      <c r="D100" s="65"/>
      <c r="E100" s="65"/>
      <c r="F100" s="65"/>
      <c r="G100" s="65"/>
      <c r="H100" s="65"/>
      <c r="I100" s="65"/>
      <c r="J100" s="65"/>
      <c r="K100" s="65"/>
    </row>
    <row r="101" ht="23.25" customHeight="1" spans="2:11">
      <c r="B101" s="65"/>
      <c r="C101" s="65"/>
      <c r="D101" s="65"/>
      <c r="E101" s="65"/>
      <c r="F101" s="65"/>
      <c r="G101" s="65"/>
      <c r="H101" s="65"/>
      <c r="I101" s="65"/>
      <c r="J101" s="65"/>
      <c r="K101" s="65"/>
    </row>
    <row r="102" ht="23.25" customHeight="1" spans="2:11">
      <c r="B102" s="65"/>
      <c r="C102" s="65"/>
      <c r="D102" s="65"/>
      <c r="E102" s="65"/>
      <c r="F102" s="65"/>
      <c r="G102" s="65"/>
      <c r="H102" s="65"/>
      <c r="I102" s="65"/>
      <c r="J102" s="65"/>
      <c r="K102" s="65"/>
    </row>
    <row r="103" ht="23.25" customHeight="1" spans="2:11">
      <c r="B103" s="65"/>
      <c r="C103" s="65"/>
      <c r="D103" s="65"/>
      <c r="E103" s="65"/>
      <c r="F103" s="65"/>
      <c r="G103" s="65"/>
      <c r="H103" s="65"/>
      <c r="I103" s="65"/>
      <c r="J103" s="65"/>
      <c r="K103" s="65"/>
    </row>
    <row r="104" ht="23.25" customHeight="1" spans="2:11">
      <c r="B104" s="65"/>
      <c r="C104" s="65"/>
      <c r="D104" s="65"/>
      <c r="E104" s="65"/>
      <c r="F104" s="65"/>
      <c r="G104" s="65"/>
      <c r="H104" s="65"/>
      <c r="I104" s="65"/>
      <c r="J104" s="65"/>
      <c r="K104" s="65"/>
    </row>
    <row r="105" ht="23.25" customHeight="1" spans="2:11">
      <c r="B105" s="65"/>
      <c r="C105" s="65"/>
      <c r="D105" s="65"/>
      <c r="E105" s="65"/>
      <c r="F105" s="65"/>
      <c r="G105" s="65"/>
      <c r="H105" s="65"/>
      <c r="I105" s="65"/>
      <c r="J105" s="65"/>
      <c r="K105" s="65"/>
    </row>
    <row r="106" ht="23.25" customHeight="1" spans="2:11">
      <c r="B106" s="65"/>
      <c r="C106" s="65"/>
      <c r="D106" s="65"/>
      <c r="E106" s="65"/>
      <c r="F106" s="65"/>
      <c r="G106" s="65"/>
      <c r="H106" s="65"/>
      <c r="I106" s="65"/>
      <c r="J106" s="65"/>
      <c r="K106" s="65"/>
    </row>
    <row r="107" ht="23.25" customHeight="1" spans="2:11">
      <c r="B107" s="65"/>
      <c r="C107" s="65"/>
      <c r="D107" s="65"/>
      <c r="E107" s="65"/>
      <c r="F107" s="65"/>
      <c r="G107" s="65"/>
      <c r="H107" s="65"/>
      <c r="I107" s="65"/>
      <c r="J107" s="65"/>
      <c r="K107" s="65"/>
    </row>
    <row r="108" ht="23.25" customHeight="1" spans="2:11">
      <c r="B108" s="65"/>
      <c r="C108" s="65"/>
      <c r="D108" s="65"/>
      <c r="E108" s="65"/>
      <c r="F108" s="65"/>
      <c r="G108" s="65"/>
      <c r="H108" s="65"/>
      <c r="I108" s="65"/>
      <c r="J108" s="65"/>
      <c r="K108" s="65"/>
    </row>
    <row r="109" ht="23.25" customHeight="1" spans="2:11">
      <c r="B109" s="65"/>
      <c r="C109" s="65"/>
      <c r="D109" s="65"/>
      <c r="E109" s="65"/>
      <c r="F109" s="65"/>
      <c r="G109" s="65"/>
      <c r="H109" s="65"/>
      <c r="I109" s="65"/>
      <c r="J109" s="65"/>
      <c r="K109" s="65"/>
    </row>
    <row r="110" ht="23.25" customHeight="1" spans="2:11">
      <c r="B110" s="65"/>
      <c r="C110" s="65"/>
      <c r="D110" s="65"/>
      <c r="E110" s="65"/>
      <c r="F110" s="65"/>
      <c r="G110" s="65"/>
      <c r="H110" s="65"/>
      <c r="I110" s="65"/>
      <c r="J110" s="65"/>
      <c r="K110" s="65"/>
    </row>
    <row r="111" ht="23.25" customHeight="1" spans="2:11">
      <c r="B111" s="65"/>
      <c r="C111" s="65"/>
      <c r="D111" s="65"/>
      <c r="E111" s="65"/>
      <c r="F111" s="65"/>
      <c r="G111" s="65"/>
      <c r="H111" s="65"/>
      <c r="I111" s="65"/>
      <c r="J111" s="65"/>
      <c r="K111" s="65"/>
    </row>
    <row r="112" ht="23.25" customHeight="1" spans="2:11">
      <c r="B112" s="65"/>
      <c r="C112" s="65"/>
      <c r="D112" s="65"/>
      <c r="E112" s="65"/>
      <c r="F112" s="65"/>
      <c r="G112" s="65"/>
      <c r="H112" s="65"/>
      <c r="I112" s="65"/>
      <c r="J112" s="65"/>
      <c r="K112" s="65"/>
    </row>
    <row r="113" ht="23.25" customHeight="1" spans="2:11">
      <c r="B113" s="65"/>
      <c r="C113" s="65"/>
      <c r="D113" s="65"/>
      <c r="E113" s="65"/>
      <c r="F113" s="65"/>
      <c r="G113" s="65"/>
      <c r="H113" s="65"/>
      <c r="I113" s="65"/>
      <c r="J113" s="65"/>
      <c r="K113" s="65"/>
    </row>
    <row r="114" ht="23.25" customHeight="1" spans="2:11">
      <c r="B114" s="65"/>
      <c r="C114" s="65"/>
      <c r="D114" s="65"/>
      <c r="E114" s="65"/>
      <c r="F114" s="65"/>
      <c r="G114" s="65"/>
      <c r="H114" s="65"/>
      <c r="I114" s="65"/>
      <c r="J114" s="65"/>
      <c r="K114" s="65"/>
    </row>
    <row r="115" ht="23.25" customHeight="1" spans="2:11">
      <c r="B115" s="65"/>
      <c r="C115" s="65"/>
      <c r="D115" s="65"/>
      <c r="E115" s="65"/>
      <c r="F115" s="65"/>
      <c r="G115" s="65"/>
      <c r="H115" s="65"/>
      <c r="I115" s="65"/>
      <c r="J115" s="65"/>
      <c r="K115" s="65"/>
    </row>
    <row r="116" ht="23.25" customHeight="1" spans="2:11">
      <c r="B116" s="65"/>
      <c r="C116" s="65"/>
      <c r="D116" s="65"/>
      <c r="E116" s="65"/>
      <c r="F116" s="65"/>
      <c r="G116" s="65"/>
      <c r="H116" s="65"/>
      <c r="I116" s="65"/>
      <c r="J116" s="65"/>
      <c r="K116" s="65"/>
    </row>
    <row r="117" ht="23.25" customHeight="1" spans="2:11">
      <c r="B117" s="65"/>
      <c r="C117" s="65"/>
      <c r="D117" s="65"/>
      <c r="E117" s="65"/>
      <c r="F117" s="65"/>
      <c r="G117" s="65"/>
      <c r="H117" s="65"/>
      <c r="I117" s="65"/>
      <c r="J117" s="65"/>
      <c r="K117" s="65"/>
    </row>
    <row r="118" ht="23.25" customHeight="1" spans="2:11">
      <c r="B118" s="65"/>
      <c r="C118" s="65"/>
      <c r="D118" s="65"/>
      <c r="E118" s="65"/>
      <c r="F118" s="65"/>
      <c r="G118" s="65"/>
      <c r="H118" s="65"/>
      <c r="I118" s="65"/>
      <c r="J118" s="65"/>
      <c r="K118" s="65"/>
    </row>
    <row r="119" ht="23.25" customHeight="1" spans="2:11">
      <c r="B119" s="65"/>
      <c r="C119" s="65"/>
      <c r="D119" s="65"/>
      <c r="E119" s="65"/>
      <c r="F119" s="65"/>
      <c r="G119" s="65"/>
      <c r="H119" s="65"/>
      <c r="I119" s="65"/>
      <c r="J119" s="65"/>
      <c r="K119" s="65"/>
    </row>
    <row r="120" ht="23.25" customHeight="1" spans="2:11">
      <c r="B120" s="65"/>
      <c r="C120" s="65"/>
      <c r="D120" s="65"/>
      <c r="E120" s="65"/>
      <c r="F120" s="65"/>
      <c r="G120" s="65"/>
      <c r="H120" s="65"/>
      <c r="I120" s="65"/>
      <c r="J120" s="65"/>
      <c r="K120" s="65"/>
    </row>
    <row r="121" ht="23.25" customHeight="1" spans="2:11">
      <c r="B121" s="65"/>
      <c r="C121" s="65"/>
      <c r="D121" s="65"/>
      <c r="E121" s="65"/>
      <c r="F121" s="65"/>
      <c r="G121" s="65"/>
      <c r="H121" s="65"/>
      <c r="I121" s="65"/>
      <c r="J121" s="65"/>
      <c r="K121" s="65"/>
    </row>
    <row r="122" ht="23.25" customHeight="1" spans="2:11">
      <c r="B122" s="65"/>
      <c r="C122" s="65"/>
      <c r="D122" s="65"/>
      <c r="E122" s="65"/>
      <c r="F122" s="65"/>
      <c r="G122" s="65"/>
      <c r="H122" s="65"/>
      <c r="I122" s="65"/>
      <c r="J122" s="65"/>
      <c r="K122" s="65"/>
    </row>
    <row r="123" ht="23.25" customHeight="1" spans="2:11">
      <c r="B123" s="65"/>
      <c r="C123" s="65"/>
      <c r="D123" s="65"/>
      <c r="E123" s="65"/>
      <c r="F123" s="65"/>
      <c r="G123" s="65"/>
      <c r="H123" s="65"/>
      <c r="I123" s="65"/>
      <c r="J123" s="65"/>
      <c r="K123" s="65"/>
    </row>
    <row r="124" ht="23.25" customHeight="1" spans="2:11">
      <c r="B124" s="65"/>
      <c r="C124" s="65"/>
      <c r="D124" s="65"/>
      <c r="E124" s="65"/>
      <c r="F124" s="65"/>
      <c r="G124" s="65"/>
      <c r="H124" s="65"/>
      <c r="I124" s="65"/>
      <c r="J124" s="65"/>
      <c r="K124" s="65"/>
    </row>
    <row r="125" ht="23.25" customHeight="1" spans="2:11">
      <c r="B125" s="65"/>
      <c r="C125" s="65"/>
      <c r="D125" s="65"/>
      <c r="E125" s="65"/>
      <c r="F125" s="65"/>
      <c r="G125" s="65"/>
      <c r="H125" s="65"/>
      <c r="I125" s="65"/>
      <c r="J125" s="65"/>
      <c r="K125" s="65"/>
    </row>
    <row r="126" ht="23.25" customHeight="1" spans="2:11">
      <c r="B126" s="65"/>
      <c r="C126" s="65"/>
      <c r="D126" s="65"/>
      <c r="E126" s="65"/>
      <c r="F126" s="65"/>
      <c r="G126" s="65"/>
      <c r="H126" s="65"/>
      <c r="I126" s="65"/>
      <c r="J126" s="65"/>
      <c r="K126" s="65"/>
    </row>
    <row r="127" ht="23.25" customHeight="1" spans="2:11">
      <c r="B127" s="65"/>
      <c r="C127" s="65"/>
      <c r="D127" s="65"/>
      <c r="E127" s="65"/>
      <c r="F127" s="65"/>
      <c r="G127" s="65"/>
      <c r="H127" s="65"/>
      <c r="I127" s="65"/>
      <c r="J127" s="65"/>
      <c r="K127" s="65"/>
    </row>
    <row r="128" ht="23.25" customHeight="1" spans="2:11">
      <c r="B128" s="65"/>
      <c r="C128" s="65"/>
      <c r="D128" s="65"/>
      <c r="E128" s="65"/>
      <c r="F128" s="65"/>
      <c r="G128" s="65"/>
      <c r="H128" s="65"/>
      <c r="I128" s="65"/>
      <c r="J128" s="65"/>
      <c r="K128" s="65"/>
    </row>
    <row r="129" ht="23.25" customHeight="1" spans="2:11">
      <c r="B129" s="65"/>
      <c r="C129" s="65"/>
      <c r="D129" s="65"/>
      <c r="E129" s="65"/>
      <c r="F129" s="65"/>
      <c r="G129" s="65"/>
      <c r="H129" s="65"/>
      <c r="I129" s="65"/>
      <c r="J129" s="65"/>
      <c r="K129" s="65"/>
    </row>
    <row r="130" ht="23.25" customHeight="1" spans="2:11">
      <c r="B130" s="65"/>
      <c r="C130" s="65"/>
      <c r="D130" s="65"/>
      <c r="E130" s="65"/>
      <c r="F130" s="65"/>
      <c r="G130" s="65"/>
      <c r="H130" s="65"/>
      <c r="I130" s="65"/>
      <c r="J130" s="65"/>
      <c r="K130" s="65"/>
    </row>
    <row r="131" ht="23.25" customHeight="1" spans="2:11">
      <c r="B131" s="65"/>
      <c r="C131" s="65"/>
      <c r="D131" s="65"/>
      <c r="E131" s="65"/>
      <c r="F131" s="65"/>
      <c r="G131" s="65"/>
      <c r="H131" s="65"/>
      <c r="I131" s="65"/>
      <c r="J131" s="65"/>
      <c r="K131" s="65"/>
    </row>
    <row r="132" ht="23.25" customHeight="1" spans="2:11">
      <c r="B132" s="65"/>
      <c r="C132" s="65"/>
      <c r="D132" s="65"/>
      <c r="E132" s="65"/>
      <c r="F132" s="65"/>
      <c r="G132" s="65"/>
      <c r="H132" s="65"/>
      <c r="I132" s="65"/>
      <c r="J132" s="65"/>
      <c r="K132" s="65"/>
    </row>
    <row r="133" ht="23.25" customHeight="1" spans="2:11">
      <c r="B133" s="65"/>
      <c r="C133" s="65"/>
      <c r="D133" s="65"/>
      <c r="E133" s="65"/>
      <c r="F133" s="65"/>
      <c r="G133" s="65"/>
      <c r="H133" s="65"/>
      <c r="I133" s="65"/>
      <c r="J133" s="65"/>
      <c r="K133" s="65"/>
    </row>
    <row r="134" ht="23.25" customHeight="1" spans="2:11">
      <c r="B134" s="65"/>
      <c r="C134" s="65"/>
      <c r="D134" s="65"/>
      <c r="E134" s="65"/>
      <c r="F134" s="65"/>
      <c r="G134" s="65"/>
      <c r="H134" s="65"/>
      <c r="I134" s="65"/>
      <c r="J134" s="65"/>
      <c r="K134" s="65"/>
    </row>
    <row r="135" ht="23.25" customHeight="1" spans="2:11">
      <c r="B135" s="65"/>
      <c r="C135" s="65"/>
      <c r="D135" s="65"/>
      <c r="E135" s="65"/>
      <c r="F135" s="65"/>
      <c r="G135" s="65"/>
      <c r="H135" s="65"/>
      <c r="I135" s="65"/>
      <c r="J135" s="65"/>
      <c r="K135" s="65"/>
    </row>
    <row r="136" ht="23.25" customHeight="1" spans="2:11">
      <c r="B136" s="65"/>
      <c r="C136" s="65"/>
      <c r="D136" s="65"/>
      <c r="E136" s="65"/>
      <c r="F136" s="65"/>
      <c r="G136" s="65"/>
      <c r="H136" s="65"/>
      <c r="I136" s="65"/>
      <c r="J136" s="65"/>
      <c r="K136" s="65"/>
    </row>
    <row r="137" ht="23.25" customHeight="1" spans="2:11">
      <c r="B137" s="65"/>
      <c r="C137" s="65"/>
      <c r="D137" s="65"/>
      <c r="E137" s="65"/>
      <c r="F137" s="65"/>
      <c r="G137" s="65"/>
      <c r="H137" s="65"/>
      <c r="I137" s="65"/>
      <c r="J137" s="65"/>
      <c r="K137" s="65"/>
    </row>
    <row r="138" ht="23.25" customHeight="1" spans="2:11">
      <c r="B138" s="65"/>
      <c r="C138" s="65"/>
      <c r="D138" s="65"/>
      <c r="E138" s="65"/>
      <c r="F138" s="65"/>
      <c r="G138" s="65"/>
      <c r="H138" s="65"/>
      <c r="I138" s="65"/>
      <c r="J138" s="65"/>
      <c r="K138" s="65"/>
    </row>
    <row r="139" ht="23.25" customHeight="1" spans="2:11">
      <c r="B139" s="65"/>
      <c r="C139" s="65"/>
      <c r="D139" s="65"/>
      <c r="E139" s="65"/>
      <c r="F139" s="65"/>
      <c r="G139" s="65"/>
      <c r="H139" s="65"/>
      <c r="I139" s="65"/>
      <c r="J139" s="65"/>
      <c r="K139" s="65"/>
    </row>
    <row r="140" ht="23.25" customHeight="1" spans="2:11">
      <c r="B140" s="65"/>
      <c r="C140" s="65"/>
      <c r="D140" s="65"/>
      <c r="E140" s="65"/>
      <c r="F140" s="65"/>
      <c r="G140" s="65"/>
      <c r="H140" s="65"/>
      <c r="I140" s="65"/>
      <c r="J140" s="65"/>
      <c r="K140" s="65"/>
    </row>
    <row r="141" ht="23.25" customHeight="1" spans="2:11">
      <c r="B141" s="65"/>
      <c r="C141" s="65"/>
      <c r="D141" s="65"/>
      <c r="E141" s="65"/>
      <c r="F141" s="65"/>
      <c r="G141" s="65"/>
      <c r="H141" s="65"/>
      <c r="I141" s="65"/>
      <c r="J141" s="65"/>
      <c r="K141" s="65"/>
    </row>
    <row r="142" ht="23.25" customHeight="1" spans="2:11">
      <c r="B142" s="65"/>
      <c r="C142" s="65"/>
      <c r="D142" s="65"/>
      <c r="E142" s="65"/>
      <c r="F142" s="65"/>
      <c r="G142" s="65"/>
      <c r="H142" s="65"/>
      <c r="I142" s="65"/>
      <c r="J142" s="65"/>
      <c r="K142" s="65"/>
    </row>
    <row r="143" ht="23.25" customHeight="1" spans="2:11">
      <c r="B143" s="65"/>
      <c r="C143" s="65"/>
      <c r="D143" s="65"/>
      <c r="E143" s="65"/>
      <c r="F143" s="65"/>
      <c r="G143" s="65"/>
      <c r="H143" s="65"/>
      <c r="I143" s="65"/>
      <c r="J143" s="65"/>
      <c r="K143" s="65"/>
    </row>
    <row r="144" ht="23.25" customHeight="1" spans="2:11">
      <c r="B144" s="65"/>
      <c r="C144" s="65"/>
      <c r="D144" s="65"/>
      <c r="E144" s="65"/>
      <c r="F144" s="65"/>
      <c r="G144" s="65"/>
      <c r="H144" s="65"/>
      <c r="I144" s="65"/>
      <c r="J144" s="65"/>
      <c r="K144" s="65"/>
    </row>
    <row r="145" ht="23.25" customHeight="1" spans="2:11">
      <c r="B145" s="65"/>
      <c r="C145" s="65"/>
      <c r="D145" s="65"/>
      <c r="E145" s="65"/>
      <c r="F145" s="65"/>
      <c r="G145" s="65"/>
      <c r="H145" s="65"/>
      <c r="I145" s="65"/>
      <c r="J145" s="65"/>
      <c r="K145" s="65"/>
    </row>
    <row r="146" ht="23.25" customHeight="1" spans="2:11">
      <c r="B146" s="65"/>
      <c r="C146" s="65"/>
      <c r="D146" s="65"/>
      <c r="E146" s="65"/>
      <c r="F146" s="65"/>
      <c r="G146" s="65"/>
      <c r="H146" s="65"/>
      <c r="I146" s="65"/>
      <c r="J146" s="65"/>
      <c r="K146" s="65"/>
    </row>
    <row r="147" ht="23.25" customHeight="1" spans="2:11">
      <c r="B147" s="65"/>
      <c r="C147" s="65"/>
      <c r="D147" s="65"/>
      <c r="E147" s="65"/>
      <c r="F147" s="65"/>
      <c r="G147" s="65"/>
      <c r="H147" s="65"/>
      <c r="I147" s="65"/>
      <c r="J147" s="65"/>
      <c r="K147" s="65"/>
    </row>
    <row r="148" ht="23.25" customHeight="1" spans="2:11">
      <c r="B148" s="65"/>
      <c r="C148" s="65"/>
      <c r="D148" s="65"/>
      <c r="E148" s="65"/>
      <c r="F148" s="65"/>
      <c r="G148" s="65"/>
      <c r="H148" s="65"/>
      <c r="I148" s="65"/>
      <c r="J148" s="65"/>
      <c r="K148" s="65"/>
    </row>
    <row r="149" ht="23.25" customHeight="1" spans="2:11">
      <c r="B149" s="65"/>
      <c r="C149" s="65"/>
      <c r="D149" s="65"/>
      <c r="E149" s="65"/>
      <c r="F149" s="65"/>
      <c r="G149" s="65"/>
      <c r="H149" s="65"/>
      <c r="I149" s="65"/>
      <c r="J149" s="65"/>
      <c r="K149" s="65"/>
    </row>
    <row r="150" ht="23.25" customHeight="1" spans="2:11">
      <c r="B150" s="65"/>
      <c r="C150" s="65"/>
      <c r="D150" s="65"/>
      <c r="E150" s="65"/>
      <c r="F150" s="65"/>
      <c r="G150" s="65"/>
      <c r="H150" s="65"/>
      <c r="I150" s="65"/>
      <c r="J150" s="65"/>
      <c r="K150" s="65"/>
    </row>
    <row r="151" ht="23.25" customHeight="1" spans="2:11">
      <c r="B151" s="65"/>
      <c r="C151" s="65"/>
      <c r="D151" s="65"/>
      <c r="E151" s="65"/>
      <c r="F151" s="65"/>
      <c r="G151" s="65"/>
      <c r="H151" s="65"/>
      <c r="I151" s="65"/>
      <c r="J151" s="65"/>
      <c r="K151" s="65"/>
    </row>
    <row r="152" ht="23.25" customHeight="1" spans="2:11">
      <c r="B152" s="65"/>
      <c r="C152" s="65"/>
      <c r="D152" s="65"/>
      <c r="E152" s="65"/>
      <c r="F152" s="65"/>
      <c r="G152" s="65"/>
      <c r="H152" s="65"/>
      <c r="I152" s="65"/>
      <c r="J152" s="65"/>
      <c r="K152" s="65"/>
    </row>
    <row r="153" ht="23.25" customHeight="1" spans="2:11">
      <c r="B153" s="65"/>
      <c r="C153" s="65"/>
      <c r="D153" s="65"/>
      <c r="E153" s="65"/>
      <c r="F153" s="65"/>
      <c r="G153" s="65"/>
      <c r="H153" s="65"/>
      <c r="I153" s="65"/>
      <c r="J153" s="65"/>
      <c r="K153" s="65"/>
    </row>
    <row r="154" ht="23.25" customHeight="1" spans="2:11">
      <c r="B154" s="65"/>
      <c r="C154" s="65"/>
      <c r="D154" s="65"/>
      <c r="E154" s="65"/>
      <c r="F154" s="65"/>
      <c r="G154" s="65"/>
      <c r="H154" s="65"/>
      <c r="I154" s="65"/>
      <c r="J154" s="65"/>
      <c r="K154" s="65"/>
    </row>
    <row r="155" ht="23.25" customHeight="1" spans="2:11">
      <c r="B155" s="65"/>
      <c r="C155" s="65"/>
      <c r="D155" s="65"/>
      <c r="E155" s="65"/>
      <c r="F155" s="65"/>
      <c r="G155" s="65"/>
      <c r="H155" s="65"/>
      <c r="I155" s="65"/>
      <c r="J155" s="65"/>
      <c r="K155" s="65"/>
    </row>
    <row r="156" ht="23.25" customHeight="1" spans="2:11">
      <c r="B156" s="65"/>
      <c r="C156" s="65"/>
      <c r="D156" s="65"/>
      <c r="E156" s="65"/>
      <c r="F156" s="65"/>
      <c r="G156" s="65"/>
      <c r="H156" s="65"/>
      <c r="I156" s="65"/>
      <c r="J156" s="65"/>
      <c r="K156" s="65"/>
    </row>
    <row r="157" ht="23.25" customHeight="1" spans="2:11">
      <c r="B157" s="65"/>
      <c r="C157" s="65"/>
      <c r="D157" s="65"/>
      <c r="E157" s="65"/>
      <c r="F157" s="65"/>
      <c r="G157" s="65"/>
      <c r="H157" s="65"/>
      <c r="I157" s="65"/>
      <c r="J157" s="65"/>
      <c r="K157" s="65"/>
    </row>
    <row r="158" ht="23.25" customHeight="1" spans="2:11">
      <c r="B158" s="65"/>
      <c r="C158" s="65"/>
      <c r="D158" s="65"/>
      <c r="E158" s="65"/>
      <c r="F158" s="65"/>
      <c r="G158" s="65"/>
      <c r="H158" s="65"/>
      <c r="I158" s="65"/>
      <c r="J158" s="65"/>
      <c r="K158" s="65"/>
    </row>
    <row r="159" ht="23.25" customHeight="1" spans="2:11">
      <c r="B159" s="65"/>
      <c r="C159" s="65"/>
      <c r="D159" s="65"/>
      <c r="E159" s="65"/>
      <c r="F159" s="65"/>
      <c r="G159" s="65"/>
      <c r="H159" s="65"/>
      <c r="I159" s="65"/>
      <c r="J159" s="65"/>
      <c r="K159" s="65"/>
    </row>
    <row r="160" ht="23.25" customHeight="1"/>
    <row r="161" ht="23.25" customHeight="1"/>
    <row r="162" ht="23.25" customHeight="1"/>
    <row r="163" ht="23.25" customHeight="1"/>
    <row r="164" ht="23.25" customHeight="1"/>
    <row r="165" ht="23.25" customHeight="1"/>
    <row r="166" ht="23.25" customHeight="1"/>
    <row r="167" ht="23.25" customHeight="1"/>
    <row r="168" ht="23.25" customHeight="1"/>
    <row r="169" ht="23.25" customHeight="1"/>
  </sheetData>
  <mergeCells count="10">
    <mergeCell ref="A12:F12"/>
    <mergeCell ref="G12:K12"/>
    <mergeCell ref="A28:F28"/>
    <mergeCell ref="G28:L28"/>
    <mergeCell ref="A29:F29"/>
    <mergeCell ref="G29:K29"/>
    <mergeCell ref="A45:F45"/>
    <mergeCell ref="G45:K45"/>
    <mergeCell ref="A61:F61"/>
    <mergeCell ref="G61:K61"/>
  </mergeCells>
  <pageMargins left="0.708661417322835" right="0.708661417322835" top="0.748031496062992" bottom="0.748031496062992" header="0.31496062992126" footer="0.31496062992126"/>
  <pageSetup paperSize="9" scale="50" orientation="landscape"/>
  <headerFooter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8000"/>
  </sheetPr>
  <dimension ref="A1:R376"/>
  <sheetViews>
    <sheetView showGridLines="0" zoomScale="80" zoomScaleNormal="80" workbookViewId="0">
      <selection activeCell="B129" sqref="B129:N130"/>
    </sheetView>
  </sheetViews>
  <sheetFormatPr defaultColWidth="0" defaultRowHeight="15"/>
  <cols>
    <col min="1" max="1" width="2.71428571428571" customWidth="1"/>
    <col min="2" max="2" width="35" customWidth="1"/>
    <col min="3" max="15" width="15.7142857142857" customWidth="1"/>
    <col min="16" max="16" width="12.7142857142857" customWidth="1"/>
    <col min="17" max="17" width="8.57142857142857" customWidth="1"/>
    <col min="18" max="16384" width="9.14285714285714" hidden="1"/>
  </cols>
  <sheetData>
    <row r="1" spans="1:17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97"/>
    </row>
    <row r="3" spans="1:17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97"/>
    </row>
    <row r="4" customHeight="1" spans="1:17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97"/>
    </row>
    <row r="5" spans="1:17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19"/>
    </row>
    <row r="11" ht="23.25" customHeight="1"/>
    <row r="12" s="65" customFormat="1" ht="23.25" customHeight="1" spans="1:18">
      <c r="A12"/>
      <c r="B12" s="350" t="s">
        <v>628</v>
      </c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157"/>
      <c r="P12" s="150"/>
      <c r="Q12" s="150"/>
      <c r="R12" s="98"/>
    </row>
    <row r="13" s="65" customFormat="1" ht="50.1" customHeight="1" spans="1:18">
      <c r="A13"/>
      <c r="B13" s="71" t="s">
        <v>578</v>
      </c>
      <c r="C13" s="352">
        <v>2011</v>
      </c>
      <c r="D13" s="352">
        <v>2012</v>
      </c>
      <c r="E13" s="352">
        <v>2013</v>
      </c>
      <c r="F13" s="352">
        <v>2014</v>
      </c>
      <c r="G13" s="402">
        <v>2015</v>
      </c>
      <c r="H13" s="402">
        <v>2016</v>
      </c>
      <c r="I13" s="402">
        <v>2017</v>
      </c>
      <c r="J13" s="402">
        <v>2018</v>
      </c>
      <c r="K13" s="402">
        <v>2019</v>
      </c>
      <c r="L13" s="411">
        <v>2020</v>
      </c>
      <c r="M13" s="412"/>
      <c r="N13" s="412"/>
      <c r="O13" s="45"/>
      <c r="P13" s="158"/>
      <c r="Q13" s="158"/>
      <c r="R13" s="98"/>
    </row>
    <row r="14" s="65" customFormat="1" ht="23.25" customHeight="1" spans="1:18">
      <c r="A14"/>
      <c r="B14" s="353" t="s">
        <v>629</v>
      </c>
      <c r="C14" s="82">
        <v>35</v>
      </c>
      <c r="D14" s="82">
        <v>36</v>
      </c>
      <c r="E14" s="82">
        <v>54</v>
      </c>
      <c r="F14" s="82">
        <v>77</v>
      </c>
      <c r="G14" s="355">
        <v>97</v>
      </c>
      <c r="H14" s="355">
        <v>96</v>
      </c>
      <c r="I14" s="355">
        <v>99</v>
      </c>
      <c r="J14" s="355">
        <v>104</v>
      </c>
      <c r="K14" s="355">
        <v>115</v>
      </c>
      <c r="L14" s="428">
        <v>128</v>
      </c>
      <c r="M14" s="159"/>
      <c r="N14" s="159"/>
      <c r="O14" s="159"/>
      <c r="P14" s="160"/>
      <c r="Q14" s="160"/>
      <c r="R14" s="103"/>
    </row>
    <row r="15" s="65" customFormat="1" ht="23.25" customHeight="1" spans="1:18">
      <c r="A15"/>
      <c r="B15" s="353" t="s">
        <v>630</v>
      </c>
      <c r="C15" s="82">
        <v>208</v>
      </c>
      <c r="D15" s="82">
        <v>230</v>
      </c>
      <c r="E15" s="82">
        <v>234</v>
      </c>
      <c r="F15" s="82">
        <v>232</v>
      </c>
      <c r="G15" s="357">
        <v>238</v>
      </c>
      <c r="H15" s="357">
        <v>239</v>
      </c>
      <c r="I15" s="357">
        <v>237</v>
      </c>
      <c r="J15" s="357">
        <v>238</v>
      </c>
      <c r="K15" s="357">
        <v>217</v>
      </c>
      <c r="L15" s="429">
        <v>197</v>
      </c>
      <c r="M15" s="159"/>
      <c r="N15" s="159"/>
      <c r="O15" s="159"/>
      <c r="P15" s="160"/>
      <c r="Q15" s="160"/>
      <c r="R15" s="103"/>
    </row>
    <row r="16" s="65" customFormat="1" ht="23.25" customHeight="1" spans="1:18">
      <c r="A16"/>
      <c r="B16" s="359" t="s">
        <v>511</v>
      </c>
      <c r="C16" s="85">
        <f t="shared" ref="C16:J16" si="0">SUM(C14:C15)</f>
        <v>243</v>
      </c>
      <c r="D16" s="85">
        <f t="shared" si="0"/>
        <v>266</v>
      </c>
      <c r="E16" s="85">
        <f t="shared" si="0"/>
        <v>288</v>
      </c>
      <c r="F16" s="85">
        <f t="shared" si="0"/>
        <v>309</v>
      </c>
      <c r="G16" s="148">
        <f t="shared" si="0"/>
        <v>335</v>
      </c>
      <c r="H16" s="148">
        <f t="shared" si="0"/>
        <v>335</v>
      </c>
      <c r="I16" s="148">
        <f t="shared" si="0"/>
        <v>336</v>
      </c>
      <c r="J16" s="148">
        <f t="shared" si="0"/>
        <v>342</v>
      </c>
      <c r="K16" s="148">
        <f t="shared" ref="K16:L16" si="1">SUM(K14:K15)</f>
        <v>332</v>
      </c>
      <c r="L16" s="203">
        <f t="shared" si="1"/>
        <v>325</v>
      </c>
      <c r="M16" s="416"/>
      <c r="N16" s="416"/>
      <c r="O16" s="87"/>
      <c r="P16" s="87"/>
      <c r="Q16" s="87"/>
      <c r="R16" s="98"/>
    </row>
    <row r="17" s="65" customFormat="1" ht="23.25" customHeight="1" spans="1:18">
      <c r="A17"/>
      <c r="B17" s="423" t="s">
        <v>631</v>
      </c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39"/>
      <c r="P17" s="39"/>
      <c r="Q17" s="39"/>
      <c r="R17" s="104"/>
    </row>
    <row r="18" s="65" customFormat="1" ht="23.25" customHeight="1" spans="1:18">
      <c r="A18"/>
      <c r="B18" s="423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39"/>
      <c r="P18" s="39"/>
      <c r="Q18" s="39"/>
      <c r="R18" s="104"/>
    </row>
    <row r="19" s="65" customFormat="1" ht="23.25" customHeight="1" spans="1:18">
      <c r="A19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39"/>
      <c r="P19" s="39"/>
      <c r="Q19" s="39"/>
      <c r="R19" s="104"/>
    </row>
    <row r="20" s="65" customFormat="1" ht="23.25" customHeight="1" spans="1:18">
      <c r="A20"/>
      <c r="B20" s="350" t="s">
        <v>632</v>
      </c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157"/>
      <c r="P20" s="150"/>
      <c r="Q20" s="150"/>
      <c r="R20" s="104"/>
    </row>
    <row r="21" s="65" customFormat="1" ht="23.25" customHeight="1" spans="1:18">
      <c r="A21"/>
      <c r="B21" s="71" t="s">
        <v>633</v>
      </c>
      <c r="C21" s="352" t="s">
        <v>634</v>
      </c>
      <c r="D21" s="352" t="s">
        <v>635</v>
      </c>
      <c r="E21" s="352" t="s">
        <v>636</v>
      </c>
      <c r="F21" s="352" t="s">
        <v>637</v>
      </c>
      <c r="G21" s="352" t="s">
        <v>638</v>
      </c>
      <c r="H21" s="352" t="s">
        <v>639</v>
      </c>
      <c r="I21" s="352" t="s">
        <v>640</v>
      </c>
      <c r="J21" s="352" t="s">
        <v>641</v>
      </c>
      <c r="K21" s="352" t="s">
        <v>642</v>
      </c>
      <c r="L21" s="352" t="s">
        <v>643</v>
      </c>
      <c r="M21" s="352" t="s">
        <v>644</v>
      </c>
      <c r="N21" s="430" t="s">
        <v>645</v>
      </c>
      <c r="O21" s="45"/>
      <c r="P21" s="158"/>
      <c r="Q21" s="158"/>
      <c r="R21" s="104"/>
    </row>
    <row r="22" s="65" customFormat="1" ht="23.25" customHeight="1" spans="1:18">
      <c r="A22"/>
      <c r="B22" s="353" t="s">
        <v>629</v>
      </c>
      <c r="C22" s="82">
        <v>116</v>
      </c>
      <c r="D22" s="82">
        <v>117</v>
      </c>
      <c r="E22" s="82">
        <v>125</v>
      </c>
      <c r="F22" s="82">
        <v>125</v>
      </c>
      <c r="G22" s="82">
        <v>127</v>
      </c>
      <c r="H22" s="82">
        <v>127</v>
      </c>
      <c r="I22" s="82">
        <v>128</v>
      </c>
      <c r="J22" s="82">
        <v>129</v>
      </c>
      <c r="K22" s="82">
        <v>129</v>
      </c>
      <c r="L22" s="82">
        <v>129</v>
      </c>
      <c r="M22" s="159">
        <v>128</v>
      </c>
      <c r="N22" s="422">
        <v>128</v>
      </c>
      <c r="O22" s="159"/>
      <c r="P22" s="160"/>
      <c r="Q22" s="160"/>
      <c r="R22" s="104"/>
    </row>
    <row r="23" s="65" customFormat="1" ht="23.25" customHeight="1" spans="2:18">
      <c r="B23" s="353" t="s">
        <v>630</v>
      </c>
      <c r="C23" s="82">
        <v>216</v>
      </c>
      <c r="D23" s="82">
        <v>213</v>
      </c>
      <c r="E23" s="82">
        <v>202</v>
      </c>
      <c r="F23" s="82">
        <v>205</v>
      </c>
      <c r="G23" s="82">
        <v>205</v>
      </c>
      <c r="H23" s="82">
        <v>206</v>
      </c>
      <c r="I23" s="82">
        <v>204</v>
      </c>
      <c r="J23" s="82">
        <v>202</v>
      </c>
      <c r="K23" s="82">
        <v>201</v>
      </c>
      <c r="L23" s="82">
        <v>199</v>
      </c>
      <c r="M23" s="159">
        <v>197</v>
      </c>
      <c r="N23" s="422">
        <v>197</v>
      </c>
      <c r="O23" s="159"/>
      <c r="P23" s="160"/>
      <c r="Q23" s="160"/>
      <c r="R23" s="104"/>
    </row>
    <row r="24" s="65" customFormat="1" ht="23.25" customHeight="1" spans="2:18">
      <c r="B24" s="359" t="s">
        <v>511</v>
      </c>
      <c r="C24" s="85">
        <f>SUM(C22:C23)</f>
        <v>332</v>
      </c>
      <c r="D24" s="85">
        <f t="shared" ref="D24:N24" si="2">SUM(D22:D23)</f>
        <v>330</v>
      </c>
      <c r="E24" s="85">
        <f t="shared" si="2"/>
        <v>327</v>
      </c>
      <c r="F24" s="85">
        <f t="shared" si="2"/>
        <v>330</v>
      </c>
      <c r="G24" s="85">
        <f t="shared" si="2"/>
        <v>332</v>
      </c>
      <c r="H24" s="85">
        <f t="shared" si="2"/>
        <v>333</v>
      </c>
      <c r="I24" s="85">
        <f t="shared" si="2"/>
        <v>332</v>
      </c>
      <c r="J24" s="85">
        <f t="shared" si="2"/>
        <v>331</v>
      </c>
      <c r="K24" s="85">
        <f t="shared" si="2"/>
        <v>330</v>
      </c>
      <c r="L24" s="85">
        <f t="shared" si="2"/>
        <v>328</v>
      </c>
      <c r="M24" s="85">
        <f t="shared" si="2"/>
        <v>325</v>
      </c>
      <c r="N24" s="86">
        <f t="shared" si="2"/>
        <v>325</v>
      </c>
      <c r="O24" s="159"/>
      <c r="P24" s="160"/>
      <c r="Q24" s="160"/>
      <c r="R24" s="104"/>
    </row>
    <row r="25" s="65" customFormat="1" ht="23.25" customHeight="1" spans="2:18">
      <c r="B25" s="67" t="s">
        <v>646</v>
      </c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104"/>
    </row>
    <row r="26" s="65" customFormat="1" ht="16" customHeight="1" spans="2:18">
      <c r="B26" s="424" t="s">
        <v>647</v>
      </c>
      <c r="C26" s="424"/>
      <c r="D26" s="424"/>
      <c r="E26" s="424"/>
      <c r="F26" s="424"/>
      <c r="G26" s="424"/>
      <c r="H26" s="424"/>
      <c r="I26" s="424"/>
      <c r="J26" s="424"/>
      <c r="K26" s="424"/>
      <c r="L26" s="424"/>
      <c r="M26" s="424"/>
      <c r="N26" s="424"/>
      <c r="O26" s="87"/>
      <c r="P26" s="87"/>
      <c r="Q26" s="87"/>
      <c r="R26" s="104"/>
    </row>
    <row r="27" s="65" customFormat="1" ht="16" customHeight="1" spans="2:18">
      <c r="B27" s="424"/>
      <c r="C27" s="424"/>
      <c r="D27" s="424"/>
      <c r="E27" s="424"/>
      <c r="F27" s="424"/>
      <c r="G27" s="424"/>
      <c r="H27" s="424"/>
      <c r="I27" s="424"/>
      <c r="J27" s="424"/>
      <c r="K27" s="424"/>
      <c r="L27" s="424"/>
      <c r="M27" s="424"/>
      <c r="N27" s="424"/>
      <c r="O27" s="87"/>
      <c r="P27" s="87"/>
      <c r="Q27" s="87"/>
      <c r="R27" s="104"/>
    </row>
    <row r="28" s="65" customFormat="1" ht="23.25" customHeight="1" spans="2:18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39"/>
      <c r="P28" s="39"/>
      <c r="Q28" s="39"/>
      <c r="R28" s="104"/>
    </row>
    <row r="29" s="65" customFormat="1" ht="23.25" customHeight="1" spans="2:18">
      <c r="B29" s="350" t="s">
        <v>648</v>
      </c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39"/>
      <c r="P29" s="39"/>
      <c r="Q29" s="39"/>
      <c r="R29" s="104"/>
    </row>
    <row r="30" s="65" customFormat="1" ht="23.25" customHeight="1" spans="2:18">
      <c r="B30" s="71" t="s">
        <v>633</v>
      </c>
      <c r="C30" s="352" t="s">
        <v>634</v>
      </c>
      <c r="D30" s="352" t="s">
        <v>635</v>
      </c>
      <c r="E30" s="352" t="s">
        <v>636</v>
      </c>
      <c r="F30" s="352" t="s">
        <v>637</v>
      </c>
      <c r="G30" s="352" t="s">
        <v>638</v>
      </c>
      <c r="H30" s="352" t="s">
        <v>639</v>
      </c>
      <c r="I30" s="352" t="s">
        <v>640</v>
      </c>
      <c r="J30" s="352" t="s">
        <v>641</v>
      </c>
      <c r="K30" s="352" t="s">
        <v>642</v>
      </c>
      <c r="L30" s="352" t="s">
        <v>643</v>
      </c>
      <c r="M30" s="352" t="s">
        <v>644</v>
      </c>
      <c r="N30" s="430" t="s">
        <v>645</v>
      </c>
      <c r="O30" s="157"/>
      <c r="P30" s="150"/>
      <c r="Q30" s="150"/>
      <c r="R30" s="104"/>
    </row>
    <row r="31" s="65" customFormat="1" ht="23.25" customHeight="1" spans="2:18">
      <c r="B31" s="353" t="s">
        <v>629</v>
      </c>
      <c r="C31" s="425">
        <v>255200</v>
      </c>
      <c r="D31" s="425">
        <v>257400</v>
      </c>
      <c r="E31" s="364">
        <v>275000</v>
      </c>
      <c r="F31" s="364">
        <v>275000</v>
      </c>
      <c r="G31" s="364">
        <v>279400</v>
      </c>
      <c r="H31" s="364">
        <v>279400</v>
      </c>
      <c r="I31" s="425">
        <v>281600</v>
      </c>
      <c r="J31" s="425">
        <v>283800</v>
      </c>
      <c r="K31" s="425">
        <v>283800</v>
      </c>
      <c r="L31" s="425">
        <v>283800</v>
      </c>
      <c r="M31" s="425">
        <v>281600</v>
      </c>
      <c r="N31" s="431">
        <v>281600</v>
      </c>
      <c r="O31" s="45"/>
      <c r="P31" s="158"/>
      <c r="Q31" s="158"/>
      <c r="R31" s="104"/>
    </row>
    <row r="32" s="65" customFormat="1" ht="23.25" customHeight="1" spans="2:18">
      <c r="B32" s="353" t="s">
        <v>630</v>
      </c>
      <c r="C32" s="425">
        <v>324000</v>
      </c>
      <c r="D32" s="425">
        <v>319500</v>
      </c>
      <c r="E32" s="364">
        <v>298500</v>
      </c>
      <c r="F32" s="364">
        <v>303000</v>
      </c>
      <c r="G32" s="364">
        <v>316500</v>
      </c>
      <c r="H32" s="364">
        <v>309000</v>
      </c>
      <c r="I32" s="425">
        <v>306000</v>
      </c>
      <c r="J32" s="425">
        <v>303000</v>
      </c>
      <c r="K32" s="425">
        <v>301500</v>
      </c>
      <c r="L32" s="425">
        <v>298500</v>
      </c>
      <c r="M32" s="425">
        <v>295500</v>
      </c>
      <c r="N32" s="431">
        <v>295500</v>
      </c>
      <c r="O32" s="159"/>
      <c r="P32" s="160"/>
      <c r="Q32" s="160"/>
      <c r="R32" s="104"/>
    </row>
    <row r="33" s="65" customFormat="1" ht="23.25" customHeight="1" spans="2:18">
      <c r="B33" s="359" t="s">
        <v>649</v>
      </c>
      <c r="C33" s="95">
        <f>SUM(C31:C32)</f>
        <v>579200</v>
      </c>
      <c r="D33" s="95">
        <f t="shared" ref="D33:N33" si="3">SUM(D31:D32)</f>
        <v>576900</v>
      </c>
      <c r="E33" s="368">
        <f t="shared" si="3"/>
        <v>573500</v>
      </c>
      <c r="F33" s="368">
        <f t="shared" si="3"/>
        <v>578000</v>
      </c>
      <c r="G33" s="368">
        <f t="shared" si="3"/>
        <v>595900</v>
      </c>
      <c r="H33" s="368">
        <f t="shared" si="3"/>
        <v>588400</v>
      </c>
      <c r="I33" s="95">
        <f t="shared" si="3"/>
        <v>587600</v>
      </c>
      <c r="J33" s="95">
        <f t="shared" si="3"/>
        <v>586800</v>
      </c>
      <c r="K33" s="95">
        <f t="shared" si="3"/>
        <v>585300</v>
      </c>
      <c r="L33" s="95">
        <f t="shared" si="3"/>
        <v>582300</v>
      </c>
      <c r="M33" s="95">
        <f t="shared" si="3"/>
        <v>577100</v>
      </c>
      <c r="N33" s="96">
        <f t="shared" si="3"/>
        <v>577100</v>
      </c>
      <c r="O33" s="159"/>
      <c r="P33" s="160"/>
      <c r="Q33" s="160"/>
      <c r="R33" s="104"/>
    </row>
    <row r="34" s="65" customFormat="1" ht="23.25" customHeight="1" spans="2:18">
      <c r="B34" s="359" t="s">
        <v>650</v>
      </c>
      <c r="C34" s="95">
        <f>C33</f>
        <v>579200</v>
      </c>
      <c r="D34" s="95">
        <f t="shared" ref="D34:N34" si="4">C34+D33</f>
        <v>1156100</v>
      </c>
      <c r="E34" s="95">
        <f t="shared" si="4"/>
        <v>1729600</v>
      </c>
      <c r="F34" s="95">
        <f t="shared" si="4"/>
        <v>2307600</v>
      </c>
      <c r="G34" s="95">
        <f t="shared" si="4"/>
        <v>2903500</v>
      </c>
      <c r="H34" s="95">
        <f t="shared" si="4"/>
        <v>3491900</v>
      </c>
      <c r="I34" s="95">
        <f t="shared" si="4"/>
        <v>4079500</v>
      </c>
      <c r="J34" s="95">
        <f t="shared" si="4"/>
        <v>4666300</v>
      </c>
      <c r="K34" s="95">
        <f t="shared" si="4"/>
        <v>5251600</v>
      </c>
      <c r="L34" s="95">
        <f t="shared" si="4"/>
        <v>5833900</v>
      </c>
      <c r="M34" s="95">
        <f t="shared" si="4"/>
        <v>6411000</v>
      </c>
      <c r="N34" s="96">
        <f t="shared" si="4"/>
        <v>6988100</v>
      </c>
      <c r="O34" s="159"/>
      <c r="P34" s="160"/>
      <c r="Q34" s="160"/>
      <c r="R34" s="104"/>
    </row>
    <row r="35" s="65" customFormat="1" ht="23.25" customHeight="1" spans="2:18">
      <c r="B35" s="67" t="s">
        <v>646</v>
      </c>
      <c r="C35" s="67"/>
      <c r="D35" s="67"/>
      <c r="E35" s="389"/>
      <c r="F35" s="389"/>
      <c r="G35" s="389"/>
      <c r="H35" s="389"/>
      <c r="I35" s="67"/>
      <c r="J35" s="67"/>
      <c r="K35" s="67"/>
      <c r="L35" s="67"/>
      <c r="M35" s="67"/>
      <c r="N35" s="67"/>
      <c r="O35" s="87"/>
      <c r="P35" s="87"/>
      <c r="Q35" s="87"/>
      <c r="R35" s="104"/>
    </row>
    <row r="36" s="65" customFormat="1" customHeight="1" spans="2:18">
      <c r="B36" s="424" t="s">
        <v>647</v>
      </c>
      <c r="C36" s="424"/>
      <c r="D36" s="424"/>
      <c r="E36" s="424"/>
      <c r="F36" s="424"/>
      <c r="G36" s="424"/>
      <c r="H36" s="424"/>
      <c r="I36" s="424"/>
      <c r="J36" s="424"/>
      <c r="K36" s="424"/>
      <c r="L36" s="424"/>
      <c r="M36" s="424"/>
      <c r="N36" s="424"/>
      <c r="O36" s="87"/>
      <c r="P36" s="87"/>
      <c r="Q36" s="87"/>
      <c r="R36" s="104"/>
    </row>
    <row r="37" s="65" customFormat="1" ht="23.25" customHeight="1" spans="2:18">
      <c r="B37" s="424"/>
      <c r="C37" s="424"/>
      <c r="D37" s="424"/>
      <c r="E37" s="424"/>
      <c r="F37" s="424"/>
      <c r="G37" s="424"/>
      <c r="H37" s="424"/>
      <c r="I37" s="424"/>
      <c r="J37" s="424"/>
      <c r="K37" s="424"/>
      <c r="L37" s="424"/>
      <c r="M37" s="424"/>
      <c r="N37" s="424"/>
      <c r="O37" s="87"/>
      <c r="P37" s="87"/>
      <c r="Q37" s="87"/>
      <c r="R37" s="104"/>
    </row>
    <row r="38" s="65" customFormat="1" ht="23.25" customHeight="1" spans="2:18">
      <c r="B38" s="67"/>
      <c r="C38" s="67"/>
      <c r="D38" s="67"/>
      <c r="E38" s="389"/>
      <c r="F38" s="389"/>
      <c r="G38" s="389"/>
      <c r="H38" s="389"/>
      <c r="I38" s="67"/>
      <c r="J38" s="67"/>
      <c r="K38" s="67"/>
      <c r="L38" s="67"/>
      <c r="M38" s="67"/>
      <c r="N38" s="67"/>
      <c r="O38" s="87"/>
      <c r="P38" s="87"/>
      <c r="Q38" s="87"/>
      <c r="R38" s="104"/>
    </row>
    <row r="39" s="65" customFormat="1" ht="23.25" customHeight="1" spans="2:18">
      <c r="B39" s="350" t="s">
        <v>651</v>
      </c>
      <c r="C39" s="67"/>
      <c r="D39" s="67"/>
      <c r="E39" s="389"/>
      <c r="F39" s="389"/>
      <c r="G39" s="389"/>
      <c r="H39" s="389"/>
      <c r="I39" s="67"/>
      <c r="J39" s="67"/>
      <c r="K39" s="67"/>
      <c r="L39" s="67"/>
      <c r="M39" s="67"/>
      <c r="N39" s="67"/>
      <c r="O39" s="87"/>
      <c r="P39" s="87"/>
      <c r="Q39" s="87"/>
      <c r="R39" s="104"/>
    </row>
    <row r="40" s="65" customFormat="1" ht="23.25" customHeight="1" spans="2:18">
      <c r="B40" s="71" t="s">
        <v>652</v>
      </c>
      <c r="C40" s="352" t="s">
        <v>634</v>
      </c>
      <c r="D40" s="352" t="s">
        <v>635</v>
      </c>
      <c r="E40" s="352" t="s">
        <v>636</v>
      </c>
      <c r="F40" s="352" t="s">
        <v>637</v>
      </c>
      <c r="G40" s="352" t="s">
        <v>638</v>
      </c>
      <c r="H40" s="352" t="s">
        <v>639</v>
      </c>
      <c r="I40" s="352" t="s">
        <v>640</v>
      </c>
      <c r="J40" s="352" t="s">
        <v>641</v>
      </c>
      <c r="K40" s="352" t="s">
        <v>642</v>
      </c>
      <c r="L40" s="352" t="s">
        <v>643</v>
      </c>
      <c r="M40" s="352" t="s">
        <v>644</v>
      </c>
      <c r="N40" s="430" t="s">
        <v>645</v>
      </c>
      <c r="O40" s="157"/>
      <c r="P40" s="150"/>
      <c r="Q40" s="150"/>
      <c r="R40" s="104"/>
    </row>
    <row r="41" s="65" customFormat="1" ht="23.25" customHeight="1" spans="2:18">
      <c r="B41" s="353" t="s">
        <v>43</v>
      </c>
      <c r="C41" s="164">
        <v>15</v>
      </c>
      <c r="D41" s="164">
        <v>15</v>
      </c>
      <c r="E41" s="164">
        <v>15</v>
      </c>
      <c r="F41" s="164">
        <v>15</v>
      </c>
      <c r="G41" s="82">
        <v>16</v>
      </c>
      <c r="H41" s="82">
        <v>16</v>
      </c>
      <c r="I41" s="82">
        <v>16</v>
      </c>
      <c r="J41" s="82">
        <v>16</v>
      </c>
      <c r="K41" s="82">
        <v>15</v>
      </c>
      <c r="L41" s="82">
        <v>15</v>
      </c>
      <c r="M41" s="82">
        <v>15</v>
      </c>
      <c r="N41" s="422">
        <v>15</v>
      </c>
      <c r="O41" s="45"/>
      <c r="P41" s="158"/>
      <c r="Q41" s="158"/>
      <c r="R41" s="104"/>
    </row>
    <row r="42" s="65" customFormat="1" ht="23.25" customHeight="1" spans="2:18">
      <c r="B42" s="353" t="s">
        <v>55</v>
      </c>
      <c r="C42" s="164">
        <v>12</v>
      </c>
      <c r="D42" s="164">
        <v>11</v>
      </c>
      <c r="E42" s="164">
        <v>11</v>
      </c>
      <c r="F42" s="164">
        <v>13</v>
      </c>
      <c r="G42" s="82">
        <v>13</v>
      </c>
      <c r="H42" s="82">
        <v>14</v>
      </c>
      <c r="I42" s="82">
        <v>14</v>
      </c>
      <c r="J42" s="82">
        <v>14</v>
      </c>
      <c r="K42" s="82">
        <v>14</v>
      </c>
      <c r="L42" s="82">
        <v>14</v>
      </c>
      <c r="M42" s="82">
        <v>14</v>
      </c>
      <c r="N42" s="422">
        <v>14</v>
      </c>
      <c r="O42" s="159"/>
      <c r="P42" s="160"/>
      <c r="Q42" s="160"/>
      <c r="R42" s="104"/>
    </row>
    <row r="43" s="65" customFormat="1" ht="23.25" customHeight="1" spans="2:18">
      <c r="B43" s="353" t="s">
        <v>39</v>
      </c>
      <c r="C43" s="164">
        <v>47</v>
      </c>
      <c r="D43" s="164">
        <v>47</v>
      </c>
      <c r="E43" s="164">
        <v>47</v>
      </c>
      <c r="F43" s="164">
        <v>44</v>
      </c>
      <c r="G43" s="82">
        <v>46</v>
      </c>
      <c r="H43" s="82">
        <v>47</v>
      </c>
      <c r="I43" s="82">
        <v>47</v>
      </c>
      <c r="J43" s="82">
        <v>47</v>
      </c>
      <c r="K43" s="82">
        <v>47</v>
      </c>
      <c r="L43" s="82">
        <v>46</v>
      </c>
      <c r="M43" s="82">
        <v>46</v>
      </c>
      <c r="N43" s="422">
        <v>46</v>
      </c>
      <c r="O43" s="159"/>
      <c r="P43" s="160"/>
      <c r="Q43" s="160"/>
      <c r="R43" s="104"/>
    </row>
    <row r="44" s="65" customFormat="1" ht="23.25" customHeight="1" spans="2:18">
      <c r="B44" s="353" t="s">
        <v>99</v>
      </c>
      <c r="C44" s="164">
        <v>4</v>
      </c>
      <c r="D44" s="164">
        <v>4</v>
      </c>
      <c r="E44" s="164">
        <v>3</v>
      </c>
      <c r="F44" s="164">
        <v>4</v>
      </c>
      <c r="G44" s="82">
        <v>4</v>
      </c>
      <c r="H44" s="82">
        <v>4</v>
      </c>
      <c r="I44" s="82">
        <v>4</v>
      </c>
      <c r="J44" s="82">
        <v>4</v>
      </c>
      <c r="K44" s="82">
        <v>4</v>
      </c>
      <c r="L44" s="82">
        <v>4</v>
      </c>
      <c r="M44" s="82">
        <v>4</v>
      </c>
      <c r="N44" s="422">
        <v>4</v>
      </c>
      <c r="O44" s="159"/>
      <c r="P44" s="160"/>
      <c r="Q44" s="160"/>
      <c r="R44" s="104"/>
    </row>
    <row r="45" s="65" customFormat="1" ht="23.25" customHeight="1" spans="2:18">
      <c r="B45" s="353" t="s">
        <v>35</v>
      </c>
      <c r="C45" s="164">
        <v>17</v>
      </c>
      <c r="D45" s="164">
        <v>17</v>
      </c>
      <c r="E45" s="164">
        <v>20</v>
      </c>
      <c r="F45" s="164">
        <v>20</v>
      </c>
      <c r="G45" s="82">
        <v>20</v>
      </c>
      <c r="H45" s="82">
        <v>20</v>
      </c>
      <c r="I45" s="82">
        <v>20</v>
      </c>
      <c r="J45" s="82">
        <v>20</v>
      </c>
      <c r="K45" s="82">
        <v>20</v>
      </c>
      <c r="L45" s="82">
        <v>20</v>
      </c>
      <c r="M45" s="82">
        <v>20</v>
      </c>
      <c r="N45" s="422">
        <v>20</v>
      </c>
      <c r="O45" s="87"/>
      <c r="P45" s="87"/>
      <c r="Q45" s="87"/>
      <c r="R45" s="104"/>
    </row>
    <row r="46" s="65" customFormat="1" ht="23.25" customHeight="1" spans="2:18">
      <c r="B46" s="353" t="s">
        <v>103</v>
      </c>
      <c r="C46" s="164">
        <v>2</v>
      </c>
      <c r="D46" s="164">
        <v>2</v>
      </c>
      <c r="E46" s="164">
        <v>3</v>
      </c>
      <c r="F46" s="164">
        <v>4</v>
      </c>
      <c r="G46" s="82">
        <v>4</v>
      </c>
      <c r="H46" s="82">
        <v>4</v>
      </c>
      <c r="I46" s="82">
        <v>4</v>
      </c>
      <c r="J46" s="82">
        <v>4</v>
      </c>
      <c r="K46" s="82">
        <v>4</v>
      </c>
      <c r="L46" s="82">
        <v>4</v>
      </c>
      <c r="M46" s="82">
        <v>4</v>
      </c>
      <c r="N46" s="422">
        <v>4</v>
      </c>
      <c r="O46" s="87"/>
      <c r="P46" s="87"/>
      <c r="Q46" s="87"/>
      <c r="R46" s="104"/>
    </row>
    <row r="47" s="65" customFormat="1" ht="23.25" customHeight="1" spans="2:18">
      <c r="B47" s="353" t="s">
        <v>113</v>
      </c>
      <c r="C47" s="164">
        <v>2</v>
      </c>
      <c r="D47" s="164">
        <v>2</v>
      </c>
      <c r="E47" s="164">
        <v>2</v>
      </c>
      <c r="F47" s="164">
        <v>2</v>
      </c>
      <c r="G47" s="82">
        <v>2</v>
      </c>
      <c r="H47" s="82">
        <v>2</v>
      </c>
      <c r="I47" s="82">
        <v>2</v>
      </c>
      <c r="J47" s="82">
        <v>2</v>
      </c>
      <c r="K47" s="82">
        <v>2</v>
      </c>
      <c r="L47" s="82">
        <v>2</v>
      </c>
      <c r="M47" s="82">
        <v>2</v>
      </c>
      <c r="N47" s="422">
        <v>2</v>
      </c>
      <c r="O47" s="87"/>
      <c r="P47" s="87"/>
      <c r="Q47" s="87"/>
      <c r="R47" s="104"/>
    </row>
    <row r="48" s="65" customFormat="1" ht="23.25" customHeight="1" spans="2:18">
      <c r="B48" s="353" t="s">
        <v>17</v>
      </c>
      <c r="C48" s="164">
        <v>85</v>
      </c>
      <c r="D48" s="164">
        <v>85</v>
      </c>
      <c r="E48" s="164">
        <v>77</v>
      </c>
      <c r="F48" s="164">
        <v>84</v>
      </c>
      <c r="G48" s="82">
        <v>83</v>
      </c>
      <c r="H48" s="82">
        <v>83</v>
      </c>
      <c r="I48" s="82">
        <v>83</v>
      </c>
      <c r="J48" s="82">
        <v>84</v>
      </c>
      <c r="K48" s="82">
        <v>84</v>
      </c>
      <c r="L48" s="82">
        <v>84</v>
      </c>
      <c r="M48" s="82">
        <v>82</v>
      </c>
      <c r="N48" s="422">
        <v>82</v>
      </c>
      <c r="O48" s="87"/>
      <c r="P48" s="87"/>
      <c r="Q48" s="87"/>
      <c r="R48" s="104"/>
    </row>
    <row r="49" s="65" customFormat="1" ht="23.25" customHeight="1" spans="2:18">
      <c r="B49" s="353" t="s">
        <v>26</v>
      </c>
      <c r="C49" s="164">
        <v>58</v>
      </c>
      <c r="D49" s="164">
        <v>57</v>
      </c>
      <c r="E49" s="164">
        <v>53</v>
      </c>
      <c r="F49" s="164">
        <v>53</v>
      </c>
      <c r="G49" s="82">
        <v>53</v>
      </c>
      <c r="H49" s="82">
        <v>53</v>
      </c>
      <c r="I49" s="82">
        <v>52</v>
      </c>
      <c r="J49" s="82">
        <v>52</v>
      </c>
      <c r="K49" s="82">
        <v>52</v>
      </c>
      <c r="L49" s="82">
        <v>51</v>
      </c>
      <c r="M49" s="82">
        <v>50</v>
      </c>
      <c r="N49" s="422">
        <v>50</v>
      </c>
      <c r="O49" s="39"/>
      <c r="P49" s="39"/>
      <c r="Q49" s="39"/>
      <c r="R49" s="104"/>
    </row>
    <row r="50" s="65" customFormat="1" ht="23.25" customHeight="1" spans="2:18">
      <c r="B50" s="353" t="s">
        <v>22</v>
      </c>
      <c r="C50" s="164">
        <v>67</v>
      </c>
      <c r="D50" s="164">
        <v>67</v>
      </c>
      <c r="E50" s="164">
        <v>72</v>
      </c>
      <c r="F50" s="164">
        <v>67</v>
      </c>
      <c r="G50" s="82">
        <v>67</v>
      </c>
      <c r="H50" s="82">
        <v>66</v>
      </c>
      <c r="I50" s="82">
        <v>66</v>
      </c>
      <c r="J50" s="82">
        <v>64</v>
      </c>
      <c r="K50" s="82">
        <v>64</v>
      </c>
      <c r="L50" s="82">
        <v>64</v>
      </c>
      <c r="M50" s="82">
        <v>64</v>
      </c>
      <c r="N50" s="422">
        <v>64</v>
      </c>
      <c r="O50" s="45"/>
      <c r="P50" s="158"/>
      <c r="Q50" s="158"/>
      <c r="R50" s="104"/>
    </row>
    <row r="51" s="65" customFormat="1" ht="23.25" customHeight="1" spans="2:18">
      <c r="B51" s="353" t="s">
        <v>50</v>
      </c>
      <c r="C51" s="164">
        <v>23</v>
      </c>
      <c r="D51" s="164">
        <v>23</v>
      </c>
      <c r="E51" s="164">
        <v>24</v>
      </c>
      <c r="F51" s="164">
        <v>24</v>
      </c>
      <c r="G51" s="82">
        <v>24</v>
      </c>
      <c r="H51" s="82">
        <v>24</v>
      </c>
      <c r="I51" s="82">
        <v>24</v>
      </c>
      <c r="J51" s="82">
        <v>24</v>
      </c>
      <c r="K51" s="82">
        <v>24</v>
      </c>
      <c r="L51" s="82">
        <v>24</v>
      </c>
      <c r="M51" s="82">
        <v>24</v>
      </c>
      <c r="N51" s="422">
        <v>24</v>
      </c>
      <c r="O51" s="159"/>
      <c r="P51" s="195"/>
      <c r="Q51" s="195"/>
      <c r="R51" s="170"/>
    </row>
    <row r="52" s="65" customFormat="1" ht="23.25" customHeight="1" spans="2:18">
      <c r="B52" s="359" t="s">
        <v>511</v>
      </c>
      <c r="C52" s="85">
        <f t="shared" ref="C52:N52" si="5">SUM(C41:C51)</f>
        <v>332</v>
      </c>
      <c r="D52" s="85">
        <f t="shared" si="5"/>
        <v>330</v>
      </c>
      <c r="E52" s="85">
        <f t="shared" si="5"/>
        <v>327</v>
      </c>
      <c r="F52" s="85">
        <f t="shared" si="5"/>
        <v>330</v>
      </c>
      <c r="G52" s="85">
        <f t="shared" si="5"/>
        <v>332</v>
      </c>
      <c r="H52" s="85">
        <f t="shared" si="5"/>
        <v>333</v>
      </c>
      <c r="I52" s="85">
        <f t="shared" si="5"/>
        <v>332</v>
      </c>
      <c r="J52" s="85">
        <f t="shared" si="5"/>
        <v>331</v>
      </c>
      <c r="K52" s="85">
        <f t="shared" si="5"/>
        <v>330</v>
      </c>
      <c r="L52" s="85">
        <f t="shared" si="5"/>
        <v>328</v>
      </c>
      <c r="M52" s="85">
        <f t="shared" si="5"/>
        <v>325</v>
      </c>
      <c r="N52" s="86">
        <f t="shared" si="5"/>
        <v>325</v>
      </c>
      <c r="O52" s="159"/>
      <c r="P52" s="195"/>
      <c r="Q52" s="195"/>
      <c r="R52" s="170"/>
    </row>
    <row r="53" s="65" customFormat="1" ht="23.25" customHeight="1" spans="2:18">
      <c r="B53" s="67" t="s">
        <v>646</v>
      </c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82"/>
      <c r="P53" s="195"/>
      <c r="Q53" s="195"/>
      <c r="R53" s="104"/>
    </row>
    <row r="54" s="65" customFormat="1" ht="23.25" customHeight="1" spans="2:18">
      <c r="B54" s="424" t="s">
        <v>647</v>
      </c>
      <c r="C54" s="424"/>
      <c r="D54" s="424"/>
      <c r="E54" s="424"/>
      <c r="F54" s="424"/>
      <c r="G54" s="424"/>
      <c r="H54" s="424"/>
      <c r="I54" s="424"/>
      <c r="J54" s="424"/>
      <c r="K54" s="424"/>
      <c r="L54" s="424"/>
      <c r="M54" s="424"/>
      <c r="N54" s="424"/>
      <c r="O54" s="82"/>
      <c r="P54" s="195"/>
      <c r="Q54" s="195"/>
      <c r="R54" s="104"/>
    </row>
    <row r="55" s="65" customFormat="1" ht="23.25" customHeight="1" spans="2:18">
      <c r="B55" s="424"/>
      <c r="C55" s="424"/>
      <c r="D55" s="424"/>
      <c r="E55" s="424"/>
      <c r="F55" s="424"/>
      <c r="G55" s="424"/>
      <c r="H55" s="424"/>
      <c r="I55" s="424"/>
      <c r="J55" s="424"/>
      <c r="K55" s="424"/>
      <c r="L55" s="424"/>
      <c r="M55" s="424"/>
      <c r="N55" s="424"/>
      <c r="O55" s="82"/>
      <c r="P55" s="195"/>
      <c r="Q55" s="195"/>
      <c r="R55" s="104"/>
    </row>
    <row r="56" s="65" customFormat="1" ht="23.25" customHeight="1" spans="2:18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87"/>
      <c r="P56" s="87"/>
      <c r="Q56" s="87"/>
      <c r="R56" s="104"/>
    </row>
    <row r="57" s="65" customFormat="1" ht="23.25" customHeight="1" spans="2:18">
      <c r="B57" s="350" t="s">
        <v>653</v>
      </c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39"/>
      <c r="P57" s="39"/>
      <c r="Q57" s="39"/>
      <c r="R57" s="104"/>
    </row>
    <row r="58" s="65" customFormat="1" ht="23.25" customHeight="1" spans="2:18">
      <c r="B58" s="71" t="s">
        <v>652</v>
      </c>
      <c r="C58" s="352" t="s">
        <v>634</v>
      </c>
      <c r="D58" s="352" t="s">
        <v>635</v>
      </c>
      <c r="E58" s="352" t="s">
        <v>636</v>
      </c>
      <c r="F58" s="352" t="s">
        <v>637</v>
      </c>
      <c r="G58" s="352" t="s">
        <v>638</v>
      </c>
      <c r="H58" s="352" t="s">
        <v>639</v>
      </c>
      <c r="I58" s="352" t="s">
        <v>640</v>
      </c>
      <c r="J58" s="352" t="s">
        <v>641</v>
      </c>
      <c r="K58" s="352" t="s">
        <v>642</v>
      </c>
      <c r="L58" s="352" t="s">
        <v>643</v>
      </c>
      <c r="M58" s="352" t="s">
        <v>644</v>
      </c>
      <c r="N58" s="352" t="s">
        <v>645</v>
      </c>
      <c r="O58" s="430" t="s">
        <v>511</v>
      </c>
      <c r="P58" s="39"/>
      <c r="Q58" s="39"/>
      <c r="R58" s="104"/>
    </row>
    <row r="59" s="65" customFormat="1" ht="23.25" customHeight="1" spans="2:18">
      <c r="B59" s="426" t="s">
        <v>43</v>
      </c>
      <c r="C59" s="427">
        <v>22500</v>
      </c>
      <c r="D59" s="427">
        <v>22500</v>
      </c>
      <c r="E59" s="427">
        <v>22500</v>
      </c>
      <c r="F59" s="427">
        <v>22500</v>
      </c>
      <c r="G59" s="427">
        <v>24000</v>
      </c>
      <c r="H59" s="427">
        <v>24000</v>
      </c>
      <c r="I59" s="427">
        <v>24000</v>
      </c>
      <c r="J59" s="427">
        <v>24000</v>
      </c>
      <c r="K59" s="427">
        <v>22500</v>
      </c>
      <c r="L59" s="427">
        <v>22500</v>
      </c>
      <c r="M59" s="427">
        <v>22500</v>
      </c>
      <c r="N59" s="427">
        <v>22500</v>
      </c>
      <c r="O59" s="432">
        <f t="shared" ref="O59:O69" si="6">SUM(C59:N59)</f>
        <v>276000</v>
      </c>
      <c r="P59" s="39"/>
      <c r="Q59" s="39"/>
      <c r="R59" s="104"/>
    </row>
    <row r="60" s="65" customFormat="1" ht="23.25" customHeight="1" spans="2:18">
      <c r="B60" s="426" t="s">
        <v>55</v>
      </c>
      <c r="C60" s="427">
        <v>20800</v>
      </c>
      <c r="D60" s="427">
        <v>19300</v>
      </c>
      <c r="E60" s="427">
        <v>20000</v>
      </c>
      <c r="F60" s="427">
        <v>24400</v>
      </c>
      <c r="G60" s="427">
        <v>24400</v>
      </c>
      <c r="H60" s="427">
        <v>25900</v>
      </c>
      <c r="I60" s="427">
        <v>25900</v>
      </c>
      <c r="J60" s="427">
        <v>25900</v>
      </c>
      <c r="K60" s="427">
        <v>25900</v>
      </c>
      <c r="L60" s="427">
        <v>25900</v>
      </c>
      <c r="M60" s="427">
        <v>25900</v>
      </c>
      <c r="N60" s="427">
        <v>25900</v>
      </c>
      <c r="O60" s="432">
        <f t="shared" si="6"/>
        <v>290200</v>
      </c>
      <c r="P60" s="158"/>
      <c r="Q60" s="158"/>
      <c r="R60" s="104"/>
    </row>
    <row r="61" s="65" customFormat="1" ht="23.25" customHeight="1" spans="2:18">
      <c r="B61" s="426" t="s">
        <v>39</v>
      </c>
      <c r="C61" s="427">
        <v>80300</v>
      </c>
      <c r="D61" s="427">
        <v>80300</v>
      </c>
      <c r="E61" s="427">
        <v>82400</v>
      </c>
      <c r="F61" s="427">
        <v>75800</v>
      </c>
      <c r="G61" s="427">
        <v>80200</v>
      </c>
      <c r="H61" s="427">
        <v>82400</v>
      </c>
      <c r="I61" s="427">
        <v>82400</v>
      </c>
      <c r="J61" s="427">
        <v>82400</v>
      </c>
      <c r="K61" s="427">
        <v>82400</v>
      </c>
      <c r="L61" s="427">
        <v>80900</v>
      </c>
      <c r="M61" s="427">
        <v>80900</v>
      </c>
      <c r="N61" s="427">
        <v>80900</v>
      </c>
      <c r="O61" s="432">
        <f t="shared" si="6"/>
        <v>971300</v>
      </c>
      <c r="P61" s="195"/>
      <c r="Q61" s="195"/>
      <c r="R61" s="104"/>
    </row>
    <row r="62" s="65" customFormat="1" ht="23.25" customHeight="1" spans="2:18">
      <c r="B62" s="426" t="s">
        <v>99</v>
      </c>
      <c r="C62" s="427">
        <v>6000</v>
      </c>
      <c r="D62" s="427">
        <v>6000</v>
      </c>
      <c r="E62" s="427">
        <v>4500</v>
      </c>
      <c r="F62" s="427">
        <v>6000</v>
      </c>
      <c r="G62" s="427">
        <v>6000</v>
      </c>
      <c r="H62" s="427">
        <v>6000</v>
      </c>
      <c r="I62" s="427">
        <v>6000</v>
      </c>
      <c r="J62" s="427">
        <v>6000</v>
      </c>
      <c r="K62" s="427">
        <v>6000</v>
      </c>
      <c r="L62" s="427">
        <v>6000</v>
      </c>
      <c r="M62" s="427">
        <v>6000</v>
      </c>
      <c r="N62" s="427">
        <v>6000</v>
      </c>
      <c r="O62" s="432">
        <f t="shared" si="6"/>
        <v>70500</v>
      </c>
      <c r="P62" s="195"/>
      <c r="Q62" s="195"/>
      <c r="R62" s="104"/>
    </row>
    <row r="63" s="65" customFormat="1" ht="23.25" customHeight="1" spans="2:18">
      <c r="B63" s="426" t="s">
        <v>35</v>
      </c>
      <c r="C63" s="427">
        <v>28300</v>
      </c>
      <c r="D63" s="427">
        <v>28300</v>
      </c>
      <c r="E63" s="427">
        <v>34200</v>
      </c>
      <c r="F63" s="427">
        <v>34200</v>
      </c>
      <c r="G63" s="427">
        <v>34200</v>
      </c>
      <c r="H63" s="427">
        <v>34200</v>
      </c>
      <c r="I63" s="427">
        <v>34200</v>
      </c>
      <c r="J63" s="427">
        <v>34200</v>
      </c>
      <c r="K63" s="427">
        <v>34200</v>
      </c>
      <c r="L63" s="427">
        <v>34200</v>
      </c>
      <c r="M63" s="427">
        <v>34200</v>
      </c>
      <c r="N63" s="427">
        <v>34200</v>
      </c>
      <c r="O63" s="432">
        <f t="shared" si="6"/>
        <v>398600</v>
      </c>
      <c r="P63" s="195"/>
      <c r="Q63" s="195"/>
      <c r="R63" s="104"/>
    </row>
    <row r="64" s="65" customFormat="1" ht="23.25" customHeight="1" spans="2:18">
      <c r="B64" s="426" t="s">
        <v>103</v>
      </c>
      <c r="C64" s="427">
        <v>3000</v>
      </c>
      <c r="D64" s="427">
        <v>3000</v>
      </c>
      <c r="E64" s="427">
        <v>4500</v>
      </c>
      <c r="F64" s="427">
        <v>6000</v>
      </c>
      <c r="G64" s="427">
        <v>6000</v>
      </c>
      <c r="H64" s="427">
        <v>6000</v>
      </c>
      <c r="I64" s="427">
        <v>6000</v>
      </c>
      <c r="J64" s="427">
        <v>6000</v>
      </c>
      <c r="K64" s="427">
        <v>6000</v>
      </c>
      <c r="L64" s="427">
        <v>6000</v>
      </c>
      <c r="M64" s="427">
        <v>6000</v>
      </c>
      <c r="N64" s="427">
        <v>6000</v>
      </c>
      <c r="O64" s="432">
        <f t="shared" si="6"/>
        <v>64500</v>
      </c>
      <c r="P64" s="87"/>
      <c r="Q64" s="87"/>
      <c r="R64" s="104"/>
    </row>
    <row r="65" s="65" customFormat="1" ht="23.25" customHeight="1" spans="2:18">
      <c r="B65" s="426" t="s">
        <v>113</v>
      </c>
      <c r="C65" s="427">
        <v>3000</v>
      </c>
      <c r="D65" s="427">
        <v>3000</v>
      </c>
      <c r="E65" s="433">
        <v>3000</v>
      </c>
      <c r="F65" s="433">
        <v>3000</v>
      </c>
      <c r="G65" s="433">
        <v>3000</v>
      </c>
      <c r="H65" s="427">
        <v>3000</v>
      </c>
      <c r="I65" s="427">
        <v>3000</v>
      </c>
      <c r="J65" s="427">
        <v>3000</v>
      </c>
      <c r="K65" s="427">
        <v>3000</v>
      </c>
      <c r="L65" s="427">
        <v>3000</v>
      </c>
      <c r="M65" s="427">
        <v>3000</v>
      </c>
      <c r="N65" s="427">
        <v>3000</v>
      </c>
      <c r="O65" s="432">
        <f t="shared" si="6"/>
        <v>36000</v>
      </c>
      <c r="P65" s="87"/>
      <c r="Q65" s="87"/>
      <c r="R65" s="104"/>
    </row>
    <row r="66" s="65" customFormat="1" ht="23.25" customHeight="1" spans="1:18">
      <c r="A66"/>
      <c r="B66" s="426" t="s">
        <v>17</v>
      </c>
      <c r="C66" s="427">
        <v>151300</v>
      </c>
      <c r="D66" s="427">
        <v>151300</v>
      </c>
      <c r="E66" s="433">
        <v>136300</v>
      </c>
      <c r="F66" s="433">
        <v>147500</v>
      </c>
      <c r="G66" s="433">
        <v>155000</v>
      </c>
      <c r="H66" s="427">
        <v>149000</v>
      </c>
      <c r="I66" s="427">
        <v>149000</v>
      </c>
      <c r="J66" s="427">
        <v>151200</v>
      </c>
      <c r="K66" s="427">
        <v>151200</v>
      </c>
      <c r="L66" s="427">
        <v>151200</v>
      </c>
      <c r="M66" s="427">
        <v>147500</v>
      </c>
      <c r="N66" s="427">
        <v>147500</v>
      </c>
      <c r="O66" s="432">
        <f t="shared" si="6"/>
        <v>1788000</v>
      </c>
      <c r="P66" s="39"/>
      <c r="Q66" s="39"/>
      <c r="R66" s="104"/>
    </row>
    <row r="67" s="65" customFormat="1" ht="23.25" customHeight="1" spans="1:18">
      <c r="A67"/>
      <c r="B67" s="426" t="s">
        <v>26</v>
      </c>
      <c r="C67" s="427">
        <v>105200</v>
      </c>
      <c r="D67" s="427">
        <v>103700</v>
      </c>
      <c r="E67" s="433">
        <v>96200</v>
      </c>
      <c r="F67" s="433">
        <v>96200</v>
      </c>
      <c r="G67" s="433">
        <v>100700</v>
      </c>
      <c r="H67" s="427">
        <v>97700</v>
      </c>
      <c r="I67" s="427">
        <v>96200</v>
      </c>
      <c r="J67" s="427">
        <v>96200</v>
      </c>
      <c r="K67" s="427">
        <v>96200</v>
      </c>
      <c r="L67" s="427">
        <v>94700</v>
      </c>
      <c r="M67" s="427">
        <v>93200</v>
      </c>
      <c r="N67" s="427">
        <v>93200</v>
      </c>
      <c r="O67" s="432">
        <f t="shared" si="6"/>
        <v>1169400</v>
      </c>
      <c r="P67" s="39"/>
      <c r="Q67" s="39"/>
      <c r="R67" s="104"/>
    </row>
    <row r="68" s="65" customFormat="1" ht="23.25" customHeight="1" spans="1:18">
      <c r="A68"/>
      <c r="B68" s="426" t="s">
        <v>22</v>
      </c>
      <c r="C68" s="427">
        <v>118000</v>
      </c>
      <c r="D68" s="427">
        <v>118000</v>
      </c>
      <c r="E68" s="433">
        <v>126200</v>
      </c>
      <c r="F68" s="433">
        <v>118700</v>
      </c>
      <c r="G68" s="433">
        <v>118700</v>
      </c>
      <c r="H68" s="427">
        <v>116500</v>
      </c>
      <c r="I68" s="427">
        <v>116500</v>
      </c>
      <c r="J68" s="427">
        <v>113500</v>
      </c>
      <c r="K68" s="427">
        <v>113500</v>
      </c>
      <c r="L68" s="427">
        <v>113500</v>
      </c>
      <c r="M68" s="427">
        <v>113500</v>
      </c>
      <c r="N68" s="427">
        <v>113500</v>
      </c>
      <c r="O68" s="432">
        <f t="shared" si="6"/>
        <v>1400100</v>
      </c>
      <c r="P68" s="39"/>
      <c r="Q68" s="39"/>
      <c r="R68" s="104"/>
    </row>
    <row r="69" s="65" customFormat="1" ht="23.25" customHeight="1" spans="1:18">
      <c r="A69"/>
      <c r="B69" s="426" t="s">
        <v>50</v>
      </c>
      <c r="C69" s="427">
        <v>40800</v>
      </c>
      <c r="D69" s="427">
        <v>41500</v>
      </c>
      <c r="E69" s="433">
        <v>43700</v>
      </c>
      <c r="F69" s="433">
        <v>43700</v>
      </c>
      <c r="G69" s="433">
        <v>43700</v>
      </c>
      <c r="H69" s="427">
        <v>43700</v>
      </c>
      <c r="I69" s="427">
        <v>44400</v>
      </c>
      <c r="J69" s="427">
        <v>44400</v>
      </c>
      <c r="K69" s="427">
        <v>44400</v>
      </c>
      <c r="L69" s="427">
        <v>44400</v>
      </c>
      <c r="M69" s="427">
        <v>44400</v>
      </c>
      <c r="N69" s="427">
        <v>44400</v>
      </c>
      <c r="O69" s="432">
        <f t="shared" si="6"/>
        <v>523500</v>
      </c>
      <c r="P69" s="158"/>
      <c r="Q69" s="158"/>
      <c r="R69" s="104"/>
    </row>
    <row r="70" s="65" customFormat="1" ht="23.25" customHeight="1" spans="1:18">
      <c r="A70"/>
      <c r="B70" s="359" t="s">
        <v>649</v>
      </c>
      <c r="C70" s="95">
        <f t="shared" ref="C70:N70" si="7">SUM(C59:C69)</f>
        <v>579200</v>
      </c>
      <c r="D70" s="95">
        <f t="shared" si="7"/>
        <v>576900</v>
      </c>
      <c r="E70" s="368">
        <f t="shared" si="7"/>
        <v>573500</v>
      </c>
      <c r="F70" s="368">
        <f t="shared" si="7"/>
        <v>578000</v>
      </c>
      <c r="G70" s="368">
        <f t="shared" si="7"/>
        <v>595900</v>
      </c>
      <c r="H70" s="95">
        <f t="shared" si="7"/>
        <v>588400</v>
      </c>
      <c r="I70" s="95">
        <f t="shared" si="7"/>
        <v>587600</v>
      </c>
      <c r="J70" s="95">
        <f t="shared" si="7"/>
        <v>586800</v>
      </c>
      <c r="K70" s="95">
        <f t="shared" si="7"/>
        <v>585300</v>
      </c>
      <c r="L70" s="95">
        <f t="shared" si="7"/>
        <v>582300</v>
      </c>
      <c r="M70" s="95">
        <f t="shared" si="7"/>
        <v>577100</v>
      </c>
      <c r="N70" s="95">
        <f t="shared" si="7"/>
        <v>577100</v>
      </c>
      <c r="O70" s="435" t="s">
        <v>127</v>
      </c>
      <c r="P70" s="195"/>
      <c r="Q70" s="195"/>
      <c r="R70" s="170"/>
    </row>
    <row r="71" s="65" customFormat="1" ht="23.25" customHeight="1" spans="1:18">
      <c r="A71"/>
      <c r="B71" s="359" t="s">
        <v>650</v>
      </c>
      <c r="C71" s="95">
        <f>C70</f>
        <v>579200</v>
      </c>
      <c r="D71" s="95">
        <f t="shared" ref="D71:N71" si="8">C71+D70</f>
        <v>1156100</v>
      </c>
      <c r="E71" s="95">
        <f t="shared" si="8"/>
        <v>1729600</v>
      </c>
      <c r="F71" s="95">
        <f t="shared" si="8"/>
        <v>2307600</v>
      </c>
      <c r="G71" s="95">
        <f t="shared" si="8"/>
        <v>2903500</v>
      </c>
      <c r="H71" s="95">
        <f t="shared" si="8"/>
        <v>3491900</v>
      </c>
      <c r="I71" s="95">
        <f t="shared" si="8"/>
        <v>4079500</v>
      </c>
      <c r="J71" s="95">
        <f t="shared" si="8"/>
        <v>4666300</v>
      </c>
      <c r="K71" s="95">
        <f t="shared" si="8"/>
        <v>5251600</v>
      </c>
      <c r="L71" s="95">
        <f t="shared" si="8"/>
        <v>5833900</v>
      </c>
      <c r="M71" s="95">
        <f t="shared" si="8"/>
        <v>6411000</v>
      </c>
      <c r="N71" s="95">
        <f t="shared" si="8"/>
        <v>6988100</v>
      </c>
      <c r="O71" s="96">
        <f>SUM(O59:O69)</f>
        <v>6988100</v>
      </c>
      <c r="P71" s="195"/>
      <c r="Q71" s="195"/>
      <c r="R71" s="170"/>
    </row>
    <row r="72" s="65" customFormat="1" ht="23.25" customHeight="1" spans="1:18">
      <c r="A72"/>
      <c r="B72" s="67" t="s">
        <v>646</v>
      </c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87"/>
      <c r="P72" s="87"/>
      <c r="Q72" s="87"/>
      <c r="R72" s="104"/>
    </row>
    <row r="73" s="65" customFormat="1" ht="23.25" customHeight="1" spans="1:18">
      <c r="A73"/>
      <c r="B73" s="424" t="s">
        <v>647</v>
      </c>
      <c r="C73" s="424"/>
      <c r="D73" s="424"/>
      <c r="E73" s="424"/>
      <c r="F73" s="424"/>
      <c r="G73" s="424"/>
      <c r="H73" s="424"/>
      <c r="I73" s="424"/>
      <c r="J73" s="424"/>
      <c r="K73" s="424"/>
      <c r="L73" s="424"/>
      <c r="M73" s="424"/>
      <c r="N73" s="424"/>
      <c r="O73" s="87"/>
      <c r="P73" s="87"/>
      <c r="Q73" s="87"/>
      <c r="R73" s="104"/>
    </row>
    <row r="74" s="65" customFormat="1" ht="23.25" customHeight="1" spans="1:18">
      <c r="A74"/>
      <c r="B74" s="424"/>
      <c r="C74" s="424"/>
      <c r="D74" s="424"/>
      <c r="E74" s="424"/>
      <c r="F74" s="424"/>
      <c r="G74" s="424"/>
      <c r="H74" s="424"/>
      <c r="I74" s="424"/>
      <c r="J74" s="424"/>
      <c r="K74" s="424"/>
      <c r="L74" s="424"/>
      <c r="M74" s="424"/>
      <c r="N74" s="424"/>
      <c r="O74" s="87"/>
      <c r="P74" s="87"/>
      <c r="Q74" s="87"/>
      <c r="R74" s="104"/>
    </row>
    <row r="75" s="65" customFormat="1" ht="23.25" customHeight="1" spans="1:18">
      <c r="A75"/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39"/>
      <c r="P75" s="39"/>
      <c r="Q75" s="39"/>
      <c r="R75" s="104"/>
    </row>
    <row r="76" s="65" customFormat="1" ht="23.25" customHeight="1" spans="1:18">
      <c r="A76"/>
      <c r="B76" s="349" t="s">
        <v>654</v>
      </c>
      <c r="C76" s="67"/>
      <c r="D76" s="67"/>
      <c r="E76" s="389"/>
      <c r="F76" s="389"/>
      <c r="G76" s="389"/>
      <c r="H76" s="389"/>
      <c r="I76" s="67"/>
      <c r="J76" s="67"/>
      <c r="K76" s="67"/>
      <c r="L76" s="67"/>
      <c r="M76" s="67"/>
      <c r="N76" s="67"/>
      <c r="O76" s="39"/>
      <c r="P76" s="39"/>
      <c r="Q76" s="39"/>
      <c r="R76" s="104"/>
    </row>
    <row r="77" s="65" customFormat="1" ht="23.25" customHeight="1" spans="1:18">
      <c r="A77"/>
      <c r="B77" s="71" t="s">
        <v>655</v>
      </c>
      <c r="C77" s="352" t="s">
        <v>634</v>
      </c>
      <c r="D77" s="352" t="s">
        <v>635</v>
      </c>
      <c r="E77" s="352" t="s">
        <v>636</v>
      </c>
      <c r="F77" s="352" t="s">
        <v>637</v>
      </c>
      <c r="G77" s="352" t="s">
        <v>638</v>
      </c>
      <c r="H77" s="352" t="s">
        <v>639</v>
      </c>
      <c r="I77" s="352" t="s">
        <v>640</v>
      </c>
      <c r="J77" s="352" t="s">
        <v>641</v>
      </c>
      <c r="K77" s="352" t="s">
        <v>642</v>
      </c>
      <c r="L77" s="352" t="s">
        <v>643</v>
      </c>
      <c r="M77" s="352" t="s">
        <v>644</v>
      </c>
      <c r="N77" s="430" t="s">
        <v>645</v>
      </c>
      <c r="O77" s="39"/>
      <c r="P77" s="39"/>
      <c r="Q77" s="39"/>
      <c r="R77" s="104"/>
    </row>
    <row r="78" s="65" customFormat="1" ht="23.25" customHeight="1" spans="1:18">
      <c r="A78"/>
      <c r="B78" s="353" t="s">
        <v>54</v>
      </c>
      <c r="C78" s="164">
        <v>8</v>
      </c>
      <c r="D78" s="164">
        <v>7</v>
      </c>
      <c r="E78" s="164">
        <v>6</v>
      </c>
      <c r="F78" s="164">
        <v>6</v>
      </c>
      <c r="G78" s="82">
        <v>6</v>
      </c>
      <c r="H78" s="82">
        <v>7</v>
      </c>
      <c r="I78" s="82">
        <v>7</v>
      </c>
      <c r="J78" s="82">
        <v>7</v>
      </c>
      <c r="K78" s="82">
        <v>7</v>
      </c>
      <c r="L78" s="82">
        <v>7</v>
      </c>
      <c r="M78" s="82">
        <v>7</v>
      </c>
      <c r="N78" s="422">
        <v>7</v>
      </c>
      <c r="O78" s="45"/>
      <c r="P78" s="158"/>
      <c r="Q78" s="158"/>
      <c r="R78" s="104"/>
    </row>
    <row r="79" s="65" customFormat="1" ht="23.25" customHeight="1" spans="1:18">
      <c r="A79"/>
      <c r="B79" s="353" t="s">
        <v>16</v>
      </c>
      <c r="C79" s="164">
        <v>22</v>
      </c>
      <c r="D79" s="164">
        <v>22</v>
      </c>
      <c r="E79" s="164">
        <v>17</v>
      </c>
      <c r="F79" s="164">
        <v>20</v>
      </c>
      <c r="G79" s="82">
        <v>20</v>
      </c>
      <c r="H79" s="82">
        <v>20</v>
      </c>
      <c r="I79" s="82">
        <v>20</v>
      </c>
      <c r="J79" s="82">
        <v>20</v>
      </c>
      <c r="K79" s="82">
        <v>20</v>
      </c>
      <c r="L79" s="82">
        <v>20</v>
      </c>
      <c r="M79" s="82">
        <v>19</v>
      </c>
      <c r="N79" s="422">
        <v>19</v>
      </c>
      <c r="O79" s="82"/>
      <c r="P79" s="195"/>
      <c r="Q79" s="195"/>
      <c r="R79" s="104"/>
    </row>
    <row r="80" s="65" customFormat="1" ht="23.25" customHeight="1" spans="1:18">
      <c r="A80"/>
      <c r="B80" s="353" t="s">
        <v>108</v>
      </c>
      <c r="C80" s="164">
        <v>3</v>
      </c>
      <c r="D80" s="164">
        <v>3</v>
      </c>
      <c r="E80" s="164">
        <v>3</v>
      </c>
      <c r="F80" s="164">
        <v>3</v>
      </c>
      <c r="G80" s="82">
        <v>3</v>
      </c>
      <c r="H80" s="82">
        <v>3</v>
      </c>
      <c r="I80" s="82">
        <v>3</v>
      </c>
      <c r="J80" s="82">
        <v>3</v>
      </c>
      <c r="K80" s="82">
        <v>3</v>
      </c>
      <c r="L80" s="82">
        <v>3</v>
      </c>
      <c r="M80" s="82">
        <v>3</v>
      </c>
      <c r="N80" s="422">
        <v>3</v>
      </c>
      <c r="O80" s="82"/>
      <c r="P80" s="195"/>
      <c r="Q80" s="195"/>
      <c r="R80" s="104"/>
    </row>
    <row r="81" s="65" customFormat="1" ht="23.25" customHeight="1" spans="1:18">
      <c r="A81"/>
      <c r="B81" s="353" t="s">
        <v>58</v>
      </c>
      <c r="C81" s="164">
        <v>10</v>
      </c>
      <c r="D81" s="164">
        <v>10</v>
      </c>
      <c r="E81" s="164">
        <v>9</v>
      </c>
      <c r="F81" s="164">
        <v>9</v>
      </c>
      <c r="G81" s="82">
        <v>9</v>
      </c>
      <c r="H81" s="82">
        <v>9</v>
      </c>
      <c r="I81" s="82">
        <v>9</v>
      </c>
      <c r="J81" s="82">
        <v>9</v>
      </c>
      <c r="K81" s="82">
        <v>9</v>
      </c>
      <c r="L81" s="82">
        <v>9</v>
      </c>
      <c r="M81" s="82">
        <v>9</v>
      </c>
      <c r="N81" s="422">
        <v>9</v>
      </c>
      <c r="O81" s="159"/>
      <c r="P81" s="195"/>
      <c r="Q81" s="195"/>
      <c r="R81" s="104"/>
    </row>
    <row r="82" s="65" customFormat="1" ht="23.25" customHeight="1" spans="1:18">
      <c r="A82"/>
      <c r="B82" s="353" t="s">
        <v>310</v>
      </c>
      <c r="C82" s="164">
        <v>17</v>
      </c>
      <c r="D82" s="164">
        <v>16</v>
      </c>
      <c r="E82" s="164">
        <v>14</v>
      </c>
      <c r="F82" s="164">
        <v>14</v>
      </c>
      <c r="G82" s="82">
        <v>14</v>
      </c>
      <c r="H82" s="82">
        <v>14</v>
      </c>
      <c r="I82" s="82">
        <v>13</v>
      </c>
      <c r="J82" s="82">
        <v>13</v>
      </c>
      <c r="K82" s="82">
        <v>13</v>
      </c>
      <c r="L82" s="82">
        <v>12</v>
      </c>
      <c r="M82" s="82">
        <v>11</v>
      </c>
      <c r="N82" s="422">
        <v>11</v>
      </c>
      <c r="O82" s="159"/>
      <c r="P82" s="195"/>
      <c r="Q82" s="195"/>
      <c r="R82" s="104"/>
    </row>
    <row r="83" s="65" customFormat="1" ht="23.25" customHeight="1" spans="1:18">
      <c r="A83"/>
      <c r="B83" s="353" t="s">
        <v>38</v>
      </c>
      <c r="C83" s="164">
        <v>18</v>
      </c>
      <c r="D83" s="164">
        <v>18</v>
      </c>
      <c r="E83" s="164">
        <v>17</v>
      </c>
      <c r="F83" s="164">
        <v>15</v>
      </c>
      <c r="G83" s="82">
        <v>15</v>
      </c>
      <c r="H83" s="82">
        <v>15</v>
      </c>
      <c r="I83" s="82">
        <v>15</v>
      </c>
      <c r="J83" s="82">
        <v>15</v>
      </c>
      <c r="K83" s="82">
        <v>15</v>
      </c>
      <c r="L83" s="82">
        <v>15</v>
      </c>
      <c r="M83" s="82">
        <v>15</v>
      </c>
      <c r="N83" s="422">
        <v>15</v>
      </c>
      <c r="O83" s="159"/>
      <c r="P83" s="195"/>
      <c r="Q83" s="195"/>
      <c r="R83" s="104"/>
    </row>
    <row r="84" s="65" customFormat="1" ht="23.25" customHeight="1" spans="1:18">
      <c r="A84"/>
      <c r="B84" s="353" t="s">
        <v>102</v>
      </c>
      <c r="C84" s="164">
        <v>2</v>
      </c>
      <c r="D84" s="164">
        <v>2</v>
      </c>
      <c r="E84" s="164">
        <v>3</v>
      </c>
      <c r="F84" s="164">
        <v>4</v>
      </c>
      <c r="G84" s="82">
        <v>4</v>
      </c>
      <c r="H84" s="82">
        <v>4</v>
      </c>
      <c r="I84" s="82">
        <v>4</v>
      </c>
      <c r="J84" s="82">
        <v>4</v>
      </c>
      <c r="K84" s="82">
        <v>4</v>
      </c>
      <c r="L84" s="82">
        <v>4</v>
      </c>
      <c r="M84" s="82">
        <v>4</v>
      </c>
      <c r="N84" s="422">
        <v>4</v>
      </c>
      <c r="O84" s="159"/>
      <c r="P84" s="195"/>
      <c r="Q84" s="195"/>
      <c r="R84" s="104"/>
    </row>
    <row r="85" s="65" customFormat="1" ht="23.25" customHeight="1" spans="1:18">
      <c r="A85"/>
      <c r="B85" s="353" t="s">
        <v>49</v>
      </c>
      <c r="C85" s="164">
        <v>11</v>
      </c>
      <c r="D85" s="164">
        <v>10</v>
      </c>
      <c r="E85" s="164">
        <v>10</v>
      </c>
      <c r="F85" s="164">
        <v>10</v>
      </c>
      <c r="G85" s="82">
        <v>10</v>
      </c>
      <c r="H85" s="82">
        <v>10</v>
      </c>
      <c r="I85" s="82">
        <v>9</v>
      </c>
      <c r="J85" s="82">
        <v>9</v>
      </c>
      <c r="K85" s="82">
        <v>9</v>
      </c>
      <c r="L85" s="82">
        <v>9</v>
      </c>
      <c r="M85" s="82">
        <v>9</v>
      </c>
      <c r="N85" s="422">
        <v>9</v>
      </c>
      <c r="O85" s="159"/>
      <c r="P85" s="195"/>
      <c r="Q85" s="195"/>
      <c r="R85" s="104"/>
    </row>
    <row r="86" s="65" customFormat="1" ht="23.25" customHeight="1" spans="1:18">
      <c r="A86"/>
      <c r="B86" s="353" t="s">
        <v>34</v>
      </c>
      <c r="C86" s="164">
        <v>13</v>
      </c>
      <c r="D86" s="164">
        <v>13</v>
      </c>
      <c r="E86" s="164">
        <v>14</v>
      </c>
      <c r="F86" s="164">
        <v>14</v>
      </c>
      <c r="G86" s="82">
        <v>14</v>
      </c>
      <c r="H86" s="82">
        <v>14</v>
      </c>
      <c r="I86" s="82">
        <v>14</v>
      </c>
      <c r="J86" s="82">
        <v>14</v>
      </c>
      <c r="K86" s="82">
        <v>14</v>
      </c>
      <c r="L86" s="82">
        <v>14</v>
      </c>
      <c r="M86" s="82">
        <v>14</v>
      </c>
      <c r="N86" s="422">
        <v>14</v>
      </c>
      <c r="O86" s="159"/>
      <c r="P86" s="195"/>
      <c r="Q86" s="195"/>
      <c r="R86" s="104"/>
    </row>
    <row r="87" s="65" customFormat="1" ht="23.25" customHeight="1" spans="1:18">
      <c r="A87"/>
      <c r="B87" s="353" t="s">
        <v>112</v>
      </c>
      <c r="C87" s="164">
        <v>2</v>
      </c>
      <c r="D87" s="164">
        <v>2</v>
      </c>
      <c r="E87" s="164">
        <v>2</v>
      </c>
      <c r="F87" s="164">
        <v>2</v>
      </c>
      <c r="G87" s="82">
        <v>2</v>
      </c>
      <c r="H87" s="82">
        <v>2</v>
      </c>
      <c r="I87" s="82">
        <v>2</v>
      </c>
      <c r="J87" s="82">
        <v>2</v>
      </c>
      <c r="K87" s="82">
        <v>2</v>
      </c>
      <c r="L87" s="82">
        <v>2</v>
      </c>
      <c r="M87" s="82">
        <v>2</v>
      </c>
      <c r="N87" s="422">
        <v>2</v>
      </c>
      <c r="O87" s="159"/>
      <c r="P87" s="195"/>
      <c r="Q87" s="195"/>
      <c r="R87" s="104"/>
    </row>
    <row r="88" s="65" customFormat="1" ht="23.25" customHeight="1" spans="1:18">
      <c r="A88"/>
      <c r="B88" s="353" t="s">
        <v>73</v>
      </c>
      <c r="C88" s="164">
        <v>7</v>
      </c>
      <c r="D88" s="164">
        <v>7</v>
      </c>
      <c r="E88" s="164">
        <v>6</v>
      </c>
      <c r="F88" s="164">
        <v>7</v>
      </c>
      <c r="G88" s="82">
        <v>6</v>
      </c>
      <c r="H88" s="82">
        <v>6</v>
      </c>
      <c r="I88" s="82">
        <v>6</v>
      </c>
      <c r="J88" s="82">
        <v>6</v>
      </c>
      <c r="K88" s="82">
        <v>6</v>
      </c>
      <c r="L88" s="82">
        <v>6</v>
      </c>
      <c r="M88" s="82">
        <v>6</v>
      </c>
      <c r="N88" s="422">
        <v>6</v>
      </c>
      <c r="O88" s="159"/>
      <c r="P88" s="195"/>
      <c r="Q88" s="195"/>
      <c r="R88" s="104"/>
    </row>
    <row r="89" s="65" customFormat="1" ht="23.25" customHeight="1" spans="1:18">
      <c r="A89"/>
      <c r="B89" s="353" t="s">
        <v>25</v>
      </c>
      <c r="C89" s="164">
        <v>15</v>
      </c>
      <c r="D89" s="164">
        <v>15</v>
      </c>
      <c r="E89" s="164">
        <v>13</v>
      </c>
      <c r="F89" s="164">
        <v>13</v>
      </c>
      <c r="G89" s="82">
        <v>13</v>
      </c>
      <c r="H89" s="82">
        <v>13</v>
      </c>
      <c r="I89" s="82">
        <v>13</v>
      </c>
      <c r="J89" s="82">
        <v>13</v>
      </c>
      <c r="K89" s="82">
        <v>13</v>
      </c>
      <c r="L89" s="82">
        <v>13</v>
      </c>
      <c r="M89" s="82">
        <v>13</v>
      </c>
      <c r="N89" s="422">
        <v>13</v>
      </c>
      <c r="O89" s="159"/>
      <c r="P89" s="195"/>
      <c r="Q89" s="195"/>
      <c r="R89" s="104"/>
    </row>
    <row r="90" s="65" customFormat="1" ht="23.25" customHeight="1" spans="1:18">
      <c r="A90"/>
      <c r="B90" s="353" t="s">
        <v>98</v>
      </c>
      <c r="C90" s="164">
        <v>4</v>
      </c>
      <c r="D90" s="164">
        <v>4</v>
      </c>
      <c r="E90" s="164">
        <v>3</v>
      </c>
      <c r="F90" s="164">
        <v>4</v>
      </c>
      <c r="G90" s="82">
        <v>4</v>
      </c>
      <c r="H90" s="82">
        <v>4</v>
      </c>
      <c r="I90" s="82">
        <v>4</v>
      </c>
      <c r="J90" s="82">
        <v>4</v>
      </c>
      <c r="K90" s="82">
        <v>4</v>
      </c>
      <c r="L90" s="82">
        <v>4</v>
      </c>
      <c r="M90" s="82">
        <v>4</v>
      </c>
      <c r="N90" s="422">
        <v>4</v>
      </c>
      <c r="O90" s="159"/>
      <c r="P90" s="195"/>
      <c r="Q90" s="195"/>
      <c r="R90" s="104"/>
    </row>
    <row r="91" s="65" customFormat="1" ht="23.25" customHeight="1" spans="1:18">
      <c r="A91"/>
      <c r="B91" s="353" t="s">
        <v>31</v>
      </c>
      <c r="C91" s="164">
        <v>6</v>
      </c>
      <c r="D91" s="164">
        <v>6</v>
      </c>
      <c r="E91" s="164">
        <v>10</v>
      </c>
      <c r="F91" s="164">
        <v>10</v>
      </c>
      <c r="G91" s="82">
        <v>10</v>
      </c>
      <c r="H91" s="82">
        <v>10</v>
      </c>
      <c r="I91" s="82">
        <v>10</v>
      </c>
      <c r="J91" s="82">
        <v>10</v>
      </c>
      <c r="K91" s="82">
        <v>10</v>
      </c>
      <c r="L91" s="82">
        <v>10</v>
      </c>
      <c r="M91" s="82">
        <v>10</v>
      </c>
      <c r="N91" s="422">
        <v>10</v>
      </c>
      <c r="O91" s="159"/>
      <c r="P91" s="195"/>
      <c r="Q91" s="195"/>
      <c r="R91" s="104"/>
    </row>
    <row r="92" s="65" customFormat="1" ht="23.25" customHeight="1" spans="1:18">
      <c r="A92"/>
      <c r="B92" s="353" t="s">
        <v>21</v>
      </c>
      <c r="C92" s="164">
        <v>18</v>
      </c>
      <c r="D92" s="164">
        <v>18</v>
      </c>
      <c r="E92" s="164">
        <v>18</v>
      </c>
      <c r="F92" s="164">
        <v>13</v>
      </c>
      <c r="G92" s="82">
        <v>13</v>
      </c>
      <c r="H92" s="82">
        <v>13</v>
      </c>
      <c r="I92" s="82">
        <v>13</v>
      </c>
      <c r="J92" s="82">
        <v>11</v>
      </c>
      <c r="K92" s="82">
        <v>11</v>
      </c>
      <c r="L92" s="82">
        <v>11</v>
      </c>
      <c r="M92" s="82">
        <v>11</v>
      </c>
      <c r="N92" s="422">
        <v>11</v>
      </c>
      <c r="O92" s="159"/>
      <c r="P92" s="195"/>
      <c r="Q92" s="195"/>
      <c r="R92" s="104"/>
    </row>
    <row r="93" s="65" customFormat="1" ht="23.25" customHeight="1" spans="1:18">
      <c r="A93"/>
      <c r="B93" s="353" t="s">
        <v>42</v>
      </c>
      <c r="C93" s="164">
        <v>15</v>
      </c>
      <c r="D93" s="164">
        <v>15</v>
      </c>
      <c r="E93" s="164">
        <v>15</v>
      </c>
      <c r="F93" s="164">
        <v>15</v>
      </c>
      <c r="G93" s="82">
        <v>16</v>
      </c>
      <c r="H93" s="82">
        <v>16</v>
      </c>
      <c r="I93" s="82">
        <v>16</v>
      </c>
      <c r="J93" s="82">
        <v>16</v>
      </c>
      <c r="K93" s="82">
        <v>15</v>
      </c>
      <c r="L93" s="82">
        <v>15</v>
      </c>
      <c r="M93" s="82">
        <v>15</v>
      </c>
      <c r="N93" s="422">
        <v>15</v>
      </c>
      <c r="O93" s="159"/>
      <c r="P93" s="195"/>
      <c r="Q93" s="195"/>
      <c r="R93" s="104"/>
    </row>
    <row r="94" s="65" customFormat="1" ht="23.25" customHeight="1" spans="1:18">
      <c r="A94"/>
      <c r="B94" s="353" t="s">
        <v>95</v>
      </c>
      <c r="C94" s="164">
        <v>4</v>
      </c>
      <c r="D94" s="164">
        <v>4</v>
      </c>
      <c r="E94" s="164">
        <v>4</v>
      </c>
      <c r="F94" s="164">
        <v>4</v>
      </c>
      <c r="G94" s="82">
        <v>4</v>
      </c>
      <c r="H94" s="82">
        <v>4</v>
      </c>
      <c r="I94" s="82">
        <v>4</v>
      </c>
      <c r="J94" s="82">
        <v>4</v>
      </c>
      <c r="K94" s="82">
        <v>4</v>
      </c>
      <c r="L94" s="82">
        <v>4</v>
      </c>
      <c r="M94" s="82">
        <v>4</v>
      </c>
      <c r="N94" s="422">
        <v>4</v>
      </c>
      <c r="O94" s="159"/>
      <c r="P94" s="195"/>
      <c r="Q94" s="195"/>
      <c r="R94" s="104"/>
    </row>
    <row r="95" s="65" customFormat="1" ht="23.25" customHeight="1" spans="1:18">
      <c r="A95"/>
      <c r="B95" s="353" t="s">
        <v>70</v>
      </c>
      <c r="C95" s="164">
        <v>15</v>
      </c>
      <c r="D95" s="164">
        <v>15</v>
      </c>
      <c r="E95" s="164">
        <v>13</v>
      </c>
      <c r="F95" s="164">
        <v>15</v>
      </c>
      <c r="G95" s="82">
        <v>15</v>
      </c>
      <c r="H95" s="82">
        <v>15</v>
      </c>
      <c r="I95" s="82">
        <v>15</v>
      </c>
      <c r="J95" s="82">
        <v>15</v>
      </c>
      <c r="K95" s="82">
        <v>15</v>
      </c>
      <c r="L95" s="82">
        <v>14</v>
      </c>
      <c r="M95" s="82">
        <v>14</v>
      </c>
      <c r="N95" s="422">
        <v>14</v>
      </c>
      <c r="O95" s="159"/>
      <c r="P95" s="195"/>
      <c r="Q95" s="195"/>
      <c r="R95" s="104"/>
    </row>
    <row r="96" s="65" customFormat="1" ht="23.25" customHeight="1" spans="1:18">
      <c r="A96"/>
      <c r="B96" s="353" t="s">
        <v>81</v>
      </c>
      <c r="C96" s="164">
        <v>4</v>
      </c>
      <c r="D96" s="164">
        <v>4</v>
      </c>
      <c r="E96" s="164">
        <v>5</v>
      </c>
      <c r="F96" s="164">
        <v>5</v>
      </c>
      <c r="G96" s="82">
        <v>5</v>
      </c>
      <c r="H96" s="82">
        <v>5</v>
      </c>
      <c r="I96" s="82">
        <v>5</v>
      </c>
      <c r="J96" s="82">
        <v>5</v>
      </c>
      <c r="K96" s="82">
        <v>5</v>
      </c>
      <c r="L96" s="82">
        <v>5</v>
      </c>
      <c r="M96" s="82">
        <v>5</v>
      </c>
      <c r="N96" s="422">
        <v>5</v>
      </c>
      <c r="O96" s="159"/>
      <c r="P96" s="195"/>
      <c r="Q96" s="195"/>
      <c r="R96" s="104"/>
    </row>
    <row r="97" s="65" customFormat="1" ht="23.25" customHeight="1" spans="1:18">
      <c r="A97"/>
      <c r="B97" s="353" t="s">
        <v>46</v>
      </c>
      <c r="C97" s="164">
        <v>22</v>
      </c>
      <c r="D97" s="164">
        <v>22</v>
      </c>
      <c r="E97" s="164">
        <v>20</v>
      </c>
      <c r="F97" s="164">
        <v>22</v>
      </c>
      <c r="G97" s="82">
        <v>22</v>
      </c>
      <c r="H97" s="82">
        <v>22</v>
      </c>
      <c r="I97" s="82">
        <v>22</v>
      </c>
      <c r="J97" s="82">
        <v>22</v>
      </c>
      <c r="K97" s="82">
        <v>22</v>
      </c>
      <c r="L97" s="82">
        <v>22</v>
      </c>
      <c r="M97" s="82">
        <v>22</v>
      </c>
      <c r="N97" s="422">
        <v>22</v>
      </c>
      <c r="O97" s="159"/>
      <c r="P97" s="195"/>
      <c r="Q97" s="195"/>
      <c r="R97" s="104"/>
    </row>
    <row r="98" s="65" customFormat="1" ht="23.25" customHeight="1" spans="1:18">
      <c r="A98"/>
      <c r="B98" s="359" t="s">
        <v>511</v>
      </c>
      <c r="C98" s="85">
        <f t="shared" ref="C98:N98" si="9">SUM(C78:C97)</f>
        <v>216</v>
      </c>
      <c r="D98" s="85">
        <f t="shared" si="9"/>
        <v>213</v>
      </c>
      <c r="E98" s="85">
        <f t="shared" si="9"/>
        <v>202</v>
      </c>
      <c r="F98" s="85">
        <f t="shared" si="9"/>
        <v>205</v>
      </c>
      <c r="G98" s="85">
        <f t="shared" si="9"/>
        <v>205</v>
      </c>
      <c r="H98" s="85">
        <f t="shared" si="9"/>
        <v>206</v>
      </c>
      <c r="I98" s="85">
        <f t="shared" si="9"/>
        <v>204</v>
      </c>
      <c r="J98" s="85">
        <f t="shared" si="9"/>
        <v>202</v>
      </c>
      <c r="K98" s="85">
        <f t="shared" si="9"/>
        <v>201</v>
      </c>
      <c r="L98" s="85">
        <f t="shared" si="9"/>
        <v>199</v>
      </c>
      <c r="M98" s="85">
        <f t="shared" si="9"/>
        <v>197</v>
      </c>
      <c r="N98" s="86">
        <f t="shared" si="9"/>
        <v>197</v>
      </c>
      <c r="O98" s="159"/>
      <c r="P98" s="195"/>
      <c r="Q98" s="195"/>
      <c r="R98" s="104"/>
    </row>
    <row r="99" s="65" customFormat="1" ht="23.25" customHeight="1" spans="1:18">
      <c r="A99"/>
      <c r="B99" s="67" t="s">
        <v>646</v>
      </c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159"/>
      <c r="P99" s="195"/>
      <c r="Q99" s="195"/>
      <c r="R99" s="104"/>
    </row>
    <row r="100" s="65" customFormat="1" ht="23.25" customHeight="1" spans="1:18">
      <c r="A100"/>
      <c r="B100" s="67" t="s">
        <v>656</v>
      </c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159"/>
      <c r="P100" s="195"/>
      <c r="Q100" s="195"/>
      <c r="R100" s="104"/>
    </row>
    <row r="101" s="65" customFormat="1" ht="7" customHeight="1" spans="1:18">
      <c r="A101"/>
      <c r="B101" s="424" t="s">
        <v>657</v>
      </c>
      <c r="C101" s="424"/>
      <c r="D101" s="424"/>
      <c r="E101" s="424"/>
      <c r="F101" s="424"/>
      <c r="G101" s="424"/>
      <c r="H101" s="424"/>
      <c r="I101" s="424"/>
      <c r="J101" s="424"/>
      <c r="K101" s="424"/>
      <c r="L101" s="424"/>
      <c r="M101" s="424"/>
      <c r="N101" s="424"/>
      <c r="O101" s="159"/>
      <c r="P101" s="195"/>
      <c r="Q101" s="195"/>
      <c r="R101" s="104"/>
    </row>
    <row r="102" s="65" customFormat="1" ht="23.25" customHeight="1" spans="1:18">
      <c r="A102"/>
      <c r="B102" s="424"/>
      <c r="C102" s="424"/>
      <c r="D102" s="424"/>
      <c r="E102" s="424"/>
      <c r="F102" s="424"/>
      <c r="G102" s="424"/>
      <c r="H102" s="424"/>
      <c r="I102" s="424"/>
      <c r="J102" s="424"/>
      <c r="K102" s="424"/>
      <c r="L102" s="424"/>
      <c r="M102" s="424"/>
      <c r="N102" s="424"/>
      <c r="O102" s="159"/>
      <c r="P102" s="195"/>
      <c r="Q102" s="195"/>
      <c r="R102" s="104"/>
    </row>
    <row r="103" s="65" customFormat="1" ht="23.25" customHeight="1" spans="1:18">
      <c r="A103"/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159"/>
      <c r="P103" s="195"/>
      <c r="Q103" s="195"/>
      <c r="R103" s="104"/>
    </row>
    <row r="104" s="65" customFormat="1" ht="23.25" customHeight="1" spans="1:18">
      <c r="A104"/>
      <c r="B104" s="349" t="s">
        <v>658</v>
      </c>
      <c r="C104" s="67"/>
      <c r="D104" s="67"/>
      <c r="E104" s="389"/>
      <c r="F104" s="389"/>
      <c r="G104" s="389"/>
      <c r="H104" s="389"/>
      <c r="I104" s="67"/>
      <c r="J104" s="67"/>
      <c r="K104" s="67"/>
      <c r="L104" s="67"/>
      <c r="M104" s="67"/>
      <c r="N104" s="67"/>
      <c r="O104" s="159"/>
      <c r="P104" s="195"/>
      <c r="Q104" s="195"/>
      <c r="R104" s="104"/>
    </row>
    <row r="105" s="65" customFormat="1" ht="23.25" customHeight="1" spans="1:18">
      <c r="A105"/>
      <c r="B105" s="71" t="s">
        <v>655</v>
      </c>
      <c r="C105" s="352" t="s">
        <v>634</v>
      </c>
      <c r="D105" s="352" t="s">
        <v>635</v>
      </c>
      <c r="E105" s="352" t="s">
        <v>636</v>
      </c>
      <c r="F105" s="352" t="s">
        <v>637</v>
      </c>
      <c r="G105" s="352" t="s">
        <v>638</v>
      </c>
      <c r="H105" s="352" t="s">
        <v>639</v>
      </c>
      <c r="I105" s="352" t="s">
        <v>640</v>
      </c>
      <c r="J105" s="352" t="s">
        <v>641</v>
      </c>
      <c r="K105" s="352" t="s">
        <v>642</v>
      </c>
      <c r="L105" s="352" t="s">
        <v>643</v>
      </c>
      <c r="M105" s="352" t="s">
        <v>644</v>
      </c>
      <c r="N105" s="430" t="s">
        <v>645</v>
      </c>
      <c r="O105" s="159"/>
      <c r="P105" s="195"/>
      <c r="Q105" s="195"/>
      <c r="R105" s="104"/>
    </row>
    <row r="106" s="65" customFormat="1" ht="23.25" customHeight="1" spans="1:18">
      <c r="A106"/>
      <c r="B106" s="353" t="s">
        <v>54</v>
      </c>
      <c r="C106" s="434">
        <v>12000</v>
      </c>
      <c r="D106" s="434">
        <v>10500</v>
      </c>
      <c r="E106" s="434">
        <v>9000</v>
      </c>
      <c r="F106" s="434">
        <v>9000</v>
      </c>
      <c r="G106" s="425">
        <v>9000</v>
      </c>
      <c r="H106" s="425">
        <v>10500</v>
      </c>
      <c r="I106" s="425">
        <v>10500</v>
      </c>
      <c r="J106" s="425">
        <v>10500</v>
      </c>
      <c r="K106" s="425">
        <v>10500</v>
      </c>
      <c r="L106" s="425">
        <v>10500</v>
      </c>
      <c r="M106" s="425">
        <v>10500</v>
      </c>
      <c r="N106" s="431">
        <v>10500</v>
      </c>
      <c r="O106" s="159"/>
      <c r="P106" s="195"/>
      <c r="Q106" s="195"/>
      <c r="R106" s="104"/>
    </row>
    <row r="107" s="65" customFormat="1" ht="23.25" customHeight="1" spans="1:18">
      <c r="A107"/>
      <c r="B107" s="353" t="s">
        <v>16</v>
      </c>
      <c r="C107" s="434">
        <v>33000</v>
      </c>
      <c r="D107" s="434">
        <v>33000</v>
      </c>
      <c r="E107" s="434">
        <v>25500</v>
      </c>
      <c r="F107" s="434">
        <v>30000</v>
      </c>
      <c r="G107" s="425">
        <v>30000</v>
      </c>
      <c r="H107" s="425">
        <v>30000</v>
      </c>
      <c r="I107" s="425">
        <v>30000</v>
      </c>
      <c r="J107" s="425">
        <v>30000</v>
      </c>
      <c r="K107" s="425">
        <v>30000</v>
      </c>
      <c r="L107" s="425">
        <v>30000</v>
      </c>
      <c r="M107" s="425">
        <v>28500</v>
      </c>
      <c r="N107" s="431">
        <v>28500</v>
      </c>
      <c r="O107" s="87"/>
      <c r="P107" s="87"/>
      <c r="Q107" s="87"/>
      <c r="R107" s="104"/>
    </row>
    <row r="108" s="65" customFormat="1" ht="23.25" customHeight="1" spans="1:18">
      <c r="A108"/>
      <c r="B108" s="353" t="s">
        <v>108</v>
      </c>
      <c r="C108" s="434">
        <v>4500</v>
      </c>
      <c r="D108" s="434">
        <v>4500</v>
      </c>
      <c r="E108" s="434">
        <v>4500</v>
      </c>
      <c r="F108" s="434">
        <v>4500</v>
      </c>
      <c r="G108" s="425">
        <v>4500</v>
      </c>
      <c r="H108" s="425">
        <v>4500</v>
      </c>
      <c r="I108" s="425">
        <v>4500</v>
      </c>
      <c r="J108" s="425">
        <v>4500</v>
      </c>
      <c r="K108" s="425">
        <v>4500</v>
      </c>
      <c r="L108" s="425">
        <v>4500</v>
      </c>
      <c r="M108" s="425">
        <v>4500</v>
      </c>
      <c r="N108" s="431">
        <v>4500</v>
      </c>
      <c r="O108" s="87"/>
      <c r="P108" s="87"/>
      <c r="Q108" s="87"/>
      <c r="R108" s="104"/>
    </row>
    <row r="109" s="65" customFormat="1" ht="23.25" customHeight="1" spans="1:18">
      <c r="A109"/>
      <c r="B109" s="353" t="s">
        <v>58</v>
      </c>
      <c r="C109" s="434">
        <v>15000</v>
      </c>
      <c r="D109" s="434">
        <v>15000</v>
      </c>
      <c r="E109" s="434">
        <v>13500</v>
      </c>
      <c r="F109" s="434">
        <v>13500</v>
      </c>
      <c r="G109" s="425">
        <v>13500</v>
      </c>
      <c r="H109" s="425">
        <v>13500</v>
      </c>
      <c r="I109" s="425">
        <v>13500</v>
      </c>
      <c r="J109" s="425">
        <v>13500</v>
      </c>
      <c r="K109" s="425">
        <v>13500</v>
      </c>
      <c r="L109" s="425">
        <v>13500</v>
      </c>
      <c r="M109" s="425">
        <v>13500</v>
      </c>
      <c r="N109" s="431">
        <v>13500</v>
      </c>
      <c r="O109" s="39"/>
      <c r="P109" s="39"/>
      <c r="Q109" s="39"/>
      <c r="R109" s="104"/>
    </row>
    <row r="110" s="65" customFormat="1" ht="23.25" customHeight="1" spans="1:18">
      <c r="A110"/>
      <c r="B110" s="353" t="s">
        <v>310</v>
      </c>
      <c r="C110" s="434">
        <v>25500</v>
      </c>
      <c r="D110" s="434">
        <v>24000</v>
      </c>
      <c r="E110" s="434">
        <v>21000</v>
      </c>
      <c r="F110" s="434">
        <v>21000</v>
      </c>
      <c r="G110" s="425">
        <v>21000</v>
      </c>
      <c r="H110" s="425">
        <v>21000</v>
      </c>
      <c r="I110" s="425">
        <v>19500</v>
      </c>
      <c r="J110" s="425">
        <v>19500</v>
      </c>
      <c r="K110" s="425">
        <v>19500</v>
      </c>
      <c r="L110" s="425">
        <v>18000</v>
      </c>
      <c r="M110" s="425">
        <v>16500</v>
      </c>
      <c r="N110" s="431">
        <v>16500</v>
      </c>
      <c r="O110" s="39"/>
      <c r="P110" s="39"/>
      <c r="Q110" s="39"/>
      <c r="R110" s="104"/>
    </row>
    <row r="111" s="65" customFormat="1" ht="23.25" customHeight="1" spans="1:18">
      <c r="A111"/>
      <c r="B111" s="353" t="s">
        <v>38</v>
      </c>
      <c r="C111" s="434">
        <v>27000</v>
      </c>
      <c r="D111" s="434">
        <v>27000</v>
      </c>
      <c r="E111" s="434">
        <v>25500</v>
      </c>
      <c r="F111" s="434">
        <v>22500</v>
      </c>
      <c r="G111" s="425">
        <v>22500</v>
      </c>
      <c r="H111" s="425">
        <v>22500</v>
      </c>
      <c r="I111" s="425">
        <v>22500</v>
      </c>
      <c r="J111" s="425">
        <v>22500</v>
      </c>
      <c r="K111" s="425">
        <v>22500</v>
      </c>
      <c r="L111" s="425">
        <v>22500</v>
      </c>
      <c r="M111" s="425">
        <v>22500</v>
      </c>
      <c r="N111" s="431">
        <v>22500</v>
      </c>
      <c r="O111" s="39"/>
      <c r="P111" s="39"/>
      <c r="Q111" s="39"/>
      <c r="R111" s="104"/>
    </row>
    <row r="112" s="65" customFormat="1" ht="23.25" customHeight="1" spans="1:18">
      <c r="A112"/>
      <c r="B112" s="353" t="s">
        <v>102</v>
      </c>
      <c r="C112" s="434">
        <v>3000</v>
      </c>
      <c r="D112" s="434">
        <v>3000</v>
      </c>
      <c r="E112" s="434">
        <v>4500</v>
      </c>
      <c r="F112" s="434">
        <v>6000</v>
      </c>
      <c r="G112" s="425">
        <v>6000</v>
      </c>
      <c r="H112" s="425">
        <v>6000</v>
      </c>
      <c r="I112" s="425">
        <v>6000</v>
      </c>
      <c r="J112" s="425">
        <v>6000</v>
      </c>
      <c r="K112" s="425">
        <v>6000</v>
      </c>
      <c r="L112" s="425">
        <v>6000</v>
      </c>
      <c r="M112" s="425">
        <v>6000</v>
      </c>
      <c r="N112" s="431">
        <v>6000</v>
      </c>
      <c r="O112" s="45"/>
      <c r="P112" s="158"/>
      <c r="Q112" s="158"/>
      <c r="R112" s="104"/>
    </row>
    <row r="113" s="65" customFormat="1" ht="23.25" customHeight="1" spans="1:18">
      <c r="A113"/>
      <c r="B113" s="353" t="s">
        <v>49</v>
      </c>
      <c r="C113" s="434">
        <v>16500</v>
      </c>
      <c r="D113" s="434">
        <v>15000</v>
      </c>
      <c r="E113" s="434">
        <v>15000</v>
      </c>
      <c r="F113" s="434">
        <v>15000</v>
      </c>
      <c r="G113" s="425">
        <v>15000</v>
      </c>
      <c r="H113" s="425">
        <v>15000</v>
      </c>
      <c r="I113" s="425">
        <v>13500</v>
      </c>
      <c r="J113" s="425">
        <v>13500</v>
      </c>
      <c r="K113" s="425">
        <v>13500</v>
      </c>
      <c r="L113" s="425">
        <v>13500</v>
      </c>
      <c r="M113" s="425">
        <v>13500</v>
      </c>
      <c r="N113" s="431">
        <v>13500</v>
      </c>
      <c r="O113" s="82"/>
      <c r="P113" s="160"/>
      <c r="Q113" s="160"/>
      <c r="R113" s="104"/>
    </row>
    <row r="114" s="65" customFormat="1" ht="23.25" customHeight="1" spans="1:18">
      <c r="A114"/>
      <c r="B114" s="353" t="s">
        <v>34</v>
      </c>
      <c r="C114" s="434">
        <v>19500</v>
      </c>
      <c r="D114" s="434">
        <v>19500</v>
      </c>
      <c r="E114" s="434">
        <v>21000</v>
      </c>
      <c r="F114" s="434">
        <v>21000</v>
      </c>
      <c r="G114" s="425">
        <v>21000</v>
      </c>
      <c r="H114" s="425">
        <v>21000</v>
      </c>
      <c r="I114" s="425">
        <v>21000</v>
      </c>
      <c r="J114" s="425">
        <v>21000</v>
      </c>
      <c r="K114" s="425">
        <v>21000</v>
      </c>
      <c r="L114" s="425">
        <v>21000</v>
      </c>
      <c r="M114" s="425">
        <v>21000</v>
      </c>
      <c r="N114" s="431">
        <v>21000</v>
      </c>
      <c r="O114" s="82"/>
      <c r="P114" s="160"/>
      <c r="Q114" s="160"/>
      <c r="R114" s="104"/>
    </row>
    <row r="115" s="65" customFormat="1" ht="23.25" customHeight="1" spans="1:18">
      <c r="A115"/>
      <c r="B115" s="353" t="s">
        <v>112</v>
      </c>
      <c r="C115" s="434">
        <v>3000</v>
      </c>
      <c r="D115" s="434">
        <v>3000</v>
      </c>
      <c r="E115" s="364">
        <v>3000</v>
      </c>
      <c r="F115" s="364">
        <v>3000</v>
      </c>
      <c r="G115" s="364">
        <v>3000</v>
      </c>
      <c r="H115" s="425">
        <v>3000</v>
      </c>
      <c r="I115" s="425">
        <v>3000</v>
      </c>
      <c r="J115" s="425">
        <v>3000</v>
      </c>
      <c r="K115" s="425">
        <v>3000</v>
      </c>
      <c r="L115" s="425">
        <v>3000</v>
      </c>
      <c r="M115" s="425">
        <v>3000</v>
      </c>
      <c r="N115" s="431">
        <v>3000</v>
      </c>
      <c r="O115" s="82"/>
      <c r="P115" s="160"/>
      <c r="Q115" s="160"/>
      <c r="R115" s="104"/>
    </row>
    <row r="116" s="65" customFormat="1" ht="23.25" customHeight="1" spans="1:18">
      <c r="A116"/>
      <c r="B116" s="353" t="s">
        <v>73</v>
      </c>
      <c r="C116" s="434">
        <v>10500</v>
      </c>
      <c r="D116" s="434">
        <v>10500</v>
      </c>
      <c r="E116" s="364">
        <v>7500</v>
      </c>
      <c r="F116" s="364">
        <v>9000</v>
      </c>
      <c r="G116" s="364">
        <v>12000</v>
      </c>
      <c r="H116" s="425">
        <v>9000</v>
      </c>
      <c r="I116" s="425">
        <v>9000</v>
      </c>
      <c r="J116" s="425">
        <v>9000</v>
      </c>
      <c r="K116" s="425">
        <v>9000</v>
      </c>
      <c r="L116" s="425">
        <v>9000</v>
      </c>
      <c r="M116" s="425">
        <v>9000</v>
      </c>
      <c r="N116" s="431">
        <v>9000</v>
      </c>
      <c r="O116" s="82"/>
      <c r="P116" s="160"/>
      <c r="Q116" s="160"/>
      <c r="R116" s="104"/>
    </row>
    <row r="117" s="65" customFormat="1" ht="23.25" customHeight="1" spans="1:18">
      <c r="A117"/>
      <c r="B117" s="353" t="s">
        <v>25</v>
      </c>
      <c r="C117" s="434">
        <v>22500</v>
      </c>
      <c r="D117" s="434">
        <v>22500</v>
      </c>
      <c r="E117" s="364">
        <v>18000</v>
      </c>
      <c r="F117" s="364">
        <v>18000</v>
      </c>
      <c r="G117" s="364">
        <v>22500</v>
      </c>
      <c r="H117" s="425">
        <v>19500</v>
      </c>
      <c r="I117" s="425">
        <v>19500</v>
      </c>
      <c r="J117" s="425">
        <v>19500</v>
      </c>
      <c r="K117" s="425">
        <v>19500</v>
      </c>
      <c r="L117" s="425">
        <v>19500</v>
      </c>
      <c r="M117" s="425">
        <v>19500</v>
      </c>
      <c r="N117" s="431">
        <v>19500</v>
      </c>
      <c r="O117" s="82"/>
      <c r="P117" s="160"/>
      <c r="Q117" s="160"/>
      <c r="R117" s="104"/>
    </row>
    <row r="118" s="65" customFormat="1" ht="23.25" customHeight="1" spans="1:18">
      <c r="A118"/>
      <c r="B118" s="353" t="s">
        <v>98</v>
      </c>
      <c r="C118" s="434">
        <v>6000</v>
      </c>
      <c r="D118" s="434">
        <v>6000</v>
      </c>
      <c r="E118" s="364">
        <v>4500</v>
      </c>
      <c r="F118" s="364">
        <v>6000</v>
      </c>
      <c r="G118" s="364">
        <v>6000</v>
      </c>
      <c r="H118" s="425">
        <v>6000</v>
      </c>
      <c r="I118" s="425">
        <v>6000</v>
      </c>
      <c r="J118" s="425">
        <v>6000</v>
      </c>
      <c r="K118" s="425">
        <v>6000</v>
      </c>
      <c r="L118" s="425">
        <v>6000</v>
      </c>
      <c r="M118" s="425">
        <v>6000</v>
      </c>
      <c r="N118" s="431">
        <v>6000</v>
      </c>
      <c r="O118" s="82"/>
      <c r="P118" s="160"/>
      <c r="Q118" s="160"/>
      <c r="R118" s="104"/>
    </row>
    <row r="119" s="65" customFormat="1" ht="23.25" customHeight="1" spans="1:18">
      <c r="A119"/>
      <c r="B119" s="353" t="s">
        <v>31</v>
      </c>
      <c r="C119" s="434">
        <v>9000</v>
      </c>
      <c r="D119" s="434">
        <v>9000</v>
      </c>
      <c r="E119" s="364">
        <v>15000</v>
      </c>
      <c r="F119" s="364">
        <v>15000</v>
      </c>
      <c r="G119" s="364">
        <v>15000</v>
      </c>
      <c r="H119" s="425">
        <v>15000</v>
      </c>
      <c r="I119" s="425">
        <v>15000</v>
      </c>
      <c r="J119" s="425">
        <v>15000</v>
      </c>
      <c r="K119" s="425">
        <v>15000</v>
      </c>
      <c r="L119" s="425">
        <v>15000</v>
      </c>
      <c r="M119" s="425">
        <v>15000</v>
      </c>
      <c r="N119" s="431">
        <v>15000</v>
      </c>
      <c r="O119" s="82"/>
      <c r="P119" s="160"/>
      <c r="Q119" s="160"/>
      <c r="R119" s="104"/>
    </row>
    <row r="120" s="65" customFormat="1" ht="23.25" customHeight="1" spans="1:18">
      <c r="A120"/>
      <c r="B120" s="353" t="s">
        <v>21</v>
      </c>
      <c r="C120" s="434">
        <v>27000</v>
      </c>
      <c r="D120" s="434">
        <v>27000</v>
      </c>
      <c r="E120" s="364">
        <v>27000</v>
      </c>
      <c r="F120" s="364">
        <v>19500</v>
      </c>
      <c r="G120" s="364">
        <v>19500</v>
      </c>
      <c r="H120" s="425">
        <v>19500</v>
      </c>
      <c r="I120" s="425">
        <v>19500</v>
      </c>
      <c r="J120" s="425">
        <v>16500</v>
      </c>
      <c r="K120" s="425">
        <v>16500</v>
      </c>
      <c r="L120" s="425">
        <v>16500</v>
      </c>
      <c r="M120" s="425">
        <v>16500</v>
      </c>
      <c r="N120" s="431">
        <v>16500</v>
      </c>
      <c r="O120" s="82"/>
      <c r="P120" s="160"/>
      <c r="Q120" s="160"/>
      <c r="R120" s="104"/>
    </row>
    <row r="121" s="65" customFormat="1" ht="23.25" customHeight="1" spans="1:18">
      <c r="A121"/>
      <c r="B121" s="353" t="s">
        <v>42</v>
      </c>
      <c r="C121" s="434">
        <v>22500</v>
      </c>
      <c r="D121" s="434">
        <v>22500</v>
      </c>
      <c r="E121" s="364">
        <v>22500</v>
      </c>
      <c r="F121" s="364">
        <v>22500</v>
      </c>
      <c r="G121" s="364">
        <v>24000</v>
      </c>
      <c r="H121" s="425">
        <v>24000</v>
      </c>
      <c r="I121" s="425">
        <v>24000</v>
      </c>
      <c r="J121" s="425">
        <v>24000</v>
      </c>
      <c r="K121" s="425">
        <v>22500</v>
      </c>
      <c r="L121" s="425">
        <v>22500</v>
      </c>
      <c r="M121" s="425">
        <v>22500</v>
      </c>
      <c r="N121" s="431">
        <v>22500</v>
      </c>
      <c r="O121" s="82"/>
      <c r="P121" s="160"/>
      <c r="Q121" s="160"/>
      <c r="R121" s="104"/>
    </row>
    <row r="122" s="65" customFormat="1" ht="23.25" customHeight="1" spans="1:18">
      <c r="A122"/>
      <c r="B122" s="353" t="s">
        <v>95</v>
      </c>
      <c r="C122" s="434">
        <v>6000</v>
      </c>
      <c r="D122" s="434">
        <v>6000</v>
      </c>
      <c r="E122" s="364">
        <v>6000</v>
      </c>
      <c r="F122" s="364">
        <v>6000</v>
      </c>
      <c r="G122" s="364">
        <v>6000</v>
      </c>
      <c r="H122" s="425">
        <v>6000</v>
      </c>
      <c r="I122" s="425">
        <v>6000</v>
      </c>
      <c r="J122" s="425">
        <v>6000</v>
      </c>
      <c r="K122" s="425">
        <v>6000</v>
      </c>
      <c r="L122" s="425">
        <v>6000</v>
      </c>
      <c r="M122" s="425">
        <v>6000</v>
      </c>
      <c r="N122" s="431">
        <v>6000</v>
      </c>
      <c r="O122" s="82"/>
      <c r="P122" s="160"/>
      <c r="Q122" s="160"/>
      <c r="R122" s="104"/>
    </row>
    <row r="123" s="65" customFormat="1" ht="23.25" customHeight="1" spans="1:18">
      <c r="A123"/>
      <c r="B123" s="353" t="s">
        <v>70</v>
      </c>
      <c r="C123" s="434">
        <v>22500</v>
      </c>
      <c r="D123" s="434">
        <v>22500</v>
      </c>
      <c r="E123" s="364">
        <v>19500</v>
      </c>
      <c r="F123" s="364">
        <v>22500</v>
      </c>
      <c r="G123" s="364">
        <v>22500</v>
      </c>
      <c r="H123" s="425">
        <v>22500</v>
      </c>
      <c r="I123" s="425">
        <v>22500</v>
      </c>
      <c r="J123" s="425">
        <v>22500</v>
      </c>
      <c r="K123" s="425">
        <v>22500</v>
      </c>
      <c r="L123" s="425">
        <v>21000</v>
      </c>
      <c r="M123" s="425">
        <v>21000</v>
      </c>
      <c r="N123" s="431">
        <v>21000</v>
      </c>
      <c r="O123" s="82"/>
      <c r="P123" s="160"/>
      <c r="Q123" s="160"/>
      <c r="R123" s="104"/>
    </row>
    <row r="124" s="65" customFormat="1" ht="23.25" customHeight="1" spans="1:18">
      <c r="A124"/>
      <c r="B124" s="353" t="s">
        <v>81</v>
      </c>
      <c r="C124" s="434">
        <v>6000</v>
      </c>
      <c r="D124" s="434">
        <v>6000</v>
      </c>
      <c r="E124" s="364">
        <v>7500</v>
      </c>
      <c r="F124" s="364">
        <v>7500</v>
      </c>
      <c r="G124" s="364">
        <v>7500</v>
      </c>
      <c r="H124" s="425">
        <v>7500</v>
      </c>
      <c r="I124" s="425">
        <v>7500</v>
      </c>
      <c r="J124" s="425">
        <v>7500</v>
      </c>
      <c r="K124" s="425">
        <v>7500</v>
      </c>
      <c r="L124" s="425">
        <v>7500</v>
      </c>
      <c r="M124" s="425">
        <v>7500</v>
      </c>
      <c r="N124" s="431">
        <v>7500</v>
      </c>
      <c r="O124" s="82"/>
      <c r="P124" s="160"/>
      <c r="Q124" s="160"/>
      <c r="R124" s="104"/>
    </row>
    <row r="125" s="65" customFormat="1" ht="23.25" customHeight="1" spans="1:18">
      <c r="A125"/>
      <c r="B125" s="353" t="s">
        <v>46</v>
      </c>
      <c r="C125" s="434">
        <v>33000</v>
      </c>
      <c r="D125" s="434">
        <v>33000</v>
      </c>
      <c r="E125" s="364">
        <v>28500</v>
      </c>
      <c r="F125" s="364">
        <v>31500</v>
      </c>
      <c r="G125" s="364">
        <v>36000</v>
      </c>
      <c r="H125" s="425">
        <v>33000</v>
      </c>
      <c r="I125" s="425">
        <v>33000</v>
      </c>
      <c r="J125" s="425">
        <v>33000</v>
      </c>
      <c r="K125" s="425">
        <v>33000</v>
      </c>
      <c r="L125" s="425">
        <v>33000</v>
      </c>
      <c r="M125" s="425">
        <v>33000</v>
      </c>
      <c r="N125" s="431">
        <v>33000</v>
      </c>
      <c r="O125" s="82"/>
      <c r="P125" s="160"/>
      <c r="Q125" s="160"/>
      <c r="R125" s="104"/>
    </row>
    <row r="126" s="65" customFormat="1" ht="23.25" customHeight="1" spans="1:18">
      <c r="A126"/>
      <c r="B126" s="359" t="s">
        <v>511</v>
      </c>
      <c r="C126" s="95">
        <f t="shared" ref="C126:N126" si="10">SUM(C106:C125)</f>
        <v>324000</v>
      </c>
      <c r="D126" s="95">
        <f t="shared" si="10"/>
        <v>319500</v>
      </c>
      <c r="E126" s="95">
        <f t="shared" si="10"/>
        <v>298500</v>
      </c>
      <c r="F126" s="95">
        <f t="shared" si="10"/>
        <v>303000</v>
      </c>
      <c r="G126" s="95">
        <f t="shared" si="10"/>
        <v>316500</v>
      </c>
      <c r="H126" s="95">
        <f t="shared" si="10"/>
        <v>309000</v>
      </c>
      <c r="I126" s="95">
        <f t="shared" si="10"/>
        <v>306000</v>
      </c>
      <c r="J126" s="95">
        <f t="shared" si="10"/>
        <v>303000</v>
      </c>
      <c r="K126" s="95">
        <f t="shared" si="10"/>
        <v>301500</v>
      </c>
      <c r="L126" s="95">
        <f t="shared" si="10"/>
        <v>298500</v>
      </c>
      <c r="M126" s="95">
        <f t="shared" si="10"/>
        <v>295500</v>
      </c>
      <c r="N126" s="96">
        <f t="shared" si="10"/>
        <v>295500</v>
      </c>
      <c r="O126" s="87"/>
      <c r="P126" s="87"/>
      <c r="Q126" s="87"/>
      <c r="R126" s="104"/>
    </row>
    <row r="127" s="65" customFormat="1" ht="23.25" customHeight="1" spans="1:18">
      <c r="A127"/>
      <c r="B127" s="67" t="s">
        <v>646</v>
      </c>
      <c r="C127" s="67"/>
      <c r="D127" s="67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39"/>
      <c r="P127" s="39"/>
      <c r="Q127" s="39"/>
      <c r="R127" s="104"/>
    </row>
    <row r="128" s="65" customFormat="1" ht="23.25" customHeight="1" spans="1:18">
      <c r="A128"/>
      <c r="B128" s="67" t="s">
        <v>656</v>
      </c>
      <c r="C128" s="67"/>
      <c r="D128" s="67"/>
      <c r="E128" s="67"/>
      <c r="F128" s="67"/>
      <c r="G128" s="67"/>
      <c r="H128" s="67"/>
      <c r="I128" s="67"/>
      <c r="J128" s="67"/>
      <c r="K128" s="67"/>
      <c r="L128" s="67"/>
      <c r="M128" s="67"/>
      <c r="N128" s="67"/>
      <c r="O128" s="39"/>
      <c r="P128" s="39"/>
      <c r="Q128" s="39"/>
      <c r="R128" s="104"/>
    </row>
    <row r="129" s="65" customFormat="1" ht="7" customHeight="1" spans="1:18">
      <c r="A129"/>
      <c r="B129" s="424" t="s">
        <v>657</v>
      </c>
      <c r="C129" s="424"/>
      <c r="D129" s="424"/>
      <c r="E129" s="424"/>
      <c r="F129" s="424"/>
      <c r="G129" s="424"/>
      <c r="H129" s="424"/>
      <c r="I129" s="424"/>
      <c r="J129" s="424"/>
      <c r="K129" s="424"/>
      <c r="L129" s="424"/>
      <c r="M129" s="424"/>
      <c r="N129" s="424"/>
      <c r="O129" s="39"/>
      <c r="P129" s="39"/>
      <c r="Q129" s="39"/>
      <c r="R129" s="104"/>
    </row>
    <row r="130" s="65" customFormat="1" ht="23.25" customHeight="1" spans="1:18">
      <c r="A130"/>
      <c r="B130" s="424"/>
      <c r="C130" s="424"/>
      <c r="D130" s="424"/>
      <c r="E130" s="424"/>
      <c r="F130" s="424"/>
      <c r="G130" s="424"/>
      <c r="H130" s="424"/>
      <c r="I130" s="424"/>
      <c r="J130" s="424"/>
      <c r="K130" s="424"/>
      <c r="L130" s="424"/>
      <c r="M130" s="424"/>
      <c r="N130" s="424"/>
      <c r="O130" s="39"/>
      <c r="P130" s="39"/>
      <c r="Q130" s="39"/>
      <c r="R130" s="104"/>
    </row>
    <row r="131" s="65" customFormat="1" ht="23.25" customHeight="1" spans="1:18">
      <c r="A131"/>
      <c r="B131" s="67"/>
      <c r="C131" s="67"/>
      <c r="D131" s="67"/>
      <c r="E131" s="67"/>
      <c r="F131" s="67"/>
      <c r="G131" s="67"/>
      <c r="H131" s="67"/>
      <c r="I131" s="67"/>
      <c r="J131" s="67"/>
      <c r="K131" s="67"/>
      <c r="L131" s="67"/>
      <c r="M131" s="67"/>
      <c r="N131" s="67"/>
      <c r="O131" s="39"/>
      <c r="P131" s="39"/>
      <c r="Q131" s="39"/>
      <c r="R131" s="104"/>
    </row>
    <row r="132" s="65" customFormat="1" ht="23.25" customHeight="1" spans="1:18">
      <c r="A132"/>
      <c r="B132" s="349" t="s">
        <v>659</v>
      </c>
      <c r="C132" s="67"/>
      <c r="D132" s="67"/>
      <c r="E132" s="389"/>
      <c r="F132" s="389"/>
      <c r="G132" s="389"/>
      <c r="H132" s="389"/>
      <c r="I132" s="67"/>
      <c r="J132" s="67"/>
      <c r="K132" s="67"/>
      <c r="L132" s="67"/>
      <c r="M132" s="67"/>
      <c r="N132" s="67"/>
      <c r="O132" s="39"/>
      <c r="P132" s="39"/>
      <c r="Q132" s="39"/>
      <c r="R132" s="104"/>
    </row>
    <row r="133" s="65" customFormat="1" ht="23.25" customHeight="1" spans="1:18">
      <c r="A133"/>
      <c r="B133" s="71" t="s">
        <v>655</v>
      </c>
      <c r="C133" s="352" t="s">
        <v>634</v>
      </c>
      <c r="D133" s="352" t="s">
        <v>635</v>
      </c>
      <c r="E133" s="352" t="s">
        <v>636</v>
      </c>
      <c r="F133" s="352" t="s">
        <v>637</v>
      </c>
      <c r="G133" s="352" t="s">
        <v>638</v>
      </c>
      <c r="H133" s="352" t="s">
        <v>639</v>
      </c>
      <c r="I133" s="352" t="s">
        <v>640</v>
      </c>
      <c r="J133" s="352" t="s">
        <v>641</v>
      </c>
      <c r="K133" s="352" t="s">
        <v>642</v>
      </c>
      <c r="L133" s="352" t="s">
        <v>643</v>
      </c>
      <c r="M133" s="352" t="s">
        <v>644</v>
      </c>
      <c r="N133" s="430" t="s">
        <v>645</v>
      </c>
      <c r="O133" s="45"/>
      <c r="P133" s="158"/>
      <c r="Q133" s="158"/>
      <c r="R133" s="104"/>
    </row>
    <row r="134" s="65" customFormat="1" ht="23.25" customHeight="1" spans="1:18">
      <c r="A134"/>
      <c r="B134" s="353" t="s">
        <v>54</v>
      </c>
      <c r="C134" s="387">
        <v>4</v>
      </c>
      <c r="D134" s="387">
        <v>4</v>
      </c>
      <c r="E134" s="387">
        <v>5</v>
      </c>
      <c r="F134" s="387">
        <v>7</v>
      </c>
      <c r="G134" s="387">
        <v>7</v>
      </c>
      <c r="H134" s="387">
        <v>7</v>
      </c>
      <c r="I134" s="387">
        <v>7</v>
      </c>
      <c r="J134" s="387">
        <v>7</v>
      </c>
      <c r="K134" s="387">
        <v>7</v>
      </c>
      <c r="L134" s="387">
        <v>7</v>
      </c>
      <c r="M134" s="387">
        <v>7</v>
      </c>
      <c r="N134" s="393">
        <v>7</v>
      </c>
      <c r="O134" s="45"/>
      <c r="P134" s="158"/>
      <c r="Q134" s="158"/>
      <c r="R134" s="104"/>
    </row>
    <row r="135" s="65" customFormat="1" ht="23.25" customHeight="1" spans="1:18">
      <c r="A135"/>
      <c r="B135" s="353" t="s">
        <v>16</v>
      </c>
      <c r="C135" s="164">
        <v>28</v>
      </c>
      <c r="D135" s="164">
        <v>28</v>
      </c>
      <c r="E135" s="164">
        <v>27</v>
      </c>
      <c r="F135" s="164">
        <v>28</v>
      </c>
      <c r="G135" s="82">
        <v>28</v>
      </c>
      <c r="H135" s="82">
        <v>28</v>
      </c>
      <c r="I135" s="82">
        <v>28</v>
      </c>
      <c r="J135" s="82">
        <v>29</v>
      </c>
      <c r="K135" s="82">
        <v>29</v>
      </c>
      <c r="L135" s="82">
        <v>29</v>
      </c>
      <c r="M135" s="82">
        <v>28</v>
      </c>
      <c r="N135" s="422">
        <v>28</v>
      </c>
      <c r="O135" s="82"/>
      <c r="P135" s="160"/>
      <c r="Q135" s="160"/>
      <c r="R135" s="104"/>
    </row>
    <row r="136" s="65" customFormat="1" ht="23.25" customHeight="1" spans="1:18">
      <c r="A136"/>
      <c r="B136" s="353" t="s">
        <v>660</v>
      </c>
      <c r="C136" s="164">
        <v>4</v>
      </c>
      <c r="D136" s="164">
        <v>4</v>
      </c>
      <c r="E136" s="164">
        <v>4</v>
      </c>
      <c r="F136" s="164">
        <v>4</v>
      </c>
      <c r="G136" s="82">
        <v>4</v>
      </c>
      <c r="H136" s="82">
        <v>4</v>
      </c>
      <c r="I136" s="82">
        <v>4</v>
      </c>
      <c r="J136" s="82">
        <v>4</v>
      </c>
      <c r="K136" s="82">
        <v>4</v>
      </c>
      <c r="L136" s="82">
        <v>4</v>
      </c>
      <c r="M136" s="82">
        <v>4</v>
      </c>
      <c r="N136" s="422">
        <v>4</v>
      </c>
      <c r="O136" s="159"/>
      <c r="P136" s="160"/>
      <c r="Q136" s="160"/>
      <c r="R136" s="104"/>
    </row>
    <row r="137" s="65" customFormat="1" ht="23.25" customHeight="1" spans="1:18">
      <c r="A137"/>
      <c r="B137" s="353" t="s">
        <v>38</v>
      </c>
      <c r="C137" s="164">
        <v>10</v>
      </c>
      <c r="D137" s="164">
        <v>10</v>
      </c>
      <c r="E137" s="164">
        <v>13</v>
      </c>
      <c r="F137" s="164">
        <v>10</v>
      </c>
      <c r="G137" s="82">
        <v>12</v>
      </c>
      <c r="H137" s="82">
        <v>13</v>
      </c>
      <c r="I137" s="82">
        <v>13</v>
      </c>
      <c r="J137" s="82">
        <v>13</v>
      </c>
      <c r="K137" s="82">
        <v>13</v>
      </c>
      <c r="L137" s="82">
        <v>13</v>
      </c>
      <c r="M137" s="82">
        <v>13</v>
      </c>
      <c r="N137" s="422">
        <v>13</v>
      </c>
      <c r="O137" s="159"/>
      <c r="P137" s="160"/>
      <c r="Q137" s="160"/>
      <c r="R137" s="104"/>
    </row>
    <row r="138" s="65" customFormat="1" ht="23.25" customHeight="1" spans="1:18">
      <c r="A138"/>
      <c r="B138" s="353" t="s">
        <v>49</v>
      </c>
      <c r="C138" s="164">
        <v>9</v>
      </c>
      <c r="D138" s="164">
        <v>10</v>
      </c>
      <c r="E138" s="164">
        <v>11</v>
      </c>
      <c r="F138" s="164">
        <v>11</v>
      </c>
      <c r="G138" s="82">
        <v>11</v>
      </c>
      <c r="H138" s="82">
        <v>11</v>
      </c>
      <c r="I138" s="82">
        <v>12</v>
      </c>
      <c r="J138" s="82">
        <v>12</v>
      </c>
      <c r="K138" s="82">
        <v>12</v>
      </c>
      <c r="L138" s="82">
        <v>12</v>
      </c>
      <c r="M138" s="82">
        <v>12</v>
      </c>
      <c r="N138" s="422">
        <v>12</v>
      </c>
      <c r="O138" s="159"/>
      <c r="P138" s="160"/>
      <c r="Q138" s="160"/>
      <c r="R138" s="104"/>
    </row>
    <row r="139" s="65" customFormat="1" ht="23.25" customHeight="1" spans="1:18">
      <c r="A139"/>
      <c r="B139" s="353" t="s">
        <v>34</v>
      </c>
      <c r="C139" s="164">
        <v>4</v>
      </c>
      <c r="D139" s="164">
        <v>4</v>
      </c>
      <c r="E139" s="164">
        <v>6</v>
      </c>
      <c r="F139" s="164">
        <v>6</v>
      </c>
      <c r="G139" s="82">
        <v>6</v>
      </c>
      <c r="H139" s="82">
        <v>6</v>
      </c>
      <c r="I139" s="82">
        <v>6</v>
      </c>
      <c r="J139" s="82">
        <v>6</v>
      </c>
      <c r="K139" s="82">
        <v>6</v>
      </c>
      <c r="L139" s="82">
        <v>6</v>
      </c>
      <c r="M139" s="82">
        <v>6</v>
      </c>
      <c r="N139" s="422">
        <v>6</v>
      </c>
      <c r="O139" s="159"/>
      <c r="P139" s="160"/>
      <c r="Q139" s="160"/>
      <c r="R139" s="104"/>
    </row>
    <row r="140" s="65" customFormat="1" ht="23.25" customHeight="1" spans="1:18">
      <c r="A140"/>
      <c r="B140" s="353" t="s">
        <v>25</v>
      </c>
      <c r="C140" s="164">
        <v>22</v>
      </c>
      <c r="D140" s="164">
        <v>22</v>
      </c>
      <c r="E140" s="164">
        <v>22</v>
      </c>
      <c r="F140" s="164">
        <v>22</v>
      </c>
      <c r="G140" s="82">
        <v>22</v>
      </c>
      <c r="H140" s="82">
        <v>22</v>
      </c>
      <c r="I140" s="82">
        <v>22</v>
      </c>
      <c r="J140" s="82">
        <v>22</v>
      </c>
      <c r="K140" s="82">
        <v>22</v>
      </c>
      <c r="L140" s="82">
        <v>22</v>
      </c>
      <c r="M140" s="82">
        <v>22</v>
      </c>
      <c r="N140" s="422">
        <v>22</v>
      </c>
      <c r="O140" s="159"/>
      <c r="P140" s="160"/>
      <c r="Q140" s="160"/>
      <c r="R140" s="104"/>
    </row>
    <row r="141" s="65" customFormat="1" ht="23.25" customHeight="1" spans="1:18">
      <c r="A141"/>
      <c r="B141" s="353" t="s">
        <v>31</v>
      </c>
      <c r="C141" s="164">
        <v>11</v>
      </c>
      <c r="D141" s="164">
        <v>11</v>
      </c>
      <c r="E141" s="164">
        <v>12</v>
      </c>
      <c r="F141" s="164">
        <v>12</v>
      </c>
      <c r="G141" s="82">
        <v>12</v>
      </c>
      <c r="H141" s="82">
        <v>12</v>
      </c>
      <c r="I141" s="82">
        <v>12</v>
      </c>
      <c r="J141" s="82">
        <v>12</v>
      </c>
      <c r="K141" s="82">
        <v>12</v>
      </c>
      <c r="L141" s="82">
        <v>12</v>
      </c>
      <c r="M141" s="82">
        <v>12</v>
      </c>
      <c r="N141" s="422">
        <v>12</v>
      </c>
      <c r="O141" s="159"/>
      <c r="P141" s="160"/>
      <c r="Q141" s="160"/>
      <c r="R141" s="104"/>
    </row>
    <row r="142" s="65" customFormat="1" ht="23.25" customHeight="1" spans="1:18">
      <c r="A142"/>
      <c r="B142" s="353" t="s">
        <v>21</v>
      </c>
      <c r="C142" s="164">
        <v>14</v>
      </c>
      <c r="D142" s="164">
        <v>14</v>
      </c>
      <c r="E142" s="164">
        <v>14</v>
      </c>
      <c r="F142" s="164">
        <v>14</v>
      </c>
      <c r="G142" s="82">
        <v>14</v>
      </c>
      <c r="H142" s="82">
        <v>13</v>
      </c>
      <c r="I142" s="82">
        <v>13</v>
      </c>
      <c r="J142" s="82">
        <v>13</v>
      </c>
      <c r="K142" s="82">
        <v>13</v>
      </c>
      <c r="L142" s="82">
        <v>13</v>
      </c>
      <c r="M142" s="82">
        <v>13</v>
      </c>
      <c r="N142" s="422">
        <v>13</v>
      </c>
      <c r="O142" s="159"/>
      <c r="P142" s="160"/>
      <c r="Q142" s="160"/>
      <c r="R142" s="104"/>
    </row>
    <row r="143" s="65" customFormat="1" ht="23.25" customHeight="1" spans="1:18">
      <c r="A143"/>
      <c r="B143" s="353" t="s">
        <v>70</v>
      </c>
      <c r="C143" s="164">
        <v>4</v>
      </c>
      <c r="D143" s="164">
        <v>4</v>
      </c>
      <c r="E143" s="164">
        <v>4</v>
      </c>
      <c r="F143" s="164">
        <v>4</v>
      </c>
      <c r="G143" s="82">
        <v>4</v>
      </c>
      <c r="H143" s="82">
        <v>4</v>
      </c>
      <c r="I143" s="82">
        <v>4</v>
      </c>
      <c r="J143" s="82">
        <v>4</v>
      </c>
      <c r="K143" s="82">
        <v>4</v>
      </c>
      <c r="L143" s="82">
        <v>4</v>
      </c>
      <c r="M143" s="82">
        <v>4</v>
      </c>
      <c r="N143" s="422">
        <v>4</v>
      </c>
      <c r="O143" s="159"/>
      <c r="P143" s="160"/>
      <c r="Q143" s="160"/>
      <c r="R143" s="104"/>
    </row>
    <row r="144" s="65" customFormat="1" ht="23.25" customHeight="1" spans="1:18">
      <c r="A144"/>
      <c r="B144" s="353" t="s">
        <v>46</v>
      </c>
      <c r="C144" s="164">
        <v>6</v>
      </c>
      <c r="D144" s="164">
        <v>6</v>
      </c>
      <c r="E144" s="164">
        <v>7</v>
      </c>
      <c r="F144" s="164">
        <v>7</v>
      </c>
      <c r="G144" s="82">
        <v>7</v>
      </c>
      <c r="H144" s="82">
        <v>7</v>
      </c>
      <c r="I144" s="82">
        <v>7</v>
      </c>
      <c r="J144" s="82">
        <v>7</v>
      </c>
      <c r="K144" s="82">
        <v>7</v>
      </c>
      <c r="L144" s="82">
        <v>7</v>
      </c>
      <c r="M144" s="82">
        <v>7</v>
      </c>
      <c r="N144" s="422">
        <v>7</v>
      </c>
      <c r="O144" s="159"/>
      <c r="P144" s="160"/>
      <c r="Q144" s="160"/>
      <c r="R144" s="104"/>
    </row>
    <row r="145" s="65" customFormat="1" ht="23.25" customHeight="1" spans="1:18">
      <c r="A145"/>
      <c r="B145" s="359" t="s">
        <v>511</v>
      </c>
      <c r="C145" s="85">
        <f>SUM(C134:C144)</f>
        <v>116</v>
      </c>
      <c r="D145" s="85">
        <f t="shared" ref="D145:N145" si="11">SUM(D134:D144)</f>
        <v>117</v>
      </c>
      <c r="E145" s="85">
        <f t="shared" si="11"/>
        <v>125</v>
      </c>
      <c r="F145" s="85">
        <f t="shared" si="11"/>
        <v>125</v>
      </c>
      <c r="G145" s="85">
        <f t="shared" si="11"/>
        <v>127</v>
      </c>
      <c r="H145" s="85">
        <f t="shared" si="11"/>
        <v>127</v>
      </c>
      <c r="I145" s="85">
        <f t="shared" si="11"/>
        <v>128</v>
      </c>
      <c r="J145" s="85">
        <f t="shared" si="11"/>
        <v>129</v>
      </c>
      <c r="K145" s="85">
        <f t="shared" si="11"/>
        <v>129</v>
      </c>
      <c r="L145" s="85">
        <f t="shared" si="11"/>
        <v>129</v>
      </c>
      <c r="M145" s="85">
        <f t="shared" si="11"/>
        <v>128</v>
      </c>
      <c r="N145" s="86">
        <f t="shared" si="11"/>
        <v>128</v>
      </c>
      <c r="O145" s="159"/>
      <c r="P145" s="160"/>
      <c r="Q145" s="160"/>
      <c r="R145" s="104"/>
    </row>
    <row r="146" s="65" customFormat="1" ht="23.25" customHeight="1" spans="1:18">
      <c r="A146"/>
      <c r="B146" s="67" t="s">
        <v>646</v>
      </c>
      <c r="C146" s="67"/>
      <c r="D146" s="67"/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159"/>
      <c r="P146" s="160"/>
      <c r="Q146" s="160"/>
      <c r="R146" s="104"/>
    </row>
    <row r="147" s="65" customFormat="1" ht="23.25" customHeight="1" spans="1:18">
      <c r="A147"/>
      <c r="B147" s="67"/>
      <c r="C147" s="67"/>
      <c r="D147" s="67"/>
      <c r="E147" s="67"/>
      <c r="F147" s="67"/>
      <c r="G147" s="67"/>
      <c r="H147" s="67"/>
      <c r="I147" s="67"/>
      <c r="J147" s="67"/>
      <c r="K147" s="67"/>
      <c r="L147" s="67"/>
      <c r="M147" s="67"/>
      <c r="N147" s="67"/>
      <c r="O147" s="159"/>
      <c r="P147" s="160"/>
      <c r="Q147" s="160"/>
      <c r="R147" s="104"/>
    </row>
    <row r="148" s="65" customFormat="1" ht="23" customHeight="1" spans="1:18">
      <c r="A148"/>
      <c r="B148" s="67"/>
      <c r="C148" s="67"/>
      <c r="D148" s="67"/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159"/>
      <c r="P148" s="160"/>
      <c r="Q148" s="160"/>
      <c r="R148" s="104"/>
    </row>
    <row r="149" s="65" customFormat="1" ht="23.25" customHeight="1" spans="1:18">
      <c r="A149"/>
      <c r="B149" s="349" t="s">
        <v>661</v>
      </c>
      <c r="C149" s="67"/>
      <c r="D149" s="67"/>
      <c r="E149" s="389"/>
      <c r="F149" s="389"/>
      <c r="G149" s="389"/>
      <c r="H149" s="389"/>
      <c r="I149" s="67"/>
      <c r="J149" s="67"/>
      <c r="K149" s="67"/>
      <c r="L149" s="67"/>
      <c r="M149" s="67"/>
      <c r="N149" s="67"/>
      <c r="O149" s="159"/>
      <c r="P149" s="160"/>
      <c r="Q149" s="160"/>
      <c r="R149" s="104"/>
    </row>
    <row r="150" s="65" customFormat="1" ht="23.25" customHeight="1" spans="1:18">
      <c r="A150"/>
      <c r="B150" s="71" t="s">
        <v>655</v>
      </c>
      <c r="C150" s="352" t="s">
        <v>634</v>
      </c>
      <c r="D150" s="352" t="s">
        <v>635</v>
      </c>
      <c r="E150" s="352" t="s">
        <v>636</v>
      </c>
      <c r="F150" s="352" t="s">
        <v>637</v>
      </c>
      <c r="G150" s="352" t="s">
        <v>638</v>
      </c>
      <c r="H150" s="352" t="s">
        <v>639</v>
      </c>
      <c r="I150" s="352" t="s">
        <v>640</v>
      </c>
      <c r="J150" s="352" t="s">
        <v>641</v>
      </c>
      <c r="K150" s="352" t="s">
        <v>642</v>
      </c>
      <c r="L150" s="352" t="s">
        <v>643</v>
      </c>
      <c r="M150" s="352" t="s">
        <v>644</v>
      </c>
      <c r="N150" s="430" t="s">
        <v>645</v>
      </c>
      <c r="O150" s="159"/>
      <c r="P150" s="160"/>
      <c r="Q150" s="160"/>
      <c r="R150" s="104"/>
    </row>
    <row r="151" s="65" customFormat="1" ht="23.25" customHeight="1" spans="1:18">
      <c r="A151"/>
      <c r="B151" s="353" t="s">
        <v>54</v>
      </c>
      <c r="C151" s="434">
        <v>8800</v>
      </c>
      <c r="D151" s="434">
        <v>8800</v>
      </c>
      <c r="E151" s="434">
        <v>11000</v>
      </c>
      <c r="F151" s="434">
        <v>15400</v>
      </c>
      <c r="G151" s="434">
        <v>15400</v>
      </c>
      <c r="H151" s="434">
        <v>15400</v>
      </c>
      <c r="I151" s="434">
        <v>15400</v>
      </c>
      <c r="J151" s="434">
        <v>15400</v>
      </c>
      <c r="K151" s="434">
        <v>15400</v>
      </c>
      <c r="L151" s="434">
        <v>15400</v>
      </c>
      <c r="M151" s="434">
        <v>15400</v>
      </c>
      <c r="N151" s="436">
        <v>15400</v>
      </c>
      <c r="O151" s="159"/>
      <c r="P151" s="160"/>
      <c r="Q151" s="160"/>
      <c r="R151" s="104"/>
    </row>
    <row r="152" s="65" customFormat="1" ht="23.25" customHeight="1" spans="1:18">
      <c r="A152"/>
      <c r="B152" s="353" t="s">
        <v>16</v>
      </c>
      <c r="C152" s="434">
        <v>61600</v>
      </c>
      <c r="D152" s="434">
        <v>61600</v>
      </c>
      <c r="E152" s="434">
        <v>59400</v>
      </c>
      <c r="F152" s="434">
        <v>61600</v>
      </c>
      <c r="G152" s="425">
        <v>61600</v>
      </c>
      <c r="H152" s="425">
        <v>61600</v>
      </c>
      <c r="I152" s="425">
        <v>61600</v>
      </c>
      <c r="J152" s="425">
        <v>63800</v>
      </c>
      <c r="K152" s="425">
        <v>63800</v>
      </c>
      <c r="L152" s="425">
        <v>63800</v>
      </c>
      <c r="M152" s="425">
        <v>61600</v>
      </c>
      <c r="N152" s="431">
        <v>61600</v>
      </c>
      <c r="O152" s="159"/>
      <c r="P152" s="160"/>
      <c r="Q152" s="160"/>
      <c r="R152" s="104"/>
    </row>
    <row r="153" s="65" customFormat="1" ht="23.25" customHeight="1" spans="1:18">
      <c r="A153"/>
      <c r="B153" s="353" t="s">
        <v>660</v>
      </c>
      <c r="C153" s="434">
        <v>8800</v>
      </c>
      <c r="D153" s="434">
        <v>8800</v>
      </c>
      <c r="E153" s="434">
        <v>8800</v>
      </c>
      <c r="F153" s="434">
        <v>8800</v>
      </c>
      <c r="G153" s="425">
        <v>8800</v>
      </c>
      <c r="H153" s="425">
        <v>8800</v>
      </c>
      <c r="I153" s="425">
        <v>8800</v>
      </c>
      <c r="J153" s="425">
        <v>8800</v>
      </c>
      <c r="K153" s="425">
        <v>8800</v>
      </c>
      <c r="L153" s="425">
        <v>8800</v>
      </c>
      <c r="M153" s="425">
        <v>8800</v>
      </c>
      <c r="N153" s="431">
        <v>8800</v>
      </c>
      <c r="O153" s="159"/>
      <c r="P153" s="160"/>
      <c r="Q153" s="160"/>
      <c r="R153" s="104"/>
    </row>
    <row r="154" s="65" customFormat="1" ht="23.25" customHeight="1" spans="1:18">
      <c r="A154"/>
      <c r="B154" s="353" t="s">
        <v>38</v>
      </c>
      <c r="C154" s="434">
        <v>22000</v>
      </c>
      <c r="D154" s="434">
        <v>22000</v>
      </c>
      <c r="E154" s="434">
        <v>28600</v>
      </c>
      <c r="F154" s="434">
        <v>22000</v>
      </c>
      <c r="G154" s="425">
        <v>26400</v>
      </c>
      <c r="H154" s="425">
        <v>28600</v>
      </c>
      <c r="I154" s="425">
        <v>28600</v>
      </c>
      <c r="J154" s="425">
        <v>28600</v>
      </c>
      <c r="K154" s="425">
        <v>28600</v>
      </c>
      <c r="L154" s="425">
        <v>28600</v>
      </c>
      <c r="M154" s="425">
        <v>28600</v>
      </c>
      <c r="N154" s="431">
        <v>28600</v>
      </c>
      <c r="O154" s="159"/>
      <c r="P154" s="160"/>
      <c r="Q154" s="160"/>
      <c r="R154" s="104"/>
    </row>
    <row r="155" s="65" customFormat="1" ht="23.25" customHeight="1" spans="1:18">
      <c r="A155"/>
      <c r="B155" s="353" t="s">
        <v>49</v>
      </c>
      <c r="C155" s="434">
        <v>19800</v>
      </c>
      <c r="D155" s="434">
        <v>22000</v>
      </c>
      <c r="E155" s="434">
        <v>24200</v>
      </c>
      <c r="F155" s="434">
        <v>24200</v>
      </c>
      <c r="G155" s="425">
        <v>24200</v>
      </c>
      <c r="H155" s="425">
        <v>24200</v>
      </c>
      <c r="I155" s="425">
        <v>26400</v>
      </c>
      <c r="J155" s="425">
        <v>26400</v>
      </c>
      <c r="K155" s="425">
        <v>26400</v>
      </c>
      <c r="L155" s="425">
        <v>26400</v>
      </c>
      <c r="M155" s="425">
        <v>26400</v>
      </c>
      <c r="N155" s="431">
        <v>26400</v>
      </c>
      <c r="O155" s="159"/>
      <c r="P155" s="160"/>
      <c r="Q155" s="160"/>
      <c r="R155" s="104"/>
    </row>
    <row r="156" s="65" customFormat="1" ht="23.25" customHeight="1" spans="1:18">
      <c r="A156"/>
      <c r="B156" s="353" t="s">
        <v>34</v>
      </c>
      <c r="C156" s="434">
        <v>8800</v>
      </c>
      <c r="D156" s="434">
        <v>8800</v>
      </c>
      <c r="E156" s="434">
        <v>13200</v>
      </c>
      <c r="F156" s="434">
        <v>13200</v>
      </c>
      <c r="G156" s="425">
        <v>13200</v>
      </c>
      <c r="H156" s="425">
        <v>13200</v>
      </c>
      <c r="I156" s="425">
        <v>13200</v>
      </c>
      <c r="J156" s="425">
        <v>13200</v>
      </c>
      <c r="K156" s="425">
        <v>13200</v>
      </c>
      <c r="L156" s="425">
        <v>13200</v>
      </c>
      <c r="M156" s="425">
        <v>13200</v>
      </c>
      <c r="N156" s="431">
        <v>13200</v>
      </c>
      <c r="O156" s="159"/>
      <c r="P156" s="160"/>
      <c r="Q156" s="160"/>
      <c r="R156" s="104"/>
    </row>
    <row r="157" s="65" customFormat="1" ht="23.25" customHeight="1" spans="1:18">
      <c r="A157"/>
      <c r="B157" s="353" t="s">
        <v>25</v>
      </c>
      <c r="C157" s="434">
        <v>48400</v>
      </c>
      <c r="D157" s="434">
        <v>48400</v>
      </c>
      <c r="E157" s="434">
        <v>48400</v>
      </c>
      <c r="F157" s="434">
        <v>48400</v>
      </c>
      <c r="G157" s="425">
        <v>48400</v>
      </c>
      <c r="H157" s="425">
        <v>48400</v>
      </c>
      <c r="I157" s="425">
        <v>48400</v>
      </c>
      <c r="J157" s="425">
        <v>48400</v>
      </c>
      <c r="K157" s="425">
        <v>48400</v>
      </c>
      <c r="L157" s="425">
        <v>48400</v>
      </c>
      <c r="M157" s="425">
        <v>48400</v>
      </c>
      <c r="N157" s="431">
        <v>48400</v>
      </c>
      <c r="O157" s="159"/>
      <c r="P157" s="160"/>
      <c r="Q157" s="160"/>
      <c r="R157" s="104"/>
    </row>
    <row r="158" s="65" customFormat="1" ht="23.25" customHeight="1" spans="1:18">
      <c r="A158"/>
      <c r="B158" s="353" t="s">
        <v>31</v>
      </c>
      <c r="C158" s="434">
        <v>24200</v>
      </c>
      <c r="D158" s="434">
        <v>24200</v>
      </c>
      <c r="E158" s="434">
        <v>26400</v>
      </c>
      <c r="F158" s="434">
        <v>26400</v>
      </c>
      <c r="G158" s="425">
        <v>26400</v>
      </c>
      <c r="H158" s="425">
        <v>26400</v>
      </c>
      <c r="I158" s="425">
        <v>26400</v>
      </c>
      <c r="J158" s="425">
        <v>26400</v>
      </c>
      <c r="K158" s="425">
        <v>26400</v>
      </c>
      <c r="L158" s="425">
        <v>26400</v>
      </c>
      <c r="M158" s="425">
        <v>26400</v>
      </c>
      <c r="N158" s="431">
        <v>26400</v>
      </c>
      <c r="O158" s="159"/>
      <c r="P158" s="160"/>
      <c r="Q158" s="160"/>
      <c r="R158" s="104"/>
    </row>
    <row r="159" s="65" customFormat="1" ht="23.25" customHeight="1" spans="1:18">
      <c r="A159"/>
      <c r="B159" s="353" t="s">
        <v>21</v>
      </c>
      <c r="C159" s="434">
        <v>30800</v>
      </c>
      <c r="D159" s="434">
        <v>30800</v>
      </c>
      <c r="E159" s="434">
        <v>30800</v>
      </c>
      <c r="F159" s="434">
        <v>30800</v>
      </c>
      <c r="G159" s="425">
        <v>30800</v>
      </c>
      <c r="H159" s="425">
        <v>28600</v>
      </c>
      <c r="I159" s="425">
        <v>28600</v>
      </c>
      <c r="J159" s="425">
        <v>28600</v>
      </c>
      <c r="K159" s="425">
        <v>28600</v>
      </c>
      <c r="L159" s="425">
        <v>28600</v>
      </c>
      <c r="M159" s="425">
        <v>28600</v>
      </c>
      <c r="N159" s="431">
        <v>28600</v>
      </c>
      <c r="O159" s="159"/>
      <c r="P159" s="160"/>
      <c r="Q159" s="160"/>
      <c r="R159" s="104"/>
    </row>
    <row r="160" s="65" customFormat="1" ht="23.25" customHeight="1" spans="1:18">
      <c r="A160"/>
      <c r="B160" s="353" t="s">
        <v>70</v>
      </c>
      <c r="C160" s="434">
        <v>8800</v>
      </c>
      <c r="D160" s="434">
        <v>8800</v>
      </c>
      <c r="E160" s="434">
        <v>8800</v>
      </c>
      <c r="F160" s="434">
        <v>8800</v>
      </c>
      <c r="G160" s="434">
        <v>8800</v>
      </c>
      <c r="H160" s="434">
        <v>8800</v>
      </c>
      <c r="I160" s="434">
        <v>8800</v>
      </c>
      <c r="J160" s="434">
        <v>8800</v>
      </c>
      <c r="K160" s="434">
        <v>8800</v>
      </c>
      <c r="L160" s="434">
        <v>8800</v>
      </c>
      <c r="M160" s="425">
        <v>8800</v>
      </c>
      <c r="N160" s="431">
        <v>8800</v>
      </c>
      <c r="O160" s="159"/>
      <c r="P160" s="160"/>
      <c r="Q160" s="160"/>
      <c r="R160" s="104"/>
    </row>
    <row r="161" s="65" customFormat="1" ht="23.25" customHeight="1" spans="1:18">
      <c r="A161"/>
      <c r="B161" s="353" t="s">
        <v>46</v>
      </c>
      <c r="C161" s="434">
        <v>13200</v>
      </c>
      <c r="D161" s="434">
        <v>13200</v>
      </c>
      <c r="E161" s="434">
        <v>15400</v>
      </c>
      <c r="F161" s="434">
        <v>15400</v>
      </c>
      <c r="G161" s="434">
        <v>15400</v>
      </c>
      <c r="H161" s="434">
        <v>15400</v>
      </c>
      <c r="I161" s="434">
        <v>15400</v>
      </c>
      <c r="J161" s="434">
        <v>15400</v>
      </c>
      <c r="K161" s="434">
        <v>15400</v>
      </c>
      <c r="L161" s="434">
        <v>15400</v>
      </c>
      <c r="M161" s="425">
        <v>15400</v>
      </c>
      <c r="N161" s="431">
        <v>15400</v>
      </c>
      <c r="O161" s="159"/>
      <c r="P161" s="160"/>
      <c r="Q161" s="160"/>
      <c r="R161" s="104"/>
    </row>
    <row r="162" s="65" customFormat="1" ht="23.25" customHeight="1" spans="1:18">
      <c r="A162"/>
      <c r="B162" s="359" t="s">
        <v>511</v>
      </c>
      <c r="C162" s="95">
        <f>SUM(C151:C161)</f>
        <v>255200</v>
      </c>
      <c r="D162" s="95">
        <f t="shared" ref="D162:N162" si="12">SUM(D151:D161)</f>
        <v>257400</v>
      </c>
      <c r="E162" s="95">
        <f t="shared" si="12"/>
        <v>275000</v>
      </c>
      <c r="F162" s="95">
        <f t="shared" si="12"/>
        <v>275000</v>
      </c>
      <c r="G162" s="95">
        <f t="shared" si="12"/>
        <v>279400</v>
      </c>
      <c r="H162" s="95">
        <f t="shared" si="12"/>
        <v>279400</v>
      </c>
      <c r="I162" s="95">
        <f t="shared" si="12"/>
        <v>281600</v>
      </c>
      <c r="J162" s="95">
        <f t="shared" si="12"/>
        <v>283800</v>
      </c>
      <c r="K162" s="95">
        <f t="shared" si="12"/>
        <v>283800</v>
      </c>
      <c r="L162" s="95">
        <f t="shared" si="12"/>
        <v>283800</v>
      </c>
      <c r="M162" s="95">
        <f t="shared" si="12"/>
        <v>281600</v>
      </c>
      <c r="N162" s="96">
        <f t="shared" si="12"/>
        <v>281600</v>
      </c>
      <c r="O162" s="87"/>
      <c r="P162" s="87"/>
      <c r="Q162" s="87"/>
      <c r="R162" s="104"/>
    </row>
    <row r="163" s="65" customFormat="1" ht="23.25" customHeight="1" spans="1:18">
      <c r="A163"/>
      <c r="B163" s="67" t="s">
        <v>646</v>
      </c>
      <c r="C163" s="67"/>
      <c r="D163" s="67"/>
      <c r="E163" s="67"/>
      <c r="F163" s="67"/>
      <c r="G163" s="67"/>
      <c r="H163" s="67"/>
      <c r="I163" s="67"/>
      <c r="J163" s="67"/>
      <c r="K163" s="67"/>
      <c r="L163" s="67"/>
      <c r="M163" s="67"/>
      <c r="N163" s="67"/>
      <c r="O163" s="39"/>
      <c r="P163" s="39"/>
      <c r="Q163" s="39"/>
      <c r="R163" s="104"/>
    </row>
    <row r="164" s="65" customFormat="1" ht="23.25" customHeight="1" spans="1:18">
      <c r="A164"/>
      <c r="B164" s="67"/>
      <c r="C164" s="67"/>
      <c r="D164" s="67"/>
      <c r="E164" s="67"/>
      <c r="F164" s="67"/>
      <c r="G164" s="67"/>
      <c r="H164" s="67"/>
      <c r="I164" s="67"/>
      <c r="J164" s="67"/>
      <c r="K164" s="67"/>
      <c r="L164" s="67"/>
      <c r="M164" s="67"/>
      <c r="N164" s="67"/>
      <c r="O164" s="39"/>
      <c r="P164" s="39"/>
      <c r="Q164" s="39"/>
      <c r="R164" s="104"/>
    </row>
    <row r="165" s="65" customFormat="1" ht="23.25" customHeight="1" spans="1:18">
      <c r="A165"/>
      <c r="B165" s="67"/>
      <c r="C165" s="67"/>
      <c r="D165" s="67"/>
      <c r="E165" s="67"/>
      <c r="F165" s="67"/>
      <c r="G165" s="67"/>
      <c r="H165" s="67"/>
      <c r="I165" s="67"/>
      <c r="J165" s="67"/>
      <c r="K165" s="67"/>
      <c r="L165" s="67"/>
      <c r="M165" s="67"/>
      <c r="N165" s="67"/>
      <c r="O165" s="39"/>
      <c r="P165" s="39"/>
      <c r="Q165" s="39"/>
      <c r="R165" s="104"/>
    </row>
    <row r="166" s="65" customFormat="1" ht="23.25" customHeight="1" spans="1:18">
      <c r="A166"/>
      <c r="B166" s="67"/>
      <c r="C166" s="67"/>
      <c r="D166" s="67"/>
      <c r="E166" s="67"/>
      <c r="F166" s="67"/>
      <c r="G166" s="67"/>
      <c r="H166" s="67"/>
      <c r="I166" s="67"/>
      <c r="J166" s="67"/>
      <c r="K166" s="67"/>
      <c r="L166" s="67"/>
      <c r="M166" s="67"/>
      <c r="N166" s="67"/>
      <c r="O166" s="160"/>
      <c r="P166" s="160"/>
      <c r="Q166" s="160"/>
      <c r="R166" s="104"/>
    </row>
    <row r="167" s="65" customFormat="1" ht="23.25" customHeight="1" spans="1:18">
      <c r="A167"/>
      <c r="B167" s="67"/>
      <c r="C167" s="67"/>
      <c r="D167" s="67"/>
      <c r="E167" s="67"/>
      <c r="F167" s="67"/>
      <c r="G167" s="67"/>
      <c r="H167" s="67"/>
      <c r="I167" s="67"/>
      <c r="J167" s="67"/>
      <c r="K167" s="67"/>
      <c r="L167" s="67"/>
      <c r="M167" s="67"/>
      <c r="N167" s="67"/>
      <c r="O167" s="160"/>
      <c r="P167" s="160"/>
      <c r="Q167" s="160"/>
      <c r="R167" s="104"/>
    </row>
    <row r="168" s="65" customFormat="1" ht="23.25" customHeight="1" spans="1:18">
      <c r="A168"/>
      <c r="B168" s="67"/>
      <c r="C168" s="67"/>
      <c r="D168" s="67"/>
      <c r="E168" s="67"/>
      <c r="F168" s="67"/>
      <c r="G168" s="67"/>
      <c r="H168" s="67"/>
      <c r="I168" s="67"/>
      <c r="J168" s="67"/>
      <c r="K168" s="67"/>
      <c r="L168" s="67"/>
      <c r="M168" s="67"/>
      <c r="N168" s="67"/>
      <c r="O168" s="160"/>
      <c r="P168" s="160"/>
      <c r="Q168" s="160"/>
      <c r="R168" s="104"/>
    </row>
    <row r="169" s="65" customFormat="1" ht="23.25" customHeight="1" spans="1:18">
      <c r="A169"/>
      <c r="B169" s="67"/>
      <c r="C169" s="67"/>
      <c r="D169" s="67"/>
      <c r="E169" s="67"/>
      <c r="F169" s="67"/>
      <c r="G169" s="67"/>
      <c r="H169" s="67"/>
      <c r="I169" s="67"/>
      <c r="J169" s="67"/>
      <c r="K169" s="67"/>
      <c r="L169" s="67"/>
      <c r="M169" s="67"/>
      <c r="N169" s="67"/>
      <c r="O169" s="160"/>
      <c r="P169" s="160"/>
      <c r="Q169" s="160"/>
      <c r="R169" s="104"/>
    </row>
    <row r="170" s="65" customFormat="1" ht="23.25" customHeight="1" spans="1:18">
      <c r="A170"/>
      <c r="B170" s="67"/>
      <c r="C170" s="67"/>
      <c r="D170" s="67"/>
      <c r="E170" s="67"/>
      <c r="F170" s="67"/>
      <c r="G170" s="67"/>
      <c r="H170" s="67"/>
      <c r="I170" s="67"/>
      <c r="J170" s="67"/>
      <c r="K170" s="67"/>
      <c r="L170" s="67"/>
      <c r="M170" s="67"/>
      <c r="N170" s="67"/>
      <c r="O170" s="160"/>
      <c r="P170" s="160"/>
      <c r="Q170" s="160"/>
      <c r="R170" s="104"/>
    </row>
    <row r="171" s="65" customFormat="1" ht="23.25" customHeight="1" spans="1:18">
      <c r="A171"/>
      <c r="B171" s="67"/>
      <c r="C171" s="67"/>
      <c r="D171" s="67"/>
      <c r="E171" s="67"/>
      <c r="F171" s="67"/>
      <c r="G171" s="67"/>
      <c r="H171" s="67"/>
      <c r="I171" s="67"/>
      <c r="J171" s="67"/>
      <c r="K171" s="67"/>
      <c r="L171" s="67"/>
      <c r="M171" s="67"/>
      <c r="N171" s="67"/>
      <c r="O171" s="160"/>
      <c r="P171" s="160"/>
      <c r="Q171" s="160"/>
      <c r="R171" s="104"/>
    </row>
    <row r="172" s="65" customFormat="1" ht="23.25" customHeight="1" spans="1:18">
      <c r="A172"/>
      <c r="B172" s="67"/>
      <c r="C172" s="67"/>
      <c r="D172" s="67"/>
      <c r="E172" s="67"/>
      <c r="F172" s="67"/>
      <c r="G172" s="67"/>
      <c r="H172" s="67"/>
      <c r="I172" s="67"/>
      <c r="J172" s="67"/>
      <c r="K172" s="67"/>
      <c r="L172" s="67"/>
      <c r="M172" s="67"/>
      <c r="N172" s="67"/>
      <c r="O172" s="160"/>
      <c r="P172" s="160"/>
      <c r="Q172" s="160"/>
      <c r="R172" s="104"/>
    </row>
    <row r="173" s="65" customFormat="1" ht="23.25" customHeight="1" spans="1:18">
      <c r="A173"/>
      <c r="B173" s="67"/>
      <c r="C173" s="67"/>
      <c r="D173" s="67"/>
      <c r="E173" s="67"/>
      <c r="F173" s="67"/>
      <c r="G173" s="67"/>
      <c r="H173" s="67"/>
      <c r="I173" s="67"/>
      <c r="J173" s="67"/>
      <c r="K173" s="67"/>
      <c r="L173" s="67"/>
      <c r="M173" s="67"/>
      <c r="N173" s="67"/>
      <c r="O173" s="160"/>
      <c r="P173" s="160"/>
      <c r="Q173" s="160"/>
      <c r="R173" s="104"/>
    </row>
    <row r="174" s="65" customFormat="1" ht="23.25" customHeight="1" spans="1:18">
      <c r="A174"/>
      <c r="B174" s="67"/>
      <c r="C174" s="67"/>
      <c r="D174" s="67"/>
      <c r="E174" s="67"/>
      <c r="F174" s="67"/>
      <c r="G174" s="67"/>
      <c r="H174" s="67"/>
      <c r="I174" s="67"/>
      <c r="J174" s="67"/>
      <c r="K174" s="67"/>
      <c r="L174" s="67"/>
      <c r="M174" s="67"/>
      <c r="N174" s="67"/>
      <c r="O174" s="160"/>
      <c r="P174" s="160"/>
      <c r="Q174" s="160"/>
      <c r="R174" s="104"/>
    </row>
    <row r="175" s="65" customFormat="1" ht="23.25" customHeight="1" spans="1:18">
      <c r="A175"/>
      <c r="B175" s="67"/>
      <c r="C175" s="67"/>
      <c r="D175" s="67"/>
      <c r="E175" s="67"/>
      <c r="F175" s="67"/>
      <c r="G175" s="67"/>
      <c r="H175" s="67"/>
      <c r="I175" s="67"/>
      <c r="J175" s="67"/>
      <c r="K175" s="67"/>
      <c r="L175" s="67"/>
      <c r="M175" s="67"/>
      <c r="N175" s="67"/>
      <c r="O175" s="160"/>
      <c r="P175" s="160"/>
      <c r="Q175" s="160"/>
      <c r="R175" s="104"/>
    </row>
    <row r="176" s="65" customFormat="1" ht="23.25" customHeight="1" spans="1:18">
      <c r="A176"/>
      <c r="B176" s="67"/>
      <c r="C176" s="67"/>
      <c r="D176" s="67"/>
      <c r="E176" s="67"/>
      <c r="F176" s="67"/>
      <c r="G176" s="67"/>
      <c r="H176" s="67"/>
      <c r="I176" s="67"/>
      <c r="J176" s="67"/>
      <c r="K176" s="67"/>
      <c r="L176" s="67"/>
      <c r="M176" s="67"/>
      <c r="N176" s="67"/>
      <c r="O176" s="160"/>
      <c r="P176" s="160"/>
      <c r="Q176" s="160"/>
      <c r="R176" s="104"/>
    </row>
    <row r="177" s="65" customFormat="1" ht="23.25" customHeight="1" spans="1:18">
      <c r="A177"/>
      <c r="B177" s="67"/>
      <c r="C177" s="67"/>
      <c r="D177" s="67"/>
      <c r="E177" s="67"/>
      <c r="F177" s="67"/>
      <c r="G177" s="67"/>
      <c r="H177" s="67"/>
      <c r="I177" s="67"/>
      <c r="J177" s="67"/>
      <c r="K177" s="67"/>
      <c r="L177" s="67"/>
      <c r="M177" s="67"/>
      <c r="N177" s="67"/>
      <c r="O177" s="160"/>
      <c r="P177" s="160"/>
      <c r="Q177" s="160"/>
      <c r="R177" s="104"/>
    </row>
    <row r="178" s="65" customFormat="1" ht="23.25" customHeight="1" spans="1:18">
      <c r="A178"/>
      <c r="B178" s="67"/>
      <c r="C178" s="67"/>
      <c r="D178" s="67"/>
      <c r="E178" s="67"/>
      <c r="F178" s="67"/>
      <c r="G178" s="67"/>
      <c r="H178" s="67"/>
      <c r="I178" s="67"/>
      <c r="J178" s="67"/>
      <c r="K178" s="67"/>
      <c r="L178" s="67"/>
      <c r="M178" s="67"/>
      <c r="N178" s="67"/>
      <c r="O178" s="87"/>
      <c r="P178" s="87"/>
      <c r="Q178" s="87"/>
      <c r="R178" s="104"/>
    </row>
    <row r="179" s="65" customFormat="1" ht="23.25" customHeight="1" spans="1:18">
      <c r="A179"/>
      <c r="B179" s="67"/>
      <c r="C179" s="67"/>
      <c r="D179" s="67"/>
      <c r="E179" s="67"/>
      <c r="F179" s="67"/>
      <c r="G179" s="67"/>
      <c r="H179" s="67"/>
      <c r="I179" s="67"/>
      <c r="J179" s="67"/>
      <c r="K179" s="67"/>
      <c r="L179" s="67"/>
      <c r="M179" s="67"/>
      <c r="N179" s="67"/>
      <c r="O179" s="39"/>
      <c r="P179" s="39"/>
      <c r="Q179" s="39"/>
      <c r="R179" s="104"/>
    </row>
    <row r="180" s="65" customFormat="1" ht="23.25" customHeight="1" spans="1:18">
      <c r="A180"/>
      <c r="B180" s="67"/>
      <c r="C180" s="67"/>
      <c r="D180" s="67"/>
      <c r="E180" s="67"/>
      <c r="F180" s="67"/>
      <c r="G180" s="67"/>
      <c r="H180" s="67"/>
      <c r="I180" s="67"/>
      <c r="J180" s="67"/>
      <c r="K180" s="67"/>
      <c r="L180" s="67"/>
      <c r="M180" s="67"/>
      <c r="N180" s="67"/>
      <c r="O180" s="39"/>
      <c r="P180" s="39"/>
      <c r="Q180" s="39"/>
      <c r="R180" s="104"/>
    </row>
    <row r="181" s="65" customFormat="1" ht="23.25" customHeight="1" spans="1:18">
      <c r="A181"/>
      <c r="B181" s="67"/>
      <c r="C181" s="67"/>
      <c r="D181" s="67"/>
      <c r="E181" s="67"/>
      <c r="F181" s="67"/>
      <c r="G181" s="67"/>
      <c r="H181" s="67"/>
      <c r="I181" s="67"/>
      <c r="J181" s="67"/>
      <c r="K181" s="67"/>
      <c r="L181" s="67"/>
      <c r="M181" s="67"/>
      <c r="N181" s="67"/>
      <c r="O181" s="39"/>
      <c r="P181" s="39"/>
      <c r="Q181" s="39"/>
      <c r="R181" s="104"/>
    </row>
    <row r="182" s="65" customFormat="1" ht="23.25" customHeight="1" spans="1:18">
      <c r="A182"/>
      <c r="B182" s="67"/>
      <c r="C182" s="67"/>
      <c r="D182" s="67"/>
      <c r="E182" s="67"/>
      <c r="F182" s="67"/>
      <c r="G182" s="67"/>
      <c r="H182" s="67"/>
      <c r="I182" s="67"/>
      <c r="J182" s="67"/>
      <c r="K182" s="67"/>
      <c r="L182" s="67"/>
      <c r="M182" s="67"/>
      <c r="N182" s="67"/>
      <c r="O182" s="39"/>
      <c r="P182" s="39"/>
      <c r="Q182" s="39"/>
      <c r="R182" s="104"/>
    </row>
    <row r="183" s="65" customFormat="1" ht="23.25" customHeight="1" spans="1:18">
      <c r="A183"/>
      <c r="B183" s="39"/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104"/>
    </row>
    <row r="184" s="65" customFormat="1" ht="23.25" customHeight="1" spans="1:18">
      <c r="A184"/>
      <c r="B184" s="39"/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104"/>
    </row>
    <row r="185" s="65" customFormat="1" ht="23.25" customHeight="1" spans="1:18">
      <c r="A185"/>
      <c r="B185" s="39"/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104"/>
    </row>
    <row r="186" s="65" customFormat="1" ht="23.25" customHeight="1" spans="1:18">
      <c r="A186"/>
      <c r="B186" s="39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104"/>
    </row>
    <row r="187" s="65" customFormat="1" ht="23.25" customHeight="1" spans="1:18">
      <c r="A187"/>
      <c r="B187" s="39"/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104"/>
    </row>
    <row r="188" s="65" customFormat="1" ht="23.25" customHeight="1" spans="1:18">
      <c r="A188"/>
      <c r="B188" s="39"/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104"/>
    </row>
    <row r="189" s="65" customFormat="1" ht="23.25" customHeight="1" spans="1:18">
      <c r="A189"/>
      <c r="B189" s="39"/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104"/>
    </row>
    <row r="190" s="65" customFormat="1" ht="23.25" customHeight="1" spans="1:18">
      <c r="A190"/>
      <c r="B190" s="39"/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104"/>
    </row>
    <row r="191" s="65" customFormat="1" ht="23.25" customHeight="1" spans="1:18">
      <c r="A191"/>
      <c r="B191" s="39"/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104"/>
    </row>
    <row r="192" s="65" customFormat="1" ht="23.25" customHeight="1" spans="1:18">
      <c r="A192"/>
      <c r="B192" s="39"/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104"/>
    </row>
    <row r="193" s="65" customFormat="1" ht="23.25" customHeight="1" spans="1:18">
      <c r="A193"/>
      <c r="B193" s="104"/>
      <c r="C193" s="104"/>
      <c r="D193" s="104"/>
      <c r="E193" s="104"/>
      <c r="F193" s="104"/>
      <c r="G193" s="104"/>
      <c r="H193" s="104"/>
      <c r="I193" s="104"/>
      <c r="J193" s="104"/>
      <c r="K193" s="104"/>
      <c r="L193" s="104"/>
      <c r="M193" s="104"/>
      <c r="N193" s="104"/>
      <c r="O193" s="104"/>
      <c r="P193" s="104"/>
      <c r="Q193" s="104"/>
      <c r="R193" s="104"/>
    </row>
    <row r="194" s="65" customFormat="1" ht="23.25" customHeight="1" spans="1:18">
      <c r="A194"/>
      <c r="B194" s="104"/>
      <c r="C194" s="104"/>
      <c r="D194" s="104"/>
      <c r="E194" s="104"/>
      <c r="F194" s="104"/>
      <c r="G194" s="104"/>
      <c r="H194" s="104"/>
      <c r="I194" s="104"/>
      <c r="J194" s="104"/>
      <c r="K194" s="104"/>
      <c r="L194" s="104"/>
      <c r="M194" s="104"/>
      <c r="N194" s="104"/>
      <c r="O194" s="104"/>
      <c r="P194" s="104"/>
      <c r="Q194" s="104"/>
      <c r="R194" s="104"/>
    </row>
    <row r="195" s="65" customFormat="1" ht="23.25" customHeight="1" spans="1:18">
      <c r="A195"/>
      <c r="B195" s="104"/>
      <c r="C195" s="104"/>
      <c r="D195" s="104"/>
      <c r="E195" s="104"/>
      <c r="F195" s="104"/>
      <c r="G195" s="104"/>
      <c r="H195" s="104"/>
      <c r="I195" s="104"/>
      <c r="J195" s="104"/>
      <c r="K195" s="104"/>
      <c r="L195" s="104"/>
      <c r="M195" s="104"/>
      <c r="N195" s="104"/>
      <c r="O195" s="104"/>
      <c r="P195" s="104"/>
      <c r="Q195" s="104"/>
      <c r="R195" s="104"/>
    </row>
    <row r="196" s="65" customFormat="1" ht="23.25" customHeight="1" spans="1:18">
      <c r="A196"/>
      <c r="B196" s="104"/>
      <c r="C196" s="104"/>
      <c r="D196" s="104"/>
      <c r="E196" s="104"/>
      <c r="F196" s="104"/>
      <c r="G196" s="104"/>
      <c r="H196" s="104"/>
      <c r="I196" s="104"/>
      <c r="J196" s="104"/>
      <c r="K196" s="104"/>
      <c r="L196" s="104"/>
      <c r="M196" s="104"/>
      <c r="N196" s="104"/>
      <c r="O196" s="104"/>
      <c r="P196" s="104"/>
      <c r="Q196" s="104"/>
      <c r="R196" s="104"/>
    </row>
    <row r="197" s="65" customFormat="1" ht="23.25" customHeight="1" spans="1:18">
      <c r="A197"/>
      <c r="B197" s="104"/>
      <c r="C197" s="104"/>
      <c r="D197" s="104"/>
      <c r="E197" s="104"/>
      <c r="F197" s="104"/>
      <c r="G197" s="104"/>
      <c r="H197" s="104"/>
      <c r="I197" s="104"/>
      <c r="J197" s="104"/>
      <c r="K197" s="104"/>
      <c r="L197" s="104"/>
      <c r="M197" s="104"/>
      <c r="N197" s="104"/>
      <c r="O197" s="104"/>
      <c r="P197" s="104"/>
      <c r="Q197" s="104"/>
      <c r="R197" s="104"/>
    </row>
    <row r="198" s="65" customFormat="1" ht="23.25" customHeight="1" spans="1:18">
      <c r="A198"/>
      <c r="B198" s="104"/>
      <c r="C198" s="104"/>
      <c r="D198" s="104"/>
      <c r="E198" s="104"/>
      <c r="F198" s="104"/>
      <c r="G198" s="104"/>
      <c r="H198" s="104"/>
      <c r="I198" s="104"/>
      <c r="J198" s="104"/>
      <c r="K198" s="104"/>
      <c r="L198" s="104"/>
      <c r="M198" s="104"/>
      <c r="N198" s="104"/>
      <c r="O198" s="104"/>
      <c r="P198" s="104"/>
      <c r="Q198" s="104"/>
      <c r="R198" s="104"/>
    </row>
    <row r="199" s="65" customFormat="1" ht="23.25" customHeight="1" spans="1:18">
      <c r="A199"/>
      <c r="B199" s="104"/>
      <c r="C199" s="104"/>
      <c r="D199" s="104"/>
      <c r="E199" s="104"/>
      <c r="F199" s="104"/>
      <c r="G199" s="104"/>
      <c r="H199" s="104"/>
      <c r="I199" s="104"/>
      <c r="J199" s="104"/>
      <c r="K199" s="104"/>
      <c r="L199" s="104"/>
      <c r="M199" s="104"/>
      <c r="N199" s="104"/>
      <c r="O199" s="104"/>
      <c r="P199" s="104"/>
      <c r="Q199" s="104"/>
      <c r="R199" s="104"/>
    </row>
    <row r="200" s="65" customFormat="1" ht="23.25" customHeight="1" spans="1:18">
      <c r="A200"/>
      <c r="B200" s="104"/>
      <c r="C200" s="104"/>
      <c r="D200" s="104"/>
      <c r="E200" s="104"/>
      <c r="F200" s="104"/>
      <c r="G200" s="104"/>
      <c r="H200" s="104"/>
      <c r="I200" s="104"/>
      <c r="J200" s="104"/>
      <c r="K200" s="104"/>
      <c r="L200" s="104"/>
      <c r="M200" s="104"/>
      <c r="N200" s="104"/>
      <c r="O200" s="104"/>
      <c r="P200" s="104"/>
      <c r="Q200" s="104"/>
      <c r="R200" s="104"/>
    </row>
    <row r="201" s="65" customFormat="1" ht="23.25" customHeight="1" spans="1:18">
      <c r="A201"/>
      <c r="B201" s="104"/>
      <c r="C201" s="104"/>
      <c r="D201" s="104"/>
      <c r="E201" s="104"/>
      <c r="F201" s="104"/>
      <c r="G201" s="104"/>
      <c r="H201" s="104"/>
      <c r="I201" s="104"/>
      <c r="J201" s="104"/>
      <c r="K201" s="104"/>
      <c r="L201" s="104"/>
      <c r="M201" s="104"/>
      <c r="N201" s="104"/>
      <c r="O201" s="104"/>
      <c r="P201" s="104"/>
      <c r="Q201" s="104"/>
      <c r="R201" s="104"/>
    </row>
    <row r="202" s="65" customFormat="1" ht="23.25" customHeight="1" spans="1:18">
      <c r="A202"/>
      <c r="B202" s="104"/>
      <c r="C202" s="104"/>
      <c r="D202" s="104"/>
      <c r="E202" s="104"/>
      <c r="F202" s="104"/>
      <c r="G202" s="104"/>
      <c r="H202" s="104"/>
      <c r="I202" s="104"/>
      <c r="J202" s="104"/>
      <c r="K202" s="104"/>
      <c r="L202" s="104"/>
      <c r="M202" s="104"/>
      <c r="N202" s="104"/>
      <c r="O202" s="104"/>
      <c r="P202" s="104"/>
      <c r="Q202" s="104"/>
      <c r="R202" s="104"/>
    </row>
    <row r="203" s="65" customFormat="1" ht="23.25" customHeight="1" spans="1:18">
      <c r="A203"/>
      <c r="B203" s="104"/>
      <c r="C203" s="104"/>
      <c r="D203" s="104"/>
      <c r="E203" s="104"/>
      <c r="F203" s="104"/>
      <c r="G203" s="104"/>
      <c r="H203" s="104"/>
      <c r="I203" s="104"/>
      <c r="J203" s="104"/>
      <c r="K203" s="104"/>
      <c r="L203" s="104"/>
      <c r="M203" s="104"/>
      <c r="N203" s="104"/>
      <c r="O203" s="104"/>
      <c r="P203" s="104"/>
      <c r="Q203" s="104"/>
      <c r="R203" s="104"/>
    </row>
    <row r="204" s="65" customFormat="1" ht="23.25" customHeight="1" spans="1:18">
      <c r="A204"/>
      <c r="B204" s="104"/>
      <c r="C204" s="104"/>
      <c r="D204" s="104"/>
      <c r="E204" s="104"/>
      <c r="F204" s="104"/>
      <c r="G204" s="104"/>
      <c r="H204" s="104"/>
      <c r="I204" s="104"/>
      <c r="J204" s="104"/>
      <c r="K204" s="104"/>
      <c r="L204" s="104"/>
      <c r="M204" s="104"/>
      <c r="N204" s="104"/>
      <c r="O204" s="104"/>
      <c r="P204" s="104"/>
      <c r="Q204" s="104"/>
      <c r="R204" s="104"/>
    </row>
    <row r="205" s="65" customFormat="1" ht="23.25" customHeight="1" spans="1:18">
      <c r="A205"/>
      <c r="B205" s="104"/>
      <c r="C205" s="104"/>
      <c r="D205" s="104"/>
      <c r="E205" s="104"/>
      <c r="F205" s="104"/>
      <c r="G205" s="104"/>
      <c r="H205" s="104"/>
      <c r="I205" s="104"/>
      <c r="J205" s="104"/>
      <c r="K205" s="104"/>
      <c r="L205" s="104"/>
      <c r="M205" s="104"/>
      <c r="N205" s="104"/>
      <c r="O205" s="104"/>
      <c r="P205" s="104"/>
      <c r="Q205" s="104"/>
      <c r="R205" s="104"/>
    </row>
    <row r="206" s="65" customFormat="1" ht="23.25" customHeight="1" spans="1:18">
      <c r="A206"/>
      <c r="B206" s="104"/>
      <c r="C206" s="104"/>
      <c r="D206" s="104"/>
      <c r="E206" s="104"/>
      <c r="F206" s="104"/>
      <c r="G206" s="104"/>
      <c r="H206" s="104"/>
      <c r="I206" s="104"/>
      <c r="J206" s="104"/>
      <c r="K206" s="104"/>
      <c r="L206" s="104"/>
      <c r="M206" s="104"/>
      <c r="N206" s="104"/>
      <c r="O206" s="104"/>
      <c r="P206" s="104"/>
      <c r="Q206" s="104"/>
      <c r="R206" s="104"/>
    </row>
    <row r="207" s="65" customFormat="1" ht="23.25" customHeight="1" spans="1:18">
      <c r="A207"/>
      <c r="B207" s="104"/>
      <c r="C207" s="104"/>
      <c r="D207" s="104"/>
      <c r="E207" s="104"/>
      <c r="F207" s="104"/>
      <c r="G207" s="104"/>
      <c r="H207" s="104"/>
      <c r="I207" s="104"/>
      <c r="J207" s="104"/>
      <c r="K207" s="104"/>
      <c r="L207" s="104"/>
      <c r="M207" s="104"/>
      <c r="N207" s="104"/>
      <c r="O207" s="104"/>
      <c r="P207" s="104"/>
      <c r="Q207" s="104"/>
      <c r="R207" s="104"/>
    </row>
    <row r="208" s="65" customFormat="1" ht="23.25" customHeight="1" spans="1:18">
      <c r="A208"/>
      <c r="B208" s="104"/>
      <c r="C208" s="104"/>
      <c r="D208" s="104"/>
      <c r="E208" s="104"/>
      <c r="F208" s="104"/>
      <c r="G208" s="104"/>
      <c r="H208" s="104"/>
      <c r="I208" s="104"/>
      <c r="J208" s="104"/>
      <c r="K208" s="104"/>
      <c r="L208" s="104"/>
      <c r="M208" s="104"/>
      <c r="N208" s="104"/>
      <c r="O208" s="104"/>
      <c r="P208" s="104"/>
      <c r="Q208" s="104"/>
      <c r="R208" s="104"/>
    </row>
    <row r="209" s="65" customFormat="1" ht="23.25" customHeight="1" spans="1:18">
      <c r="A209"/>
      <c r="B209" s="104"/>
      <c r="C209" s="104"/>
      <c r="D209" s="104"/>
      <c r="E209" s="104"/>
      <c r="F209" s="104"/>
      <c r="G209" s="104"/>
      <c r="H209" s="104"/>
      <c r="I209" s="104"/>
      <c r="J209" s="104"/>
      <c r="K209" s="104"/>
      <c r="L209" s="104"/>
      <c r="M209" s="104"/>
      <c r="N209" s="104"/>
      <c r="O209" s="104"/>
      <c r="P209" s="104"/>
      <c r="Q209" s="104"/>
      <c r="R209" s="104"/>
    </row>
    <row r="210" s="65" customFormat="1" ht="23.25" customHeight="1" spans="1:18">
      <c r="A210"/>
      <c r="B210" s="104"/>
      <c r="C210" s="104"/>
      <c r="D210" s="104"/>
      <c r="E210" s="104"/>
      <c r="F210" s="104"/>
      <c r="G210" s="104"/>
      <c r="H210" s="104"/>
      <c r="I210" s="104"/>
      <c r="J210" s="104"/>
      <c r="K210" s="104"/>
      <c r="L210" s="104"/>
      <c r="M210" s="104"/>
      <c r="N210" s="104"/>
      <c r="O210" s="104"/>
      <c r="P210" s="104"/>
      <c r="Q210" s="104"/>
      <c r="R210" s="104"/>
    </row>
    <row r="211" s="65" customFormat="1" ht="23.25" customHeight="1" spans="1:18">
      <c r="A211"/>
      <c r="B211" s="104"/>
      <c r="C211" s="104"/>
      <c r="D211" s="104"/>
      <c r="E211" s="104"/>
      <c r="F211" s="104"/>
      <c r="G211" s="104"/>
      <c r="H211" s="104"/>
      <c r="I211" s="104"/>
      <c r="J211" s="104"/>
      <c r="K211" s="104"/>
      <c r="L211" s="104"/>
      <c r="M211" s="104"/>
      <c r="N211" s="104"/>
      <c r="O211" s="104"/>
      <c r="P211" s="104"/>
      <c r="Q211" s="104"/>
      <c r="R211" s="104"/>
    </row>
    <row r="212" s="65" customFormat="1" ht="23.25" customHeight="1" spans="1:18">
      <c r="A212"/>
      <c r="B212" s="104"/>
      <c r="C212" s="104"/>
      <c r="D212" s="104"/>
      <c r="E212" s="104"/>
      <c r="F212" s="104"/>
      <c r="G212" s="104"/>
      <c r="H212" s="104"/>
      <c r="I212" s="104"/>
      <c r="J212" s="104"/>
      <c r="K212" s="104"/>
      <c r="L212" s="104"/>
      <c r="M212" s="104"/>
      <c r="N212" s="104"/>
      <c r="O212" s="104"/>
      <c r="P212" s="104"/>
      <c r="Q212" s="104"/>
      <c r="R212" s="104"/>
    </row>
    <row r="213" s="65" customFormat="1" ht="23.25" customHeight="1" spans="1:18">
      <c r="A213"/>
      <c r="B213" s="104"/>
      <c r="C213" s="104"/>
      <c r="D213" s="104"/>
      <c r="E213" s="104"/>
      <c r="F213" s="104"/>
      <c r="G213" s="104"/>
      <c r="H213" s="104"/>
      <c r="I213" s="104"/>
      <c r="J213" s="104"/>
      <c r="K213" s="104"/>
      <c r="L213" s="104"/>
      <c r="M213" s="104"/>
      <c r="N213" s="104"/>
      <c r="O213" s="104"/>
      <c r="P213" s="104"/>
      <c r="Q213" s="104"/>
      <c r="R213" s="104"/>
    </row>
    <row r="214" s="65" customFormat="1" ht="23.25" customHeight="1" spans="1:18">
      <c r="A214"/>
      <c r="B214" s="104"/>
      <c r="C214" s="104"/>
      <c r="D214" s="104"/>
      <c r="E214" s="104"/>
      <c r="F214" s="104"/>
      <c r="G214" s="104"/>
      <c r="H214" s="104"/>
      <c r="I214" s="104"/>
      <c r="J214" s="104"/>
      <c r="K214" s="104"/>
      <c r="L214" s="104"/>
      <c r="M214" s="104"/>
      <c r="N214" s="104"/>
      <c r="O214" s="104"/>
      <c r="P214" s="104"/>
      <c r="Q214" s="104"/>
      <c r="R214" s="104"/>
    </row>
    <row r="215" s="65" customFormat="1" ht="23.25" customHeight="1" spans="1:18">
      <c r="A215"/>
      <c r="B215" s="104"/>
      <c r="C215" s="104"/>
      <c r="D215" s="104"/>
      <c r="E215" s="104"/>
      <c r="F215" s="104"/>
      <c r="G215" s="104"/>
      <c r="H215" s="104"/>
      <c r="I215" s="104"/>
      <c r="J215" s="104"/>
      <c r="K215" s="104"/>
      <c r="L215" s="104"/>
      <c r="M215" s="104"/>
      <c r="N215" s="104"/>
      <c r="O215" s="104"/>
      <c r="P215" s="104"/>
      <c r="Q215" s="104"/>
      <c r="R215" s="104"/>
    </row>
    <row r="216" s="65" customFormat="1" ht="23.25" customHeight="1" spans="1:18">
      <c r="A216"/>
      <c r="B216" s="104"/>
      <c r="C216" s="104"/>
      <c r="D216" s="104"/>
      <c r="E216" s="104"/>
      <c r="F216" s="104"/>
      <c r="G216" s="104"/>
      <c r="H216" s="104"/>
      <c r="I216" s="104"/>
      <c r="J216" s="104"/>
      <c r="K216" s="104"/>
      <c r="L216" s="104"/>
      <c r="M216" s="104"/>
      <c r="N216" s="104"/>
      <c r="O216" s="104"/>
      <c r="P216" s="104"/>
      <c r="Q216" s="104"/>
      <c r="R216" s="104"/>
    </row>
    <row r="217" s="65" customFormat="1" ht="23.25" customHeight="1" spans="1:18">
      <c r="A217"/>
      <c r="B217" s="104"/>
      <c r="C217" s="104"/>
      <c r="D217" s="104"/>
      <c r="E217" s="104"/>
      <c r="F217" s="104"/>
      <c r="G217" s="104"/>
      <c r="H217" s="104"/>
      <c r="I217" s="104"/>
      <c r="J217" s="104"/>
      <c r="K217" s="104"/>
      <c r="L217" s="104"/>
      <c r="M217" s="104"/>
      <c r="N217" s="104"/>
      <c r="O217" s="104"/>
      <c r="P217" s="104"/>
      <c r="Q217" s="104"/>
      <c r="R217" s="104"/>
    </row>
    <row r="218" s="65" customFormat="1" ht="23.25" customHeight="1" spans="1:18">
      <c r="A218"/>
      <c r="B218" s="104"/>
      <c r="C218" s="104"/>
      <c r="D218" s="104"/>
      <c r="E218" s="104"/>
      <c r="F218" s="104"/>
      <c r="G218" s="104"/>
      <c r="H218" s="104"/>
      <c r="I218" s="104"/>
      <c r="J218" s="104"/>
      <c r="K218" s="104"/>
      <c r="L218" s="104"/>
      <c r="M218" s="104"/>
      <c r="N218" s="104"/>
      <c r="O218" s="104"/>
      <c r="P218" s="104"/>
      <c r="Q218" s="104"/>
      <c r="R218" s="104"/>
    </row>
    <row r="219" s="65" customFormat="1" ht="23.25" customHeight="1" spans="1:18">
      <c r="A219"/>
      <c r="B219" s="104"/>
      <c r="C219" s="104"/>
      <c r="D219" s="104"/>
      <c r="E219" s="104"/>
      <c r="F219" s="104"/>
      <c r="G219" s="104"/>
      <c r="H219" s="104"/>
      <c r="I219" s="104"/>
      <c r="J219" s="104"/>
      <c r="K219" s="104"/>
      <c r="L219" s="104"/>
      <c r="M219" s="104"/>
      <c r="N219" s="104"/>
      <c r="O219" s="104"/>
      <c r="P219" s="104"/>
      <c r="Q219" s="104"/>
      <c r="R219" s="104"/>
    </row>
    <row r="220" s="65" customFormat="1" ht="23.25" customHeight="1" spans="1:18">
      <c r="A220"/>
      <c r="B220" s="104"/>
      <c r="C220" s="104"/>
      <c r="D220" s="104"/>
      <c r="E220" s="104"/>
      <c r="F220" s="104"/>
      <c r="G220" s="104"/>
      <c r="H220" s="104"/>
      <c r="I220" s="104"/>
      <c r="J220" s="104"/>
      <c r="K220" s="104"/>
      <c r="L220" s="104"/>
      <c r="M220" s="104"/>
      <c r="N220" s="104"/>
      <c r="O220" s="104"/>
      <c r="P220" s="104"/>
      <c r="Q220" s="104"/>
      <c r="R220" s="104"/>
    </row>
    <row r="221" s="65" customFormat="1" ht="23.25" customHeight="1" spans="1:18">
      <c r="A221"/>
      <c r="B221" s="104"/>
      <c r="C221" s="104"/>
      <c r="D221" s="104"/>
      <c r="E221" s="104"/>
      <c r="F221" s="104"/>
      <c r="G221" s="104"/>
      <c r="H221" s="104"/>
      <c r="I221" s="104"/>
      <c r="J221" s="104"/>
      <c r="K221" s="104"/>
      <c r="L221" s="104"/>
      <c r="M221" s="104"/>
      <c r="N221" s="104"/>
      <c r="O221" s="104"/>
      <c r="P221" s="104"/>
      <c r="Q221" s="104"/>
      <c r="R221" s="104"/>
    </row>
    <row r="222" s="65" customFormat="1" ht="23.25" customHeight="1" spans="1:18">
      <c r="A222"/>
      <c r="B222" s="104"/>
      <c r="C222" s="104"/>
      <c r="D222" s="104"/>
      <c r="E222" s="104"/>
      <c r="F222" s="104"/>
      <c r="G222" s="104"/>
      <c r="H222" s="104"/>
      <c r="I222" s="104"/>
      <c r="J222" s="104"/>
      <c r="K222" s="104"/>
      <c r="L222" s="104"/>
      <c r="M222" s="104"/>
      <c r="N222" s="104"/>
      <c r="O222" s="104"/>
      <c r="P222" s="104"/>
      <c r="Q222" s="104"/>
      <c r="R222" s="104"/>
    </row>
    <row r="223" s="65" customFormat="1" ht="23.25" customHeight="1" spans="1:18">
      <c r="A223"/>
      <c r="B223" s="104"/>
      <c r="C223" s="104"/>
      <c r="D223" s="104"/>
      <c r="E223" s="104"/>
      <c r="F223" s="104"/>
      <c r="G223" s="104"/>
      <c r="H223" s="104"/>
      <c r="I223" s="104"/>
      <c r="J223" s="104"/>
      <c r="K223" s="104"/>
      <c r="L223" s="104"/>
      <c r="M223" s="104"/>
      <c r="N223" s="104"/>
      <c r="O223" s="104"/>
      <c r="P223" s="104"/>
      <c r="Q223" s="104"/>
      <c r="R223" s="104"/>
    </row>
    <row r="224" s="65" customFormat="1" ht="23.25" customHeight="1" spans="1:18">
      <c r="A224"/>
      <c r="B224" s="104"/>
      <c r="C224" s="104"/>
      <c r="D224" s="104"/>
      <c r="E224" s="104"/>
      <c r="F224" s="104"/>
      <c r="G224" s="104"/>
      <c r="H224" s="104"/>
      <c r="I224" s="104"/>
      <c r="J224" s="104"/>
      <c r="K224" s="104"/>
      <c r="L224" s="104"/>
      <c r="M224" s="104"/>
      <c r="N224" s="104"/>
      <c r="O224" s="104"/>
      <c r="P224" s="104"/>
      <c r="Q224" s="104"/>
      <c r="R224" s="104"/>
    </row>
    <row r="225" s="65" customFormat="1" ht="23.25" customHeight="1" spans="1:18">
      <c r="A225"/>
      <c r="B225" s="104"/>
      <c r="C225" s="104"/>
      <c r="D225" s="104"/>
      <c r="E225" s="104"/>
      <c r="F225" s="104"/>
      <c r="G225" s="104"/>
      <c r="H225" s="104"/>
      <c r="I225" s="104"/>
      <c r="J225" s="104"/>
      <c r="K225" s="104"/>
      <c r="L225" s="104"/>
      <c r="M225" s="104"/>
      <c r="N225" s="104"/>
      <c r="O225" s="104"/>
      <c r="P225" s="104"/>
      <c r="Q225" s="104"/>
      <c r="R225" s="104"/>
    </row>
    <row r="226" s="65" customFormat="1" ht="23.25" customHeight="1" spans="1:18">
      <c r="A226"/>
      <c r="B226" s="104"/>
      <c r="C226" s="104"/>
      <c r="D226" s="104"/>
      <c r="E226" s="104"/>
      <c r="F226" s="104"/>
      <c r="G226" s="104"/>
      <c r="H226" s="104"/>
      <c r="I226" s="104"/>
      <c r="J226" s="104"/>
      <c r="K226" s="104"/>
      <c r="L226" s="104"/>
      <c r="M226" s="104"/>
      <c r="N226" s="104"/>
      <c r="O226" s="104"/>
      <c r="P226" s="104"/>
      <c r="Q226" s="104"/>
      <c r="R226" s="104"/>
    </row>
    <row r="227" s="65" customFormat="1" ht="23.25" customHeight="1" spans="1:18">
      <c r="A227"/>
      <c r="B227" s="104"/>
      <c r="C227" s="104"/>
      <c r="D227" s="104"/>
      <c r="E227" s="104"/>
      <c r="F227" s="104"/>
      <c r="G227" s="104"/>
      <c r="H227" s="104"/>
      <c r="I227" s="104"/>
      <c r="J227" s="104"/>
      <c r="K227" s="104"/>
      <c r="L227" s="104"/>
      <c r="M227" s="104"/>
      <c r="N227" s="104"/>
      <c r="O227" s="104"/>
      <c r="P227" s="104"/>
      <c r="Q227" s="104"/>
      <c r="R227" s="104"/>
    </row>
    <row r="228" s="65" customFormat="1" ht="23.25" customHeight="1" spans="1:18">
      <c r="A228"/>
      <c r="B228" s="104"/>
      <c r="C228" s="104"/>
      <c r="D228" s="104"/>
      <c r="E228" s="104"/>
      <c r="F228" s="104"/>
      <c r="G228" s="104"/>
      <c r="H228" s="104"/>
      <c r="I228" s="104"/>
      <c r="J228" s="104"/>
      <c r="K228" s="104"/>
      <c r="L228" s="104"/>
      <c r="M228" s="104"/>
      <c r="N228" s="104"/>
      <c r="O228" s="104"/>
      <c r="P228" s="104"/>
      <c r="Q228" s="104"/>
      <c r="R228" s="104"/>
    </row>
    <row r="229" s="65" customFormat="1" ht="23.25" customHeight="1" spans="1:18">
      <c r="A229"/>
      <c r="B229" s="104"/>
      <c r="C229" s="104"/>
      <c r="D229" s="104"/>
      <c r="E229" s="104"/>
      <c r="F229" s="104"/>
      <c r="G229" s="104"/>
      <c r="H229" s="104"/>
      <c r="I229" s="104"/>
      <c r="J229" s="104"/>
      <c r="K229" s="104"/>
      <c r="L229" s="104"/>
      <c r="M229" s="104"/>
      <c r="N229" s="104"/>
      <c r="O229" s="104"/>
      <c r="P229" s="104"/>
      <c r="Q229" s="104"/>
      <c r="R229" s="104"/>
    </row>
    <row r="230" s="65" customFormat="1" ht="23.25" customHeight="1" spans="1:18">
      <c r="A230"/>
      <c r="B230" s="104"/>
      <c r="C230" s="104"/>
      <c r="D230" s="104"/>
      <c r="E230" s="104"/>
      <c r="F230" s="104"/>
      <c r="G230" s="104"/>
      <c r="H230" s="104"/>
      <c r="I230" s="104"/>
      <c r="J230" s="104"/>
      <c r="K230" s="104"/>
      <c r="L230" s="104"/>
      <c r="M230" s="104"/>
      <c r="N230" s="104"/>
      <c r="O230" s="104"/>
      <c r="P230" s="104"/>
      <c r="Q230" s="104"/>
      <c r="R230" s="104"/>
    </row>
    <row r="231" s="65" customFormat="1" ht="23.25" customHeight="1" spans="1:18">
      <c r="A231"/>
      <c r="B231" s="104"/>
      <c r="C231" s="104"/>
      <c r="D231" s="104"/>
      <c r="E231" s="104"/>
      <c r="F231" s="104"/>
      <c r="G231" s="104"/>
      <c r="H231" s="104"/>
      <c r="I231" s="104"/>
      <c r="J231" s="104"/>
      <c r="K231" s="104"/>
      <c r="L231" s="104"/>
      <c r="M231" s="104"/>
      <c r="N231" s="104"/>
      <c r="O231" s="104"/>
      <c r="P231" s="104"/>
      <c r="Q231" s="104"/>
      <c r="R231" s="104"/>
    </row>
    <row r="232" s="65" customFormat="1" ht="23.25" customHeight="1" spans="1:18">
      <c r="A232"/>
      <c r="B232" s="104"/>
      <c r="C232" s="104"/>
      <c r="D232" s="104"/>
      <c r="E232" s="104"/>
      <c r="F232" s="104"/>
      <c r="G232" s="104"/>
      <c r="H232" s="104"/>
      <c r="I232" s="104"/>
      <c r="J232" s="104"/>
      <c r="K232" s="104"/>
      <c r="L232" s="104"/>
      <c r="M232" s="104"/>
      <c r="N232" s="104"/>
      <c r="O232" s="104"/>
      <c r="P232" s="104"/>
      <c r="Q232" s="104"/>
      <c r="R232" s="104"/>
    </row>
    <row r="233" s="65" customFormat="1" ht="23.25" customHeight="1" spans="1:18">
      <c r="A233"/>
      <c r="B233" s="104"/>
      <c r="C233" s="104"/>
      <c r="D233" s="104"/>
      <c r="E233" s="104"/>
      <c r="F233" s="104"/>
      <c r="G233" s="104"/>
      <c r="H233" s="104"/>
      <c r="I233" s="104"/>
      <c r="J233" s="104"/>
      <c r="K233" s="104"/>
      <c r="L233" s="104"/>
      <c r="M233" s="104"/>
      <c r="N233" s="104"/>
      <c r="O233" s="104"/>
      <c r="P233" s="104"/>
      <c r="Q233" s="104"/>
      <c r="R233" s="104"/>
    </row>
    <row r="234" s="65" customFormat="1" ht="23.25" customHeight="1" spans="1:18">
      <c r="A234"/>
      <c r="B234" s="104"/>
      <c r="C234" s="104"/>
      <c r="D234" s="104"/>
      <c r="E234" s="104"/>
      <c r="F234" s="104"/>
      <c r="G234" s="104"/>
      <c r="H234" s="104"/>
      <c r="I234" s="104"/>
      <c r="J234" s="104"/>
      <c r="K234" s="104"/>
      <c r="L234" s="104"/>
      <c r="M234" s="104"/>
      <c r="N234" s="104"/>
      <c r="O234" s="104"/>
      <c r="P234" s="104"/>
      <c r="Q234" s="104"/>
      <c r="R234" s="104"/>
    </row>
    <row r="235" s="65" customFormat="1" ht="23.25" customHeight="1" spans="1:18">
      <c r="A235"/>
      <c r="B235" s="104"/>
      <c r="C235" s="104"/>
      <c r="D235" s="104"/>
      <c r="E235" s="104"/>
      <c r="F235" s="104"/>
      <c r="G235" s="104"/>
      <c r="H235" s="104"/>
      <c r="I235" s="104"/>
      <c r="J235" s="104"/>
      <c r="K235" s="104"/>
      <c r="L235" s="104"/>
      <c r="M235" s="104"/>
      <c r="N235" s="104"/>
      <c r="O235" s="104"/>
      <c r="P235" s="104"/>
      <c r="Q235" s="104"/>
      <c r="R235" s="104"/>
    </row>
    <row r="236" s="65" customFormat="1" ht="23.25" customHeight="1" spans="1:18">
      <c r="A236"/>
      <c r="B236" s="104"/>
      <c r="C236" s="104"/>
      <c r="D236" s="104"/>
      <c r="E236" s="104"/>
      <c r="F236" s="104"/>
      <c r="G236" s="104"/>
      <c r="H236" s="104"/>
      <c r="I236" s="104"/>
      <c r="J236" s="104"/>
      <c r="K236" s="104"/>
      <c r="L236" s="104"/>
      <c r="M236" s="104"/>
      <c r="N236" s="104"/>
      <c r="O236" s="104"/>
      <c r="P236" s="104"/>
      <c r="Q236" s="104"/>
      <c r="R236" s="104"/>
    </row>
    <row r="237" s="65" customFormat="1" ht="23.25" customHeight="1" spans="1:18">
      <c r="A237"/>
      <c r="B237" s="104"/>
      <c r="C237" s="104"/>
      <c r="D237" s="104"/>
      <c r="E237" s="104"/>
      <c r="F237" s="104"/>
      <c r="G237" s="104"/>
      <c r="H237" s="104"/>
      <c r="I237" s="104"/>
      <c r="J237" s="104"/>
      <c r="K237" s="104"/>
      <c r="L237" s="104"/>
      <c r="M237" s="104"/>
      <c r="N237" s="104"/>
      <c r="O237" s="104"/>
      <c r="P237" s="104"/>
      <c r="Q237" s="104"/>
      <c r="R237" s="104"/>
    </row>
    <row r="238" s="65" customFormat="1" ht="23.25" customHeight="1" spans="1:18">
      <c r="A238"/>
      <c r="B238" s="104"/>
      <c r="C238" s="104"/>
      <c r="D238" s="104"/>
      <c r="E238" s="104"/>
      <c r="F238" s="104"/>
      <c r="G238" s="104"/>
      <c r="H238" s="104"/>
      <c r="I238" s="104"/>
      <c r="J238" s="104"/>
      <c r="K238" s="104"/>
      <c r="L238" s="104"/>
      <c r="M238" s="104"/>
      <c r="N238" s="104"/>
      <c r="O238" s="104"/>
      <c r="P238" s="104"/>
      <c r="Q238" s="104"/>
      <c r="R238" s="104"/>
    </row>
    <row r="239" s="65" customFormat="1" ht="23.25" customHeight="1" spans="1:18">
      <c r="A239"/>
      <c r="B239" s="104"/>
      <c r="C239" s="104"/>
      <c r="D239" s="104"/>
      <c r="E239" s="104"/>
      <c r="F239" s="104"/>
      <c r="G239" s="104"/>
      <c r="H239" s="104"/>
      <c r="I239" s="104"/>
      <c r="J239" s="104"/>
      <c r="K239" s="104"/>
      <c r="L239" s="104"/>
      <c r="M239" s="104"/>
      <c r="N239" s="104"/>
      <c r="O239" s="104"/>
      <c r="P239" s="104"/>
      <c r="Q239" s="104"/>
      <c r="R239" s="104"/>
    </row>
    <row r="240" s="65" customFormat="1" ht="23.25" customHeight="1" spans="1:18">
      <c r="A240"/>
      <c r="B240" s="104"/>
      <c r="C240" s="104"/>
      <c r="D240" s="104"/>
      <c r="E240" s="104"/>
      <c r="F240" s="104"/>
      <c r="G240" s="104"/>
      <c r="H240" s="104"/>
      <c r="I240" s="104"/>
      <c r="J240" s="104"/>
      <c r="K240" s="104"/>
      <c r="L240" s="104"/>
      <c r="M240" s="104"/>
      <c r="N240" s="104"/>
      <c r="O240" s="104"/>
      <c r="P240" s="104"/>
      <c r="Q240" s="104"/>
      <c r="R240" s="104"/>
    </row>
    <row r="241" s="65" customFormat="1" ht="23.25" customHeight="1" spans="1:18">
      <c r="A241"/>
      <c r="B241" s="104"/>
      <c r="C241" s="104"/>
      <c r="D241" s="104"/>
      <c r="E241" s="104"/>
      <c r="F241" s="104"/>
      <c r="G241" s="104"/>
      <c r="H241" s="104"/>
      <c r="I241" s="104"/>
      <c r="J241" s="104"/>
      <c r="K241" s="104"/>
      <c r="L241" s="104"/>
      <c r="M241" s="104"/>
      <c r="N241" s="104"/>
      <c r="O241" s="104"/>
      <c r="P241" s="104"/>
      <c r="Q241" s="104"/>
      <c r="R241" s="104"/>
    </row>
    <row r="242" s="65" customFormat="1" ht="23.25" customHeight="1" spans="1:18">
      <c r="A242"/>
      <c r="B242" s="104"/>
      <c r="C242" s="104"/>
      <c r="D242" s="104"/>
      <c r="E242" s="104"/>
      <c r="F242" s="104"/>
      <c r="G242" s="104"/>
      <c r="H242" s="104"/>
      <c r="I242" s="104"/>
      <c r="J242" s="104"/>
      <c r="K242" s="104"/>
      <c r="L242" s="104"/>
      <c r="M242" s="104"/>
      <c r="N242" s="104"/>
      <c r="O242" s="104"/>
      <c r="P242" s="104"/>
      <c r="Q242" s="104"/>
      <c r="R242" s="104"/>
    </row>
    <row r="243" s="65" customFormat="1" ht="23.25" customHeight="1" spans="1:18">
      <c r="A243"/>
      <c r="B243" s="104"/>
      <c r="C243" s="104"/>
      <c r="D243" s="104"/>
      <c r="E243" s="104"/>
      <c r="F243" s="104"/>
      <c r="G243" s="104"/>
      <c r="H243" s="104"/>
      <c r="I243" s="104"/>
      <c r="J243" s="104"/>
      <c r="K243" s="104"/>
      <c r="L243" s="104"/>
      <c r="M243" s="104"/>
      <c r="N243" s="104"/>
      <c r="O243" s="104"/>
      <c r="P243" s="104"/>
      <c r="Q243" s="104"/>
      <c r="R243" s="104"/>
    </row>
    <row r="244" s="65" customFormat="1" ht="23.25" customHeight="1" spans="1:18">
      <c r="A244"/>
      <c r="B244" s="104"/>
      <c r="C244" s="104"/>
      <c r="D244" s="104"/>
      <c r="E244" s="104"/>
      <c r="F244" s="104"/>
      <c r="G244" s="104"/>
      <c r="H244" s="104"/>
      <c r="I244" s="104"/>
      <c r="J244" s="104"/>
      <c r="K244" s="104"/>
      <c r="L244" s="104"/>
      <c r="M244" s="104"/>
      <c r="N244" s="104"/>
      <c r="O244" s="104"/>
      <c r="P244" s="104"/>
      <c r="Q244" s="104"/>
      <c r="R244" s="104"/>
    </row>
    <row r="245" s="65" customFormat="1" spans="1:18">
      <c r="A245"/>
      <c r="B245" s="104"/>
      <c r="C245" s="104"/>
      <c r="D245" s="104"/>
      <c r="E245" s="104"/>
      <c r="F245" s="104"/>
      <c r="G245" s="104"/>
      <c r="H245" s="104"/>
      <c r="I245" s="104"/>
      <c r="J245" s="104"/>
      <c r="K245" s="104"/>
      <c r="L245" s="104"/>
      <c r="M245" s="104"/>
      <c r="N245" s="104"/>
      <c r="O245" s="104"/>
      <c r="P245" s="104"/>
      <c r="Q245" s="104"/>
      <c r="R245" s="104"/>
    </row>
    <row r="246" s="65" customFormat="1" spans="1:18">
      <c r="A246"/>
      <c r="B246" s="104"/>
      <c r="C246" s="104"/>
      <c r="D246" s="104"/>
      <c r="E246" s="104"/>
      <c r="F246" s="104"/>
      <c r="G246" s="104"/>
      <c r="H246" s="104"/>
      <c r="I246" s="104"/>
      <c r="J246" s="104"/>
      <c r="K246" s="104"/>
      <c r="L246" s="104"/>
      <c r="M246" s="104"/>
      <c r="N246" s="104"/>
      <c r="O246" s="104"/>
      <c r="P246" s="104"/>
      <c r="Q246" s="104"/>
      <c r="R246" s="104"/>
    </row>
    <row r="247" s="65" customFormat="1" spans="1:18">
      <c r="A247"/>
      <c r="B247" s="104"/>
      <c r="C247" s="104"/>
      <c r="D247" s="104"/>
      <c r="E247" s="104"/>
      <c r="F247" s="104"/>
      <c r="G247" s="104"/>
      <c r="H247" s="104"/>
      <c r="I247" s="104"/>
      <c r="J247" s="104"/>
      <c r="K247" s="104"/>
      <c r="L247" s="104"/>
      <c r="M247" s="104"/>
      <c r="N247" s="104"/>
      <c r="O247" s="104"/>
      <c r="P247" s="104"/>
      <c r="Q247" s="104"/>
      <c r="R247" s="104"/>
    </row>
    <row r="248" s="65" customFormat="1" spans="1:18">
      <c r="A248"/>
      <c r="B248" s="104"/>
      <c r="C248" s="104"/>
      <c r="D248" s="104"/>
      <c r="E248" s="104"/>
      <c r="F248" s="104"/>
      <c r="G248" s="104"/>
      <c r="H248" s="104"/>
      <c r="I248" s="104"/>
      <c r="J248" s="104"/>
      <c r="K248" s="104"/>
      <c r="L248" s="104"/>
      <c r="M248" s="104"/>
      <c r="N248" s="104"/>
      <c r="O248" s="104"/>
      <c r="P248" s="104"/>
      <c r="Q248" s="104"/>
      <c r="R248" s="104"/>
    </row>
    <row r="249" s="65" customFormat="1" spans="1:18">
      <c r="A249"/>
      <c r="B249" s="104"/>
      <c r="C249" s="104"/>
      <c r="D249" s="104"/>
      <c r="E249" s="104"/>
      <c r="F249" s="104"/>
      <c r="G249" s="104"/>
      <c r="H249" s="104"/>
      <c r="I249" s="104"/>
      <c r="J249" s="104"/>
      <c r="K249" s="104"/>
      <c r="L249" s="104"/>
      <c r="M249" s="104"/>
      <c r="N249" s="104"/>
      <c r="O249" s="104"/>
      <c r="P249" s="104"/>
      <c r="Q249" s="104"/>
      <c r="R249" s="104"/>
    </row>
    <row r="250" s="65" customFormat="1" spans="1:18">
      <c r="A250"/>
      <c r="B250" s="104"/>
      <c r="C250" s="104"/>
      <c r="D250" s="104"/>
      <c r="E250" s="104"/>
      <c r="F250" s="104"/>
      <c r="G250" s="104"/>
      <c r="H250" s="104"/>
      <c r="I250" s="104"/>
      <c r="J250" s="104"/>
      <c r="K250" s="104"/>
      <c r="L250" s="104"/>
      <c r="M250" s="104"/>
      <c r="N250" s="104"/>
      <c r="O250" s="104"/>
      <c r="P250" s="104"/>
      <c r="Q250" s="104"/>
      <c r="R250" s="104"/>
    </row>
    <row r="251" s="65" customFormat="1" spans="1:18">
      <c r="A251"/>
      <c r="B251" s="104"/>
      <c r="C251" s="104"/>
      <c r="D251" s="104"/>
      <c r="E251" s="104"/>
      <c r="F251" s="104"/>
      <c r="G251" s="104"/>
      <c r="H251" s="104"/>
      <c r="I251" s="104"/>
      <c r="J251" s="104"/>
      <c r="K251" s="104"/>
      <c r="L251" s="104"/>
      <c r="M251" s="104"/>
      <c r="N251" s="104"/>
      <c r="O251" s="104"/>
      <c r="P251" s="104"/>
      <c r="Q251" s="104"/>
      <c r="R251" s="104"/>
    </row>
    <row r="252" s="65" customFormat="1" spans="1:18">
      <c r="A252"/>
      <c r="B252" s="104"/>
      <c r="C252" s="104"/>
      <c r="D252" s="104"/>
      <c r="E252" s="104"/>
      <c r="F252" s="104"/>
      <c r="G252" s="104"/>
      <c r="H252" s="104"/>
      <c r="I252" s="104"/>
      <c r="J252" s="104"/>
      <c r="K252" s="104"/>
      <c r="L252" s="104"/>
      <c r="M252" s="104"/>
      <c r="N252" s="104"/>
      <c r="O252" s="104"/>
      <c r="P252" s="104"/>
      <c r="Q252" s="104"/>
      <c r="R252" s="104"/>
    </row>
    <row r="253" s="65" customFormat="1" spans="1:18">
      <c r="A253"/>
      <c r="B253" s="104"/>
      <c r="C253" s="104"/>
      <c r="D253" s="104"/>
      <c r="E253" s="104"/>
      <c r="F253" s="104"/>
      <c r="G253" s="104"/>
      <c r="H253" s="104"/>
      <c r="I253" s="104"/>
      <c r="J253" s="104"/>
      <c r="K253" s="104"/>
      <c r="L253" s="104"/>
      <c r="M253" s="104"/>
      <c r="N253" s="104"/>
      <c r="O253" s="104"/>
      <c r="P253" s="104"/>
      <c r="Q253" s="104"/>
      <c r="R253" s="104"/>
    </row>
    <row r="254" s="65" customFormat="1" spans="1:18">
      <c r="A254"/>
      <c r="B254" s="104"/>
      <c r="C254" s="104"/>
      <c r="D254" s="104"/>
      <c r="E254" s="104"/>
      <c r="F254" s="104"/>
      <c r="G254" s="104"/>
      <c r="H254" s="104"/>
      <c r="I254" s="104"/>
      <c r="J254" s="104"/>
      <c r="K254" s="104"/>
      <c r="L254" s="104"/>
      <c r="M254" s="104"/>
      <c r="N254" s="104"/>
      <c r="O254" s="104"/>
      <c r="P254" s="104"/>
      <c r="Q254" s="104"/>
      <c r="R254" s="104"/>
    </row>
    <row r="255" s="65" customFormat="1" spans="1:18">
      <c r="A255"/>
      <c r="B255" s="104"/>
      <c r="C255" s="104"/>
      <c r="D255" s="104"/>
      <c r="E255" s="104"/>
      <c r="F255" s="104"/>
      <c r="G255" s="104"/>
      <c r="H255" s="104"/>
      <c r="I255" s="104"/>
      <c r="J255" s="104"/>
      <c r="K255" s="104"/>
      <c r="L255" s="104"/>
      <c r="M255" s="104"/>
      <c r="N255" s="104"/>
      <c r="O255" s="104"/>
      <c r="P255" s="104"/>
      <c r="Q255" s="104"/>
      <c r="R255" s="104"/>
    </row>
    <row r="256" s="65" customFormat="1" spans="1:18">
      <c r="A256"/>
      <c r="B256" s="104"/>
      <c r="C256" s="104"/>
      <c r="D256" s="104"/>
      <c r="E256" s="104"/>
      <c r="F256" s="104"/>
      <c r="G256" s="104"/>
      <c r="H256" s="104"/>
      <c r="I256" s="104"/>
      <c r="J256" s="104"/>
      <c r="K256" s="104"/>
      <c r="L256" s="104"/>
      <c r="M256" s="104"/>
      <c r="N256" s="104"/>
      <c r="O256" s="104"/>
      <c r="P256" s="104"/>
      <c r="Q256" s="104"/>
      <c r="R256" s="104"/>
    </row>
    <row r="257" s="65" customFormat="1" spans="1:18">
      <c r="A257"/>
      <c r="B257" s="104"/>
      <c r="C257" s="104"/>
      <c r="D257" s="104"/>
      <c r="E257" s="104"/>
      <c r="F257" s="104"/>
      <c r="G257" s="104"/>
      <c r="H257" s="104"/>
      <c r="I257" s="104"/>
      <c r="J257" s="104"/>
      <c r="K257" s="104"/>
      <c r="L257" s="104"/>
      <c r="M257" s="104"/>
      <c r="N257" s="104"/>
      <c r="O257" s="104"/>
      <c r="P257" s="104"/>
      <c r="Q257" s="104"/>
      <c r="R257" s="104"/>
    </row>
    <row r="258" s="65" customFormat="1" spans="1:18">
      <c r="A258"/>
      <c r="B258" s="104"/>
      <c r="C258" s="104"/>
      <c r="D258" s="104"/>
      <c r="E258" s="104"/>
      <c r="F258" s="104"/>
      <c r="G258" s="104"/>
      <c r="H258" s="104"/>
      <c r="I258" s="104"/>
      <c r="J258" s="104"/>
      <c r="K258" s="104"/>
      <c r="L258" s="104"/>
      <c r="M258" s="104"/>
      <c r="N258" s="104"/>
      <c r="O258" s="104"/>
      <c r="P258" s="104"/>
      <c r="Q258" s="104"/>
      <c r="R258" s="104"/>
    </row>
    <row r="259" s="65" customFormat="1" spans="1:18">
      <c r="A259"/>
      <c r="B259" s="104"/>
      <c r="C259" s="104"/>
      <c r="D259" s="104"/>
      <c r="E259" s="104"/>
      <c r="F259" s="104"/>
      <c r="G259" s="104"/>
      <c r="H259" s="104"/>
      <c r="I259" s="104"/>
      <c r="J259" s="104"/>
      <c r="K259" s="104"/>
      <c r="L259" s="104"/>
      <c r="M259" s="104"/>
      <c r="N259" s="104"/>
      <c r="O259" s="104"/>
      <c r="P259" s="104"/>
      <c r="Q259" s="104"/>
      <c r="R259" s="104"/>
    </row>
    <row r="260" s="65" customFormat="1" spans="1:18">
      <c r="A260"/>
      <c r="B260" s="104"/>
      <c r="C260" s="104"/>
      <c r="D260" s="104"/>
      <c r="E260" s="104"/>
      <c r="F260" s="104"/>
      <c r="G260" s="104"/>
      <c r="H260" s="104"/>
      <c r="I260" s="104"/>
      <c r="J260" s="104"/>
      <c r="K260" s="104"/>
      <c r="L260" s="104"/>
      <c r="M260" s="104"/>
      <c r="N260" s="104"/>
      <c r="O260" s="104"/>
      <c r="P260" s="104"/>
      <c r="Q260" s="104"/>
      <c r="R260" s="104"/>
    </row>
    <row r="261" s="65" customFormat="1" spans="1:18">
      <c r="A261"/>
      <c r="B261" s="104"/>
      <c r="C261" s="104"/>
      <c r="D261" s="104"/>
      <c r="E261" s="104"/>
      <c r="F261" s="104"/>
      <c r="G261" s="104"/>
      <c r="H261" s="104"/>
      <c r="I261" s="104"/>
      <c r="J261" s="104"/>
      <c r="K261" s="104"/>
      <c r="L261" s="104"/>
      <c r="M261" s="104"/>
      <c r="N261" s="104"/>
      <c r="O261" s="104"/>
      <c r="P261" s="104"/>
      <c r="Q261" s="104"/>
      <c r="R261" s="104"/>
    </row>
    <row r="262" s="65" customFormat="1" spans="1:18">
      <c r="A262"/>
      <c r="B262" s="104"/>
      <c r="C262" s="104"/>
      <c r="D262" s="104"/>
      <c r="E262" s="104"/>
      <c r="F262" s="104"/>
      <c r="G262" s="104"/>
      <c r="H262" s="104"/>
      <c r="I262" s="104"/>
      <c r="J262" s="104"/>
      <c r="K262" s="104"/>
      <c r="L262" s="104"/>
      <c r="M262" s="104"/>
      <c r="N262" s="104"/>
      <c r="O262" s="104"/>
      <c r="P262" s="104"/>
      <c r="Q262" s="104"/>
      <c r="R262" s="104"/>
    </row>
    <row r="263" s="65" customFormat="1" spans="1:18">
      <c r="A263"/>
      <c r="B263" s="104"/>
      <c r="C263" s="104"/>
      <c r="D263" s="104"/>
      <c r="E263" s="104"/>
      <c r="F263" s="104"/>
      <c r="G263" s="104"/>
      <c r="H263" s="104"/>
      <c r="I263" s="104"/>
      <c r="J263" s="104"/>
      <c r="K263" s="104"/>
      <c r="L263" s="104"/>
      <c r="M263" s="104"/>
      <c r="N263" s="104"/>
      <c r="O263" s="104"/>
      <c r="P263" s="104"/>
      <c r="Q263" s="104"/>
      <c r="R263" s="104"/>
    </row>
    <row r="264" s="65" customFormat="1" spans="1:18">
      <c r="A264"/>
      <c r="B264" s="104"/>
      <c r="C264" s="104"/>
      <c r="D264" s="104"/>
      <c r="E264" s="104"/>
      <c r="F264" s="104"/>
      <c r="G264" s="104"/>
      <c r="H264" s="104"/>
      <c r="I264" s="104"/>
      <c r="J264" s="104"/>
      <c r="K264" s="104"/>
      <c r="L264" s="104"/>
      <c r="M264" s="104"/>
      <c r="N264" s="104"/>
      <c r="O264" s="104"/>
      <c r="P264" s="104"/>
      <c r="Q264" s="104"/>
      <c r="R264" s="104"/>
    </row>
    <row r="265" s="65" customFormat="1" spans="1:18">
      <c r="A265"/>
      <c r="B265" s="104"/>
      <c r="C265" s="104"/>
      <c r="D265" s="104"/>
      <c r="E265" s="104"/>
      <c r="F265" s="104"/>
      <c r="G265" s="104"/>
      <c r="H265" s="104"/>
      <c r="I265" s="104"/>
      <c r="J265" s="104"/>
      <c r="K265" s="104"/>
      <c r="L265" s="104"/>
      <c r="M265" s="104"/>
      <c r="N265" s="104"/>
      <c r="O265" s="104"/>
      <c r="P265" s="104"/>
      <c r="Q265" s="104"/>
      <c r="R265" s="104"/>
    </row>
    <row r="266" s="65" customFormat="1" spans="1:18">
      <c r="A266"/>
      <c r="B266" s="104"/>
      <c r="C266" s="104"/>
      <c r="D266" s="104"/>
      <c r="E266" s="104"/>
      <c r="F266" s="104"/>
      <c r="G266" s="104"/>
      <c r="H266" s="104"/>
      <c r="I266" s="104"/>
      <c r="J266" s="104"/>
      <c r="K266" s="104"/>
      <c r="L266" s="104"/>
      <c r="M266" s="104"/>
      <c r="N266" s="104"/>
      <c r="O266" s="104"/>
      <c r="P266" s="104"/>
      <c r="Q266" s="104"/>
      <c r="R266" s="104"/>
    </row>
    <row r="267" s="65" customFormat="1" spans="1:18">
      <c r="A267"/>
      <c r="B267" s="104"/>
      <c r="C267" s="104"/>
      <c r="D267" s="104"/>
      <c r="E267" s="104"/>
      <c r="F267" s="104"/>
      <c r="G267" s="104"/>
      <c r="H267" s="104"/>
      <c r="I267" s="104"/>
      <c r="J267" s="104"/>
      <c r="K267" s="104"/>
      <c r="L267" s="104"/>
      <c r="M267" s="104"/>
      <c r="N267" s="104"/>
      <c r="O267" s="104"/>
      <c r="P267" s="104"/>
      <c r="Q267" s="104"/>
      <c r="R267" s="104"/>
    </row>
    <row r="268" s="65" customFormat="1" spans="1:18">
      <c r="A268"/>
      <c r="B268" s="104"/>
      <c r="C268" s="104"/>
      <c r="D268" s="104"/>
      <c r="E268" s="104"/>
      <c r="F268" s="104"/>
      <c r="G268" s="104"/>
      <c r="H268" s="104"/>
      <c r="I268" s="104"/>
      <c r="J268" s="104"/>
      <c r="K268" s="104"/>
      <c r="L268" s="104"/>
      <c r="M268" s="104"/>
      <c r="N268" s="104"/>
      <c r="O268" s="104"/>
      <c r="P268" s="104"/>
      <c r="Q268" s="104"/>
      <c r="R268" s="104"/>
    </row>
    <row r="269" s="65" customFormat="1" spans="1:18">
      <c r="A269"/>
      <c r="B269" s="104"/>
      <c r="C269" s="104"/>
      <c r="D269" s="104"/>
      <c r="E269" s="104"/>
      <c r="F269" s="104"/>
      <c r="G269" s="104"/>
      <c r="H269" s="104"/>
      <c r="I269" s="104"/>
      <c r="J269" s="104"/>
      <c r="K269" s="104"/>
      <c r="L269" s="104"/>
      <c r="M269" s="104"/>
      <c r="N269" s="104"/>
      <c r="O269" s="104"/>
      <c r="P269" s="104"/>
      <c r="Q269" s="104"/>
      <c r="R269" s="104"/>
    </row>
    <row r="270" s="65" customFormat="1" spans="1:18">
      <c r="A270"/>
      <c r="B270" s="104"/>
      <c r="C270" s="104"/>
      <c r="D270" s="104"/>
      <c r="E270" s="104"/>
      <c r="F270" s="104"/>
      <c r="G270" s="104"/>
      <c r="H270" s="104"/>
      <c r="I270" s="104"/>
      <c r="J270" s="104"/>
      <c r="K270" s="104"/>
      <c r="L270" s="104"/>
      <c r="M270" s="104"/>
      <c r="N270" s="104"/>
      <c r="O270" s="104"/>
      <c r="P270" s="104"/>
      <c r="Q270" s="104"/>
      <c r="R270" s="104"/>
    </row>
    <row r="271" s="65" customFormat="1" spans="1:18">
      <c r="A271"/>
      <c r="B271" s="104"/>
      <c r="C271" s="104"/>
      <c r="D271" s="104"/>
      <c r="E271" s="104"/>
      <c r="F271" s="104"/>
      <c r="G271" s="104"/>
      <c r="H271" s="104"/>
      <c r="I271" s="104"/>
      <c r="J271" s="104"/>
      <c r="K271" s="104"/>
      <c r="L271" s="104"/>
      <c r="M271" s="104"/>
      <c r="N271" s="104"/>
      <c r="O271" s="104"/>
      <c r="P271" s="104"/>
      <c r="Q271" s="104"/>
      <c r="R271" s="104"/>
    </row>
    <row r="272" s="65" customFormat="1" spans="1:18">
      <c r="A272"/>
      <c r="B272" s="104"/>
      <c r="C272" s="104"/>
      <c r="D272" s="104"/>
      <c r="E272" s="104"/>
      <c r="F272" s="104"/>
      <c r="G272" s="104"/>
      <c r="H272" s="104"/>
      <c r="I272" s="104"/>
      <c r="J272" s="104"/>
      <c r="K272" s="104"/>
      <c r="L272" s="104"/>
      <c r="M272" s="104"/>
      <c r="N272" s="104"/>
      <c r="O272" s="104"/>
      <c r="P272" s="104"/>
      <c r="Q272" s="104"/>
      <c r="R272" s="104"/>
    </row>
    <row r="273" s="65" customFormat="1" spans="1:18">
      <c r="A273"/>
      <c r="B273" s="104"/>
      <c r="C273" s="104"/>
      <c r="D273" s="104"/>
      <c r="E273" s="104"/>
      <c r="F273" s="104"/>
      <c r="G273" s="104"/>
      <c r="H273" s="104"/>
      <c r="I273" s="104"/>
      <c r="J273" s="104"/>
      <c r="K273" s="104"/>
      <c r="L273" s="104"/>
      <c r="M273" s="104"/>
      <c r="N273" s="104"/>
      <c r="O273" s="104"/>
      <c r="P273" s="104"/>
      <c r="Q273" s="104"/>
      <c r="R273" s="104"/>
    </row>
    <row r="274" s="65" customFormat="1" spans="1:18">
      <c r="A274"/>
      <c r="B274" s="104"/>
      <c r="C274" s="104"/>
      <c r="D274" s="104"/>
      <c r="E274" s="104"/>
      <c r="F274" s="104"/>
      <c r="G274" s="104"/>
      <c r="H274" s="104"/>
      <c r="I274" s="104"/>
      <c r="J274" s="104"/>
      <c r="K274" s="104"/>
      <c r="L274" s="104"/>
      <c r="M274" s="104"/>
      <c r="N274" s="104"/>
      <c r="O274" s="104"/>
      <c r="P274" s="104"/>
      <c r="Q274" s="104"/>
      <c r="R274" s="104"/>
    </row>
    <row r="275" s="65" customFormat="1" spans="1:18">
      <c r="A275"/>
      <c r="B275" s="104"/>
      <c r="C275" s="104"/>
      <c r="D275" s="104"/>
      <c r="E275" s="104"/>
      <c r="F275" s="104"/>
      <c r="G275" s="104"/>
      <c r="H275" s="104"/>
      <c r="I275" s="104"/>
      <c r="J275" s="104"/>
      <c r="K275" s="104"/>
      <c r="L275" s="104"/>
      <c r="M275" s="104"/>
      <c r="N275" s="104"/>
      <c r="O275" s="104"/>
      <c r="P275" s="104"/>
      <c r="Q275" s="104"/>
      <c r="R275" s="104"/>
    </row>
    <row r="276" s="65" customFormat="1" spans="1:18">
      <c r="A276"/>
      <c r="B276" s="104"/>
      <c r="C276" s="104"/>
      <c r="D276" s="104"/>
      <c r="E276" s="104"/>
      <c r="F276" s="104"/>
      <c r="G276" s="104"/>
      <c r="H276" s="104"/>
      <c r="I276" s="104"/>
      <c r="J276" s="104"/>
      <c r="K276" s="104"/>
      <c r="L276" s="104"/>
      <c r="M276" s="104"/>
      <c r="N276" s="104"/>
      <c r="O276" s="104"/>
      <c r="P276" s="104"/>
      <c r="Q276" s="104"/>
      <c r="R276" s="104"/>
    </row>
    <row r="277" s="65" customFormat="1" spans="1:18">
      <c r="A277"/>
      <c r="B277" s="104"/>
      <c r="C277" s="104"/>
      <c r="D277" s="104"/>
      <c r="E277" s="104"/>
      <c r="F277" s="104"/>
      <c r="G277" s="104"/>
      <c r="H277" s="104"/>
      <c r="I277" s="104"/>
      <c r="J277" s="104"/>
      <c r="K277" s="104"/>
      <c r="L277" s="104"/>
      <c r="M277" s="104"/>
      <c r="N277" s="104"/>
      <c r="O277" s="104"/>
      <c r="P277" s="104"/>
      <c r="Q277" s="104"/>
      <c r="R277" s="104"/>
    </row>
    <row r="278" s="65" customFormat="1" spans="1:18">
      <c r="A278"/>
      <c r="B278" s="104"/>
      <c r="C278" s="104"/>
      <c r="D278" s="104"/>
      <c r="E278" s="104"/>
      <c r="F278" s="104"/>
      <c r="G278" s="104"/>
      <c r="H278" s="104"/>
      <c r="I278" s="104"/>
      <c r="J278" s="104"/>
      <c r="K278" s="104"/>
      <c r="L278" s="104"/>
      <c r="M278" s="104"/>
      <c r="N278" s="104"/>
      <c r="O278" s="104"/>
      <c r="P278" s="104"/>
      <c r="Q278" s="104"/>
      <c r="R278" s="104"/>
    </row>
    <row r="279" s="65" customFormat="1" spans="1:18">
      <c r="A279"/>
      <c r="B279" s="104"/>
      <c r="C279" s="104"/>
      <c r="D279" s="104"/>
      <c r="E279" s="104"/>
      <c r="F279" s="104"/>
      <c r="G279" s="104"/>
      <c r="H279" s="104"/>
      <c r="I279" s="104"/>
      <c r="J279" s="104"/>
      <c r="K279" s="104"/>
      <c r="L279" s="104"/>
      <c r="M279" s="104"/>
      <c r="N279" s="104"/>
      <c r="O279" s="104"/>
      <c r="P279" s="104"/>
      <c r="Q279" s="104"/>
      <c r="R279" s="104"/>
    </row>
    <row r="280" s="65" customFormat="1" spans="1:18">
      <c r="A280"/>
      <c r="B280" s="104"/>
      <c r="C280" s="104"/>
      <c r="D280" s="104"/>
      <c r="E280" s="104"/>
      <c r="F280" s="104"/>
      <c r="G280" s="104"/>
      <c r="H280" s="104"/>
      <c r="I280" s="104"/>
      <c r="J280" s="104"/>
      <c r="K280" s="104"/>
      <c r="L280" s="104"/>
      <c r="M280" s="104"/>
      <c r="N280" s="104"/>
      <c r="O280" s="104"/>
      <c r="P280" s="104"/>
      <c r="Q280" s="104"/>
      <c r="R280" s="104"/>
    </row>
    <row r="281" s="65" customFormat="1" spans="1:18">
      <c r="A281"/>
      <c r="B281" s="104"/>
      <c r="C281" s="104"/>
      <c r="D281" s="104"/>
      <c r="E281" s="104"/>
      <c r="F281" s="104"/>
      <c r="G281" s="104"/>
      <c r="H281" s="104"/>
      <c r="I281" s="104"/>
      <c r="J281" s="104"/>
      <c r="K281" s="104"/>
      <c r="L281" s="104"/>
      <c r="M281" s="104"/>
      <c r="N281" s="104"/>
      <c r="O281" s="104"/>
      <c r="P281" s="104"/>
      <c r="Q281" s="104"/>
      <c r="R281" s="104"/>
    </row>
    <row r="282" s="65" customFormat="1" spans="1:18">
      <c r="A282"/>
      <c r="B282" s="104"/>
      <c r="C282" s="104"/>
      <c r="D282" s="104"/>
      <c r="E282" s="104"/>
      <c r="F282" s="104"/>
      <c r="G282" s="104"/>
      <c r="H282" s="104"/>
      <c r="I282" s="104"/>
      <c r="J282" s="104"/>
      <c r="K282" s="104"/>
      <c r="L282" s="104"/>
      <c r="M282" s="104"/>
      <c r="N282" s="104"/>
      <c r="O282" s="104"/>
      <c r="P282" s="104"/>
      <c r="Q282" s="104"/>
      <c r="R282" s="104"/>
    </row>
    <row r="283" s="65" customFormat="1" spans="1:18">
      <c r="A283"/>
      <c r="B283" s="104"/>
      <c r="C283" s="104"/>
      <c r="D283" s="104"/>
      <c r="E283" s="104"/>
      <c r="F283" s="104"/>
      <c r="G283" s="104"/>
      <c r="H283" s="104"/>
      <c r="I283" s="104"/>
      <c r="J283" s="104"/>
      <c r="K283" s="104"/>
      <c r="L283" s="104"/>
      <c r="M283" s="104"/>
      <c r="N283" s="104"/>
      <c r="O283" s="104"/>
      <c r="P283" s="104"/>
      <c r="Q283" s="104"/>
      <c r="R283" s="104"/>
    </row>
    <row r="284" s="65" customFormat="1" spans="1:18">
      <c r="A284"/>
      <c r="B284" s="104"/>
      <c r="C284" s="104"/>
      <c r="D284" s="104"/>
      <c r="E284" s="104"/>
      <c r="F284" s="104"/>
      <c r="G284" s="104"/>
      <c r="H284" s="104"/>
      <c r="I284" s="104"/>
      <c r="J284" s="104"/>
      <c r="K284" s="104"/>
      <c r="L284" s="104"/>
      <c r="M284" s="104"/>
      <c r="N284" s="104"/>
      <c r="O284" s="104"/>
      <c r="P284" s="104"/>
      <c r="Q284" s="104"/>
      <c r="R284" s="104"/>
    </row>
    <row r="285" s="65" customFormat="1" spans="1:18">
      <c r="A285"/>
      <c r="B285" s="104"/>
      <c r="C285" s="104"/>
      <c r="D285" s="104"/>
      <c r="E285" s="104"/>
      <c r="F285" s="104"/>
      <c r="G285" s="104"/>
      <c r="H285" s="104"/>
      <c r="I285" s="104"/>
      <c r="J285" s="104"/>
      <c r="K285" s="104"/>
      <c r="L285" s="104"/>
      <c r="M285" s="104"/>
      <c r="N285" s="104"/>
      <c r="O285" s="104"/>
      <c r="P285" s="104"/>
      <c r="Q285" s="104"/>
      <c r="R285" s="104"/>
    </row>
    <row r="286" s="65" customFormat="1" spans="1:18">
      <c r="A286"/>
      <c r="B286" s="104"/>
      <c r="C286" s="104"/>
      <c r="D286" s="104"/>
      <c r="E286" s="104"/>
      <c r="F286" s="104"/>
      <c r="G286" s="104"/>
      <c r="H286" s="104"/>
      <c r="I286" s="104"/>
      <c r="J286" s="104"/>
      <c r="K286" s="104"/>
      <c r="L286" s="104"/>
      <c r="M286" s="104"/>
      <c r="N286" s="104"/>
      <c r="O286" s="104"/>
      <c r="P286" s="104"/>
      <c r="Q286" s="104"/>
      <c r="R286" s="104"/>
    </row>
    <row r="287" s="65" customFormat="1" spans="1:18">
      <c r="A287"/>
      <c r="B287" s="104"/>
      <c r="C287" s="104"/>
      <c r="D287" s="104"/>
      <c r="E287" s="104"/>
      <c r="F287" s="104"/>
      <c r="G287" s="104"/>
      <c r="H287" s="104"/>
      <c r="I287" s="104"/>
      <c r="J287" s="104"/>
      <c r="K287" s="104"/>
      <c r="L287" s="104"/>
      <c r="M287" s="104"/>
      <c r="N287" s="104"/>
      <c r="O287" s="104"/>
      <c r="P287" s="104"/>
      <c r="Q287" s="104"/>
      <c r="R287" s="104"/>
    </row>
    <row r="288" s="65" customFormat="1" spans="1:18">
      <c r="A288"/>
      <c r="B288" s="104"/>
      <c r="C288" s="104"/>
      <c r="D288" s="104"/>
      <c r="E288" s="104"/>
      <c r="F288" s="104"/>
      <c r="G288" s="104"/>
      <c r="H288" s="104"/>
      <c r="I288" s="104"/>
      <c r="J288" s="104"/>
      <c r="K288" s="104"/>
      <c r="L288" s="104"/>
      <c r="M288" s="104"/>
      <c r="N288" s="104"/>
      <c r="O288" s="104"/>
      <c r="P288" s="104"/>
      <c r="Q288" s="104"/>
      <c r="R288" s="104"/>
    </row>
    <row r="289" s="65" customFormat="1" spans="1:18">
      <c r="A289"/>
      <c r="B289" s="104"/>
      <c r="C289" s="104"/>
      <c r="D289" s="104"/>
      <c r="E289" s="104"/>
      <c r="F289" s="104"/>
      <c r="G289" s="104"/>
      <c r="H289" s="104"/>
      <c r="I289" s="104"/>
      <c r="J289" s="104"/>
      <c r="K289" s="104"/>
      <c r="L289" s="104"/>
      <c r="M289" s="104"/>
      <c r="N289" s="104"/>
      <c r="O289" s="104"/>
      <c r="P289" s="104"/>
      <c r="Q289" s="104"/>
      <c r="R289" s="104"/>
    </row>
    <row r="290" s="65" customFormat="1" spans="1:18">
      <c r="A290"/>
      <c r="B290" s="104"/>
      <c r="C290" s="104"/>
      <c r="D290" s="104"/>
      <c r="E290" s="104"/>
      <c r="F290" s="104"/>
      <c r="G290" s="104"/>
      <c r="H290" s="104"/>
      <c r="I290" s="104"/>
      <c r="J290" s="104"/>
      <c r="K290" s="104"/>
      <c r="L290" s="104"/>
      <c r="M290" s="104"/>
      <c r="N290" s="104"/>
      <c r="O290" s="104"/>
      <c r="P290" s="104"/>
      <c r="Q290" s="104"/>
      <c r="R290" s="104"/>
    </row>
    <row r="291" s="65" customFormat="1" spans="1:18">
      <c r="A291"/>
      <c r="B291" s="104"/>
      <c r="C291" s="104"/>
      <c r="D291" s="104"/>
      <c r="E291" s="104"/>
      <c r="F291" s="104"/>
      <c r="G291" s="104"/>
      <c r="H291" s="104"/>
      <c r="I291" s="104"/>
      <c r="J291" s="104"/>
      <c r="K291" s="104"/>
      <c r="L291" s="104"/>
      <c r="M291" s="104"/>
      <c r="N291" s="104"/>
      <c r="O291" s="104"/>
      <c r="P291" s="104"/>
      <c r="Q291" s="104"/>
      <c r="R291" s="104"/>
    </row>
    <row r="292" s="65" customFormat="1" spans="1:18">
      <c r="A292"/>
      <c r="B292" s="104"/>
      <c r="C292" s="104"/>
      <c r="D292" s="104"/>
      <c r="E292" s="104"/>
      <c r="F292" s="104"/>
      <c r="G292" s="104"/>
      <c r="H292" s="104"/>
      <c r="I292" s="104"/>
      <c r="J292" s="104"/>
      <c r="K292" s="104"/>
      <c r="L292" s="104"/>
      <c r="M292" s="104"/>
      <c r="N292" s="104"/>
      <c r="O292" s="104"/>
      <c r="P292" s="104"/>
      <c r="Q292" s="104"/>
      <c r="R292" s="104"/>
    </row>
    <row r="293" s="65" customFormat="1" spans="1:18">
      <c r="A293"/>
      <c r="B293" s="104"/>
      <c r="C293" s="104"/>
      <c r="D293" s="104"/>
      <c r="E293" s="104"/>
      <c r="F293" s="104"/>
      <c r="G293" s="104"/>
      <c r="H293" s="104"/>
      <c r="I293" s="104"/>
      <c r="J293" s="104"/>
      <c r="K293" s="104"/>
      <c r="L293" s="104"/>
      <c r="M293" s="104"/>
      <c r="N293" s="104"/>
      <c r="O293" s="104"/>
      <c r="P293" s="104"/>
      <c r="Q293" s="104"/>
      <c r="R293" s="104"/>
    </row>
    <row r="294" s="65" customFormat="1" spans="1:18">
      <c r="A294"/>
      <c r="B294" s="104"/>
      <c r="C294" s="104"/>
      <c r="D294" s="104"/>
      <c r="E294" s="104"/>
      <c r="F294" s="104"/>
      <c r="G294" s="104"/>
      <c r="H294" s="104"/>
      <c r="I294" s="104"/>
      <c r="J294" s="104"/>
      <c r="K294" s="104"/>
      <c r="L294" s="104"/>
      <c r="M294" s="104"/>
      <c r="N294" s="104"/>
      <c r="O294" s="104"/>
      <c r="P294" s="104"/>
      <c r="Q294" s="104"/>
      <c r="R294" s="104"/>
    </row>
    <row r="295" s="65" customFormat="1" spans="1:18">
      <c r="A295"/>
      <c r="B295" s="104"/>
      <c r="C295" s="104"/>
      <c r="D295" s="104"/>
      <c r="E295" s="104"/>
      <c r="F295" s="104"/>
      <c r="G295" s="104"/>
      <c r="H295" s="104"/>
      <c r="I295" s="104"/>
      <c r="J295" s="104"/>
      <c r="K295" s="104"/>
      <c r="L295" s="104"/>
      <c r="M295" s="104"/>
      <c r="N295" s="104"/>
      <c r="O295" s="104"/>
      <c r="P295" s="104"/>
      <c r="Q295" s="104"/>
      <c r="R295" s="104"/>
    </row>
    <row r="296" s="65" customFormat="1" spans="1:18">
      <c r="A296"/>
      <c r="B296" s="104"/>
      <c r="C296" s="104"/>
      <c r="D296" s="104"/>
      <c r="E296" s="104"/>
      <c r="F296" s="104"/>
      <c r="G296" s="104"/>
      <c r="H296" s="104"/>
      <c r="I296" s="104"/>
      <c r="J296" s="104"/>
      <c r="K296" s="104"/>
      <c r="L296" s="104"/>
      <c r="M296" s="104"/>
      <c r="N296" s="104"/>
      <c r="O296" s="104"/>
      <c r="P296" s="104"/>
      <c r="Q296" s="104"/>
      <c r="R296" s="104"/>
    </row>
    <row r="297" s="65" customFormat="1" spans="1:18">
      <c r="A297"/>
      <c r="B297" s="104"/>
      <c r="C297" s="104"/>
      <c r="D297" s="104"/>
      <c r="E297" s="104"/>
      <c r="F297" s="104"/>
      <c r="G297" s="104"/>
      <c r="H297" s="104"/>
      <c r="I297" s="104"/>
      <c r="J297" s="104"/>
      <c r="K297" s="104"/>
      <c r="L297" s="104"/>
      <c r="M297" s="104"/>
      <c r="N297" s="104"/>
      <c r="O297" s="104"/>
      <c r="P297" s="104"/>
      <c r="Q297" s="104"/>
      <c r="R297" s="104"/>
    </row>
    <row r="298" s="65" customFormat="1" spans="1:18">
      <c r="A298"/>
      <c r="B298" s="104"/>
      <c r="C298" s="104"/>
      <c r="D298" s="104"/>
      <c r="E298" s="104"/>
      <c r="F298" s="104"/>
      <c r="G298" s="104"/>
      <c r="H298" s="104"/>
      <c r="I298" s="104"/>
      <c r="J298" s="104"/>
      <c r="K298" s="104"/>
      <c r="L298" s="104"/>
      <c r="M298" s="104"/>
      <c r="N298" s="104"/>
      <c r="O298" s="104"/>
      <c r="P298" s="104"/>
      <c r="Q298" s="104"/>
      <c r="R298" s="104"/>
    </row>
    <row r="299" s="65" customFormat="1" spans="1:18">
      <c r="A299"/>
      <c r="B299" s="104"/>
      <c r="C299" s="104"/>
      <c r="D299" s="104"/>
      <c r="E299" s="104"/>
      <c r="F299" s="104"/>
      <c r="G299" s="104"/>
      <c r="H299" s="104"/>
      <c r="I299" s="104"/>
      <c r="J299" s="104"/>
      <c r="K299" s="104"/>
      <c r="L299" s="104"/>
      <c r="M299" s="104"/>
      <c r="N299" s="104"/>
      <c r="O299" s="104"/>
      <c r="P299" s="104"/>
      <c r="Q299" s="104"/>
      <c r="R299" s="104"/>
    </row>
    <row r="300" s="65" customFormat="1" spans="1:18">
      <c r="A300"/>
      <c r="B300" s="104"/>
      <c r="C300" s="104"/>
      <c r="D300" s="104"/>
      <c r="E300" s="104"/>
      <c r="F300" s="104"/>
      <c r="G300" s="104"/>
      <c r="H300" s="104"/>
      <c r="I300" s="104"/>
      <c r="J300" s="104"/>
      <c r="K300" s="104"/>
      <c r="L300" s="104"/>
      <c r="M300" s="104"/>
      <c r="N300" s="104"/>
      <c r="O300" s="104"/>
      <c r="P300" s="104"/>
      <c r="Q300" s="104"/>
      <c r="R300" s="104"/>
    </row>
    <row r="301" s="65" customFormat="1" spans="1:18">
      <c r="A301"/>
      <c r="B301" s="104"/>
      <c r="C301" s="104"/>
      <c r="D301" s="104"/>
      <c r="E301" s="104"/>
      <c r="F301" s="104"/>
      <c r="G301" s="104"/>
      <c r="H301" s="104"/>
      <c r="I301" s="104"/>
      <c r="J301" s="104"/>
      <c r="K301" s="104"/>
      <c r="L301" s="104"/>
      <c r="M301" s="104"/>
      <c r="N301" s="104"/>
      <c r="O301" s="104"/>
      <c r="P301" s="104"/>
      <c r="Q301" s="104"/>
      <c r="R301" s="104"/>
    </row>
    <row r="302" s="65" customFormat="1" spans="1:18">
      <c r="A302"/>
      <c r="B302" s="104"/>
      <c r="C302" s="104"/>
      <c r="D302" s="104"/>
      <c r="E302" s="104"/>
      <c r="F302" s="104"/>
      <c r="G302" s="104"/>
      <c r="H302" s="104"/>
      <c r="I302" s="104"/>
      <c r="J302" s="104"/>
      <c r="K302" s="104"/>
      <c r="L302" s="104"/>
      <c r="M302" s="104"/>
      <c r="N302" s="104"/>
      <c r="O302" s="104"/>
      <c r="P302" s="104"/>
      <c r="Q302" s="104"/>
      <c r="R302" s="104"/>
    </row>
    <row r="303" s="65" customFormat="1" spans="1:18">
      <c r="A303"/>
      <c r="B303" s="104"/>
      <c r="C303" s="104"/>
      <c r="D303" s="104"/>
      <c r="E303" s="104"/>
      <c r="F303" s="104"/>
      <c r="G303" s="104"/>
      <c r="H303" s="104"/>
      <c r="I303" s="104"/>
      <c r="J303" s="104"/>
      <c r="K303" s="104"/>
      <c r="L303" s="104"/>
      <c r="M303" s="104"/>
      <c r="N303" s="104"/>
      <c r="O303" s="104"/>
      <c r="P303" s="104"/>
      <c r="Q303" s="104"/>
      <c r="R303" s="104"/>
    </row>
    <row r="304" s="65" customFormat="1" spans="1:18">
      <c r="A304"/>
      <c r="B304" s="104"/>
      <c r="C304" s="104"/>
      <c r="D304" s="104"/>
      <c r="E304" s="104"/>
      <c r="F304" s="104"/>
      <c r="G304" s="104"/>
      <c r="H304" s="104"/>
      <c r="I304" s="104"/>
      <c r="J304" s="104"/>
      <c r="K304" s="104"/>
      <c r="L304" s="104"/>
      <c r="M304" s="104"/>
      <c r="N304" s="104"/>
      <c r="O304" s="104"/>
      <c r="P304" s="104"/>
      <c r="Q304" s="104"/>
      <c r="R304" s="104"/>
    </row>
    <row r="305" s="65" customFormat="1" spans="1:18">
      <c r="A305"/>
      <c r="B305" s="104"/>
      <c r="C305" s="104"/>
      <c r="D305" s="104"/>
      <c r="E305" s="104"/>
      <c r="F305" s="104"/>
      <c r="G305" s="104"/>
      <c r="H305" s="104"/>
      <c r="I305" s="104"/>
      <c r="J305" s="104"/>
      <c r="K305" s="104"/>
      <c r="L305" s="104"/>
      <c r="M305" s="104"/>
      <c r="N305" s="104"/>
      <c r="O305" s="104"/>
      <c r="P305" s="104"/>
      <c r="Q305" s="104"/>
      <c r="R305" s="104"/>
    </row>
    <row r="306" s="65" customFormat="1" spans="1:18">
      <c r="A306"/>
      <c r="B306" s="104"/>
      <c r="C306" s="104"/>
      <c r="D306" s="104"/>
      <c r="E306" s="104"/>
      <c r="F306" s="104"/>
      <c r="G306" s="104"/>
      <c r="H306" s="104"/>
      <c r="I306" s="104"/>
      <c r="J306" s="104"/>
      <c r="K306" s="104"/>
      <c r="L306" s="104"/>
      <c r="M306" s="104"/>
      <c r="N306" s="104"/>
      <c r="O306" s="104"/>
      <c r="P306" s="104"/>
      <c r="Q306" s="104"/>
      <c r="R306" s="104"/>
    </row>
    <row r="307" s="65" customFormat="1" spans="1:18">
      <c r="A307"/>
      <c r="B307" s="104"/>
      <c r="C307" s="104"/>
      <c r="D307" s="104"/>
      <c r="E307" s="104"/>
      <c r="F307" s="104"/>
      <c r="G307" s="104"/>
      <c r="H307" s="104"/>
      <c r="I307" s="104"/>
      <c r="J307" s="104"/>
      <c r="K307" s="104"/>
      <c r="L307" s="104"/>
      <c r="M307" s="104"/>
      <c r="N307" s="104"/>
      <c r="O307" s="104"/>
      <c r="P307" s="104"/>
      <c r="Q307" s="104"/>
      <c r="R307" s="104"/>
    </row>
    <row r="308" s="65" customFormat="1" spans="1:18">
      <c r="A308"/>
      <c r="B308" s="104"/>
      <c r="C308" s="104"/>
      <c r="D308" s="104"/>
      <c r="E308" s="104"/>
      <c r="F308" s="104"/>
      <c r="G308" s="104"/>
      <c r="H308" s="104"/>
      <c r="I308" s="104"/>
      <c r="J308" s="104"/>
      <c r="K308" s="104"/>
      <c r="L308" s="104"/>
      <c r="M308" s="104"/>
      <c r="N308" s="104"/>
      <c r="O308" s="104"/>
      <c r="P308" s="104"/>
      <c r="Q308" s="104"/>
      <c r="R308" s="104"/>
    </row>
    <row r="309" s="65" customFormat="1" spans="1:18">
      <c r="A309"/>
      <c r="B309" s="104"/>
      <c r="C309" s="104"/>
      <c r="D309" s="104"/>
      <c r="E309" s="104"/>
      <c r="F309" s="104"/>
      <c r="G309" s="104"/>
      <c r="H309" s="104"/>
      <c r="I309" s="104"/>
      <c r="J309" s="104"/>
      <c r="K309" s="104"/>
      <c r="L309" s="104"/>
      <c r="M309" s="104"/>
      <c r="N309" s="104"/>
      <c r="O309" s="104"/>
      <c r="P309" s="104"/>
      <c r="Q309" s="104"/>
      <c r="R309" s="104"/>
    </row>
    <row r="310" s="65" customFormat="1" spans="1:18">
      <c r="A310"/>
      <c r="B310" s="104"/>
      <c r="C310" s="104"/>
      <c r="D310" s="104"/>
      <c r="E310" s="104"/>
      <c r="F310" s="104"/>
      <c r="G310" s="104"/>
      <c r="H310" s="104"/>
      <c r="I310" s="104"/>
      <c r="J310" s="104"/>
      <c r="K310" s="104"/>
      <c r="L310" s="104"/>
      <c r="M310" s="104"/>
      <c r="N310" s="104"/>
      <c r="O310" s="104"/>
      <c r="P310" s="104"/>
      <c r="Q310" s="104"/>
      <c r="R310" s="104"/>
    </row>
    <row r="311" s="65" customFormat="1" spans="1:18">
      <c r="A311"/>
      <c r="B311" s="104"/>
      <c r="C311" s="104"/>
      <c r="D311" s="104"/>
      <c r="E311" s="104"/>
      <c r="F311" s="104"/>
      <c r="G311" s="104"/>
      <c r="H311" s="104"/>
      <c r="I311" s="104"/>
      <c r="J311" s="104"/>
      <c r="K311" s="104"/>
      <c r="L311" s="104"/>
      <c r="M311" s="104"/>
      <c r="N311" s="104"/>
      <c r="O311" s="104"/>
      <c r="P311" s="104"/>
      <c r="Q311" s="104"/>
      <c r="R311" s="104"/>
    </row>
    <row r="312" s="65" customFormat="1" spans="1:18">
      <c r="A312"/>
      <c r="B312" s="104"/>
      <c r="C312" s="104"/>
      <c r="D312" s="104"/>
      <c r="E312" s="104"/>
      <c r="F312" s="104"/>
      <c r="G312" s="104"/>
      <c r="H312" s="104"/>
      <c r="I312" s="104"/>
      <c r="J312" s="104"/>
      <c r="K312" s="104"/>
      <c r="L312" s="104"/>
      <c r="M312" s="104"/>
      <c r="N312" s="104"/>
      <c r="O312" s="104"/>
      <c r="P312" s="104"/>
      <c r="Q312" s="104"/>
      <c r="R312" s="104"/>
    </row>
    <row r="313" s="65" customFormat="1" spans="1:18">
      <c r="A313"/>
      <c r="B313" s="104"/>
      <c r="C313" s="104"/>
      <c r="D313" s="104"/>
      <c r="E313" s="104"/>
      <c r="F313" s="104"/>
      <c r="G313" s="104"/>
      <c r="H313" s="104"/>
      <c r="I313" s="104"/>
      <c r="J313" s="104"/>
      <c r="K313" s="104"/>
      <c r="L313" s="104"/>
      <c r="M313" s="104"/>
      <c r="N313" s="104"/>
      <c r="O313" s="104"/>
      <c r="P313" s="104"/>
      <c r="Q313" s="104"/>
      <c r="R313" s="104"/>
    </row>
    <row r="314" s="65" customFormat="1" spans="1:18">
      <c r="A314"/>
      <c r="B314" s="104"/>
      <c r="C314" s="104"/>
      <c r="D314" s="104"/>
      <c r="E314" s="104"/>
      <c r="F314" s="104"/>
      <c r="G314" s="104"/>
      <c r="H314" s="104"/>
      <c r="I314" s="104"/>
      <c r="J314" s="104"/>
      <c r="K314" s="104"/>
      <c r="L314" s="104"/>
      <c r="M314" s="104"/>
      <c r="N314" s="104"/>
      <c r="O314" s="104"/>
      <c r="P314" s="104"/>
      <c r="Q314" s="104"/>
      <c r="R314" s="104"/>
    </row>
    <row r="315" s="65" customFormat="1" spans="1:18">
      <c r="A315"/>
      <c r="B315" s="104"/>
      <c r="C315" s="104"/>
      <c r="D315" s="104"/>
      <c r="E315" s="104"/>
      <c r="F315" s="104"/>
      <c r="G315" s="104"/>
      <c r="H315" s="104"/>
      <c r="I315" s="104"/>
      <c r="J315" s="104"/>
      <c r="K315" s="104"/>
      <c r="L315" s="104"/>
      <c r="M315" s="104"/>
      <c r="N315" s="104"/>
      <c r="O315" s="104"/>
      <c r="P315" s="104"/>
      <c r="Q315" s="104"/>
      <c r="R315" s="104"/>
    </row>
    <row r="316" s="65" customFormat="1" spans="1:18">
      <c r="A316"/>
      <c r="B316" s="104"/>
      <c r="C316" s="104"/>
      <c r="D316" s="104"/>
      <c r="E316" s="104"/>
      <c r="F316" s="104"/>
      <c r="G316" s="104"/>
      <c r="H316" s="104"/>
      <c r="I316" s="104"/>
      <c r="J316" s="104"/>
      <c r="K316" s="104"/>
      <c r="L316" s="104"/>
      <c r="M316" s="104"/>
      <c r="N316" s="104"/>
      <c r="O316" s="104"/>
      <c r="P316" s="104"/>
      <c r="Q316" s="104"/>
      <c r="R316" s="104"/>
    </row>
    <row r="317" s="65" customFormat="1" spans="1:18">
      <c r="A317"/>
      <c r="B317" s="104"/>
      <c r="C317" s="104"/>
      <c r="D317" s="104"/>
      <c r="E317" s="104"/>
      <c r="F317" s="104"/>
      <c r="G317" s="104"/>
      <c r="H317" s="104"/>
      <c r="I317" s="104"/>
      <c r="J317" s="104"/>
      <c r="K317" s="104"/>
      <c r="L317" s="104"/>
      <c r="M317" s="104"/>
      <c r="N317" s="104"/>
      <c r="O317" s="104"/>
      <c r="P317" s="104"/>
      <c r="Q317" s="104"/>
      <c r="R317" s="104"/>
    </row>
    <row r="318" s="65" customFormat="1" spans="1:18">
      <c r="A318"/>
      <c r="B318" s="104"/>
      <c r="C318" s="104"/>
      <c r="D318" s="104"/>
      <c r="E318" s="104"/>
      <c r="F318" s="104"/>
      <c r="G318" s="104"/>
      <c r="H318" s="104"/>
      <c r="I318" s="104"/>
      <c r="J318" s="104"/>
      <c r="K318" s="104"/>
      <c r="L318" s="104"/>
      <c r="M318" s="104"/>
      <c r="N318" s="104"/>
      <c r="O318" s="104"/>
      <c r="P318" s="104"/>
      <c r="Q318" s="104"/>
      <c r="R318" s="104"/>
    </row>
    <row r="319" s="65" customFormat="1" spans="1:18">
      <c r="A319"/>
      <c r="B319" s="104"/>
      <c r="C319" s="104"/>
      <c r="D319" s="104"/>
      <c r="E319" s="104"/>
      <c r="F319" s="104"/>
      <c r="G319" s="104"/>
      <c r="H319" s="104"/>
      <c r="I319" s="104"/>
      <c r="J319" s="104"/>
      <c r="K319" s="104"/>
      <c r="L319" s="104"/>
      <c r="M319" s="104"/>
      <c r="N319" s="104"/>
      <c r="O319" s="104"/>
      <c r="P319" s="104"/>
      <c r="Q319" s="104"/>
      <c r="R319" s="104"/>
    </row>
    <row r="320" s="65" customFormat="1" spans="1:18">
      <c r="A320"/>
      <c r="B320" s="104"/>
      <c r="C320" s="104"/>
      <c r="D320" s="104"/>
      <c r="E320" s="104"/>
      <c r="F320" s="104"/>
      <c r="G320" s="104"/>
      <c r="H320" s="104"/>
      <c r="I320" s="104"/>
      <c r="J320" s="104"/>
      <c r="K320" s="104"/>
      <c r="L320" s="104"/>
      <c r="M320" s="104"/>
      <c r="N320" s="104"/>
      <c r="O320" s="104"/>
      <c r="P320" s="104"/>
      <c r="Q320" s="104"/>
      <c r="R320" s="104"/>
    </row>
    <row r="321" s="65" customFormat="1" spans="1:18">
      <c r="A321"/>
      <c r="B321" s="104"/>
      <c r="C321" s="104"/>
      <c r="D321" s="104"/>
      <c r="E321" s="104"/>
      <c r="F321" s="104"/>
      <c r="G321" s="104"/>
      <c r="H321" s="104"/>
      <c r="I321" s="104"/>
      <c r="J321" s="104"/>
      <c r="K321" s="104"/>
      <c r="L321" s="104"/>
      <c r="M321" s="104"/>
      <c r="N321" s="104"/>
      <c r="O321" s="104"/>
      <c r="P321" s="104"/>
      <c r="Q321" s="104"/>
      <c r="R321" s="104"/>
    </row>
    <row r="322" s="65" customFormat="1" spans="1:18">
      <c r="A322"/>
      <c r="B322" s="104"/>
      <c r="C322" s="104"/>
      <c r="D322" s="104"/>
      <c r="E322" s="104"/>
      <c r="F322" s="104"/>
      <c r="G322" s="104"/>
      <c r="H322" s="104"/>
      <c r="I322" s="104"/>
      <c r="J322" s="104"/>
      <c r="K322" s="104"/>
      <c r="L322" s="104"/>
      <c r="M322" s="104"/>
      <c r="N322" s="104"/>
      <c r="O322" s="104"/>
      <c r="P322" s="104"/>
      <c r="Q322" s="104"/>
      <c r="R322" s="104"/>
    </row>
    <row r="323" s="65" customFormat="1" spans="1:18">
      <c r="A323"/>
      <c r="B323" s="104"/>
      <c r="C323" s="104"/>
      <c r="D323" s="104"/>
      <c r="E323" s="104"/>
      <c r="F323" s="104"/>
      <c r="G323" s="104"/>
      <c r="H323" s="104"/>
      <c r="I323" s="104"/>
      <c r="J323" s="104"/>
      <c r="K323" s="104"/>
      <c r="L323" s="104"/>
      <c r="M323" s="104"/>
      <c r="N323" s="104"/>
      <c r="O323" s="104"/>
      <c r="P323" s="104"/>
      <c r="Q323" s="104"/>
      <c r="R323" s="104"/>
    </row>
    <row r="324" s="65" customFormat="1" spans="1:18">
      <c r="A324"/>
      <c r="B324" s="104"/>
      <c r="C324" s="104"/>
      <c r="D324" s="104"/>
      <c r="E324" s="104"/>
      <c r="F324" s="104"/>
      <c r="G324" s="104"/>
      <c r="H324" s="104"/>
      <c r="I324" s="104"/>
      <c r="J324" s="104"/>
      <c r="K324" s="104"/>
      <c r="L324" s="104"/>
      <c r="M324" s="104"/>
      <c r="N324" s="104"/>
      <c r="O324" s="104"/>
      <c r="P324" s="104"/>
      <c r="Q324" s="104"/>
      <c r="R324" s="104"/>
    </row>
    <row r="325" s="65" customFormat="1" spans="1:18">
      <c r="A325"/>
      <c r="B325" s="104"/>
      <c r="C325" s="104"/>
      <c r="D325" s="104"/>
      <c r="E325" s="104"/>
      <c r="F325" s="104"/>
      <c r="G325" s="104"/>
      <c r="H325" s="104"/>
      <c r="I325" s="104"/>
      <c r="J325" s="104"/>
      <c r="K325" s="104"/>
      <c r="L325" s="104"/>
      <c r="M325" s="104"/>
      <c r="N325" s="104"/>
      <c r="O325" s="104"/>
      <c r="P325" s="104"/>
      <c r="Q325" s="104"/>
      <c r="R325" s="104"/>
    </row>
    <row r="326" s="65" customFormat="1" spans="1:18">
      <c r="A326"/>
      <c r="B326" s="104"/>
      <c r="C326" s="104"/>
      <c r="D326" s="104"/>
      <c r="E326" s="104"/>
      <c r="F326" s="104"/>
      <c r="G326" s="104"/>
      <c r="H326" s="104"/>
      <c r="I326" s="104"/>
      <c r="J326" s="104"/>
      <c r="K326" s="104"/>
      <c r="L326" s="104"/>
      <c r="M326" s="104"/>
      <c r="N326" s="104"/>
      <c r="O326" s="104"/>
      <c r="P326" s="104"/>
      <c r="Q326" s="104"/>
      <c r="R326" s="104"/>
    </row>
    <row r="327" s="65" customFormat="1" spans="1:18">
      <c r="A327"/>
      <c r="B327" s="104"/>
      <c r="C327" s="104"/>
      <c r="D327" s="104"/>
      <c r="E327" s="104"/>
      <c r="F327" s="104"/>
      <c r="G327" s="104"/>
      <c r="H327" s="104"/>
      <c r="I327" s="104"/>
      <c r="J327" s="104"/>
      <c r="K327" s="104"/>
      <c r="L327" s="104"/>
      <c r="M327" s="104"/>
      <c r="N327" s="104"/>
      <c r="O327" s="104"/>
      <c r="P327" s="104"/>
      <c r="Q327" s="104"/>
      <c r="R327" s="104"/>
    </row>
    <row r="328" s="65" customFormat="1" spans="1:18">
      <c r="A328"/>
      <c r="B328" s="104"/>
      <c r="C328" s="104"/>
      <c r="D328" s="104"/>
      <c r="E328" s="104"/>
      <c r="F328" s="104"/>
      <c r="G328" s="104"/>
      <c r="H328" s="104"/>
      <c r="I328" s="104"/>
      <c r="J328" s="104"/>
      <c r="K328" s="104"/>
      <c r="L328" s="104"/>
      <c r="M328" s="104"/>
      <c r="N328" s="104"/>
      <c r="O328" s="104"/>
      <c r="P328" s="104"/>
      <c r="Q328" s="104"/>
      <c r="R328" s="104"/>
    </row>
    <row r="329" s="65" customFormat="1" spans="1:18">
      <c r="A329"/>
      <c r="B329" s="104"/>
      <c r="C329" s="104"/>
      <c r="D329" s="104"/>
      <c r="E329" s="104"/>
      <c r="F329" s="104"/>
      <c r="G329" s="104"/>
      <c r="H329" s="104"/>
      <c r="I329" s="104"/>
      <c r="J329" s="104"/>
      <c r="K329" s="104"/>
      <c r="L329" s="104"/>
      <c r="M329" s="104"/>
      <c r="N329" s="104"/>
      <c r="O329" s="104"/>
      <c r="P329" s="104"/>
      <c r="Q329" s="104"/>
      <c r="R329" s="104"/>
    </row>
    <row r="330" s="65" customFormat="1" spans="1:18">
      <c r="A330"/>
      <c r="B330" s="104"/>
      <c r="C330" s="104"/>
      <c r="D330" s="104"/>
      <c r="E330" s="104"/>
      <c r="F330" s="104"/>
      <c r="G330" s="104"/>
      <c r="H330" s="104"/>
      <c r="I330" s="104"/>
      <c r="J330" s="104"/>
      <c r="K330" s="104"/>
      <c r="L330" s="104"/>
      <c r="M330" s="104"/>
      <c r="N330" s="104"/>
      <c r="O330" s="104"/>
      <c r="P330" s="104"/>
      <c r="Q330" s="104"/>
      <c r="R330" s="104"/>
    </row>
    <row r="331" s="65" customFormat="1" spans="1:18">
      <c r="A331"/>
      <c r="B331" s="104"/>
      <c r="C331" s="104"/>
      <c r="D331" s="104"/>
      <c r="E331" s="104"/>
      <c r="F331" s="104"/>
      <c r="G331" s="104"/>
      <c r="H331" s="104"/>
      <c r="I331" s="104"/>
      <c r="J331" s="104"/>
      <c r="K331" s="104"/>
      <c r="L331" s="104"/>
      <c r="M331" s="104"/>
      <c r="N331" s="104"/>
      <c r="O331" s="104"/>
      <c r="P331" s="104"/>
      <c r="Q331" s="104"/>
      <c r="R331" s="104"/>
    </row>
    <row r="332" s="65" customFormat="1" spans="1:18">
      <c r="A332"/>
      <c r="B332" s="104"/>
      <c r="C332" s="104"/>
      <c r="D332" s="104"/>
      <c r="E332" s="104"/>
      <c r="F332" s="104"/>
      <c r="G332" s="104"/>
      <c r="H332" s="104"/>
      <c r="I332" s="104"/>
      <c r="J332" s="104"/>
      <c r="K332" s="104"/>
      <c r="L332" s="104"/>
      <c r="M332" s="104"/>
      <c r="N332" s="104"/>
      <c r="O332" s="104"/>
      <c r="P332" s="104"/>
      <c r="Q332" s="104"/>
      <c r="R332" s="104"/>
    </row>
    <row r="333" s="65" customFormat="1" spans="1:18">
      <c r="A333"/>
      <c r="B333" s="104"/>
      <c r="C333" s="104"/>
      <c r="D333" s="104"/>
      <c r="E333" s="104"/>
      <c r="F333" s="104"/>
      <c r="G333" s="104"/>
      <c r="H333" s="104"/>
      <c r="I333" s="104"/>
      <c r="J333" s="104"/>
      <c r="K333" s="104"/>
      <c r="L333" s="104"/>
      <c r="M333" s="104"/>
      <c r="N333" s="104"/>
      <c r="O333" s="104"/>
      <c r="P333" s="104"/>
      <c r="Q333" s="104"/>
      <c r="R333" s="104"/>
    </row>
    <row r="334" s="65" customFormat="1" spans="1:18">
      <c r="A334"/>
      <c r="B334" s="104"/>
      <c r="C334" s="104"/>
      <c r="D334" s="104"/>
      <c r="E334" s="104"/>
      <c r="F334" s="104"/>
      <c r="G334" s="104"/>
      <c r="H334" s="104"/>
      <c r="I334" s="104"/>
      <c r="J334" s="104"/>
      <c r="K334" s="104"/>
      <c r="L334" s="104"/>
      <c r="M334" s="104"/>
      <c r="N334" s="104"/>
      <c r="O334" s="104"/>
      <c r="P334" s="104"/>
      <c r="Q334" s="104"/>
      <c r="R334" s="104"/>
    </row>
    <row r="335" s="65" customFormat="1" spans="1:18">
      <c r="A335"/>
      <c r="B335" s="104"/>
      <c r="C335" s="104"/>
      <c r="D335" s="104"/>
      <c r="E335" s="104"/>
      <c r="F335" s="104"/>
      <c r="G335" s="104"/>
      <c r="H335" s="104"/>
      <c r="I335" s="104"/>
      <c r="J335" s="104"/>
      <c r="K335" s="104"/>
      <c r="L335" s="104"/>
      <c r="M335" s="104"/>
      <c r="N335" s="104"/>
      <c r="O335" s="104"/>
      <c r="P335" s="104"/>
      <c r="Q335" s="104"/>
      <c r="R335" s="104"/>
    </row>
    <row r="336" s="65" customFormat="1" spans="1:18">
      <c r="A336"/>
      <c r="B336" s="104"/>
      <c r="C336" s="104"/>
      <c r="D336" s="104"/>
      <c r="E336" s="104"/>
      <c r="F336" s="104"/>
      <c r="G336" s="104"/>
      <c r="H336" s="104"/>
      <c r="I336" s="104"/>
      <c r="J336" s="104"/>
      <c r="K336" s="104"/>
      <c r="L336" s="104"/>
      <c r="M336" s="104"/>
      <c r="N336" s="104"/>
      <c r="O336" s="104"/>
      <c r="P336" s="104"/>
      <c r="Q336" s="104"/>
      <c r="R336" s="104"/>
    </row>
    <row r="337" s="65" customFormat="1" spans="1:18">
      <c r="A337"/>
      <c r="B337" s="205"/>
      <c r="C337" s="205"/>
      <c r="D337" s="205"/>
      <c r="E337" s="205"/>
      <c r="F337" s="205"/>
      <c r="G337" s="205"/>
      <c r="H337" s="205"/>
      <c r="I337" s="205"/>
      <c r="J337" s="205"/>
      <c r="K337" s="205"/>
      <c r="L337" s="205"/>
      <c r="M337" s="205"/>
      <c r="N337" s="205"/>
      <c r="O337" s="205"/>
      <c r="P337" s="205"/>
      <c r="Q337" s="205"/>
      <c r="R337" s="205"/>
    </row>
    <row r="338" s="65" customFormat="1" spans="1:18">
      <c r="A338"/>
      <c r="B338" s="205"/>
      <c r="C338" s="205"/>
      <c r="D338" s="205"/>
      <c r="E338" s="205"/>
      <c r="F338" s="205"/>
      <c r="G338" s="205"/>
      <c r="H338" s="205"/>
      <c r="I338" s="205"/>
      <c r="J338" s="205"/>
      <c r="K338" s="205"/>
      <c r="L338" s="205"/>
      <c r="M338" s="205"/>
      <c r="N338" s="205"/>
      <c r="O338" s="205"/>
      <c r="P338" s="205"/>
      <c r="Q338" s="205"/>
      <c r="R338" s="205"/>
    </row>
    <row r="339" s="65" customFormat="1" spans="1:18">
      <c r="A339"/>
      <c r="B339" s="205"/>
      <c r="C339" s="205"/>
      <c r="D339" s="205"/>
      <c r="E339" s="205"/>
      <c r="F339" s="205"/>
      <c r="G339" s="205"/>
      <c r="H339" s="205"/>
      <c r="I339" s="205"/>
      <c r="J339" s="205"/>
      <c r="K339" s="205"/>
      <c r="L339" s="205"/>
      <c r="M339" s="205"/>
      <c r="N339" s="205"/>
      <c r="O339" s="205"/>
      <c r="P339" s="205"/>
      <c r="Q339" s="205"/>
      <c r="R339" s="205"/>
    </row>
    <row r="340" s="65" customFormat="1" spans="1:18">
      <c r="A340"/>
      <c r="B340" s="205"/>
      <c r="C340" s="205"/>
      <c r="D340" s="205"/>
      <c r="E340" s="205"/>
      <c r="F340" s="205"/>
      <c r="G340" s="205"/>
      <c r="H340" s="205"/>
      <c r="I340" s="205"/>
      <c r="J340" s="205"/>
      <c r="K340" s="205"/>
      <c r="L340" s="205"/>
      <c r="M340" s="205"/>
      <c r="N340" s="205"/>
      <c r="O340" s="205"/>
      <c r="P340" s="205"/>
      <c r="Q340" s="205"/>
      <c r="R340" s="205"/>
    </row>
    <row r="341" s="65" customFormat="1" spans="1:18">
      <c r="A341"/>
      <c r="B341" s="205"/>
      <c r="C341" s="205"/>
      <c r="D341" s="205"/>
      <c r="E341" s="205"/>
      <c r="F341" s="205"/>
      <c r="G341" s="205"/>
      <c r="H341" s="205"/>
      <c r="I341" s="205"/>
      <c r="J341" s="205"/>
      <c r="K341" s="205"/>
      <c r="L341" s="205"/>
      <c r="M341" s="205"/>
      <c r="N341" s="205"/>
      <c r="O341" s="205"/>
      <c r="P341" s="205"/>
      <c r="Q341" s="205"/>
      <c r="R341" s="205"/>
    </row>
    <row r="342" s="65" customFormat="1" spans="1:18">
      <c r="A342"/>
      <c r="B342" s="205"/>
      <c r="C342" s="205"/>
      <c r="D342" s="205"/>
      <c r="E342" s="205"/>
      <c r="F342" s="205"/>
      <c r="G342" s="205"/>
      <c r="H342" s="205"/>
      <c r="I342" s="205"/>
      <c r="J342" s="205"/>
      <c r="K342" s="205"/>
      <c r="L342" s="205"/>
      <c r="M342" s="205"/>
      <c r="N342" s="205"/>
      <c r="O342" s="205"/>
      <c r="P342" s="205"/>
      <c r="Q342" s="205"/>
      <c r="R342" s="205"/>
    </row>
    <row r="343" s="65" customFormat="1" spans="1:18">
      <c r="A343"/>
      <c r="B343" s="205"/>
      <c r="C343" s="205"/>
      <c r="D343" s="205"/>
      <c r="E343" s="205"/>
      <c r="F343" s="205"/>
      <c r="G343" s="205"/>
      <c r="H343" s="205"/>
      <c r="I343" s="205"/>
      <c r="J343" s="205"/>
      <c r="K343" s="205"/>
      <c r="L343" s="205"/>
      <c r="M343" s="205"/>
      <c r="N343" s="205"/>
      <c r="O343" s="205"/>
      <c r="P343" s="205"/>
      <c r="Q343" s="205"/>
      <c r="R343" s="205"/>
    </row>
    <row r="344" s="65" customFormat="1" spans="1:18">
      <c r="A344"/>
      <c r="B344" s="205"/>
      <c r="C344" s="205"/>
      <c r="D344" s="205"/>
      <c r="E344" s="205"/>
      <c r="F344" s="205"/>
      <c r="G344" s="205"/>
      <c r="H344" s="205"/>
      <c r="I344" s="205"/>
      <c r="J344" s="205"/>
      <c r="K344" s="205"/>
      <c r="L344" s="205"/>
      <c r="M344" s="205"/>
      <c r="N344" s="205"/>
      <c r="O344" s="205"/>
      <c r="P344" s="205"/>
      <c r="Q344" s="205"/>
      <c r="R344" s="205"/>
    </row>
    <row r="345" s="65" customFormat="1" spans="1:18">
      <c r="A345"/>
      <c r="B345" s="205"/>
      <c r="C345" s="205"/>
      <c r="D345" s="205"/>
      <c r="E345" s="205"/>
      <c r="F345" s="205"/>
      <c r="G345" s="205"/>
      <c r="H345" s="205"/>
      <c r="I345" s="205"/>
      <c r="J345" s="205"/>
      <c r="K345" s="205"/>
      <c r="L345" s="205"/>
      <c r="M345" s="205"/>
      <c r="N345" s="205"/>
      <c r="O345" s="205"/>
      <c r="P345" s="205"/>
      <c r="Q345" s="205"/>
      <c r="R345" s="205"/>
    </row>
    <row r="346" s="65" customFormat="1" spans="1:18">
      <c r="A346"/>
      <c r="B346" s="205"/>
      <c r="C346" s="205"/>
      <c r="D346" s="205"/>
      <c r="E346" s="205"/>
      <c r="F346" s="205"/>
      <c r="G346" s="205"/>
      <c r="H346" s="205"/>
      <c r="I346" s="205"/>
      <c r="J346" s="205"/>
      <c r="K346" s="205"/>
      <c r="L346" s="205"/>
      <c r="M346" s="205"/>
      <c r="N346" s="205"/>
      <c r="O346" s="205"/>
      <c r="P346" s="205"/>
      <c r="Q346" s="205"/>
      <c r="R346" s="205"/>
    </row>
    <row r="347" s="65" customFormat="1" spans="1:18">
      <c r="A347"/>
      <c r="B347" s="205"/>
      <c r="C347" s="205"/>
      <c r="D347" s="205"/>
      <c r="E347" s="205"/>
      <c r="F347" s="205"/>
      <c r="G347" s="205"/>
      <c r="H347" s="205"/>
      <c r="I347" s="205"/>
      <c r="J347" s="205"/>
      <c r="K347" s="205"/>
      <c r="L347" s="205"/>
      <c r="M347" s="205"/>
      <c r="N347" s="205"/>
      <c r="O347" s="205"/>
      <c r="P347" s="205"/>
      <c r="Q347" s="205"/>
      <c r="R347" s="205"/>
    </row>
    <row r="348" s="65" customFormat="1" spans="1:18">
      <c r="A348"/>
      <c r="B348" s="205"/>
      <c r="C348" s="205"/>
      <c r="D348" s="205"/>
      <c r="E348" s="205"/>
      <c r="F348" s="205"/>
      <c r="G348" s="205"/>
      <c r="H348" s="205"/>
      <c r="I348" s="205"/>
      <c r="J348" s="205"/>
      <c r="K348" s="205"/>
      <c r="L348" s="205"/>
      <c r="M348" s="205"/>
      <c r="N348" s="205"/>
      <c r="O348" s="205"/>
      <c r="P348" s="205"/>
      <c r="Q348" s="205"/>
      <c r="R348" s="205"/>
    </row>
    <row r="349" s="65" customFormat="1" spans="1:18">
      <c r="A349"/>
      <c r="B349" s="205"/>
      <c r="C349" s="205"/>
      <c r="D349" s="205"/>
      <c r="E349" s="205"/>
      <c r="F349" s="205"/>
      <c r="G349" s="205"/>
      <c r="H349" s="205"/>
      <c r="I349" s="205"/>
      <c r="J349" s="205"/>
      <c r="K349" s="205"/>
      <c r="L349" s="205"/>
      <c r="M349" s="205"/>
      <c r="N349" s="205"/>
      <c r="O349" s="205"/>
      <c r="P349" s="205"/>
      <c r="Q349" s="205"/>
      <c r="R349" s="205"/>
    </row>
    <row r="350" s="65" customFormat="1" spans="1:18">
      <c r="A350"/>
      <c r="B350" s="205"/>
      <c r="C350" s="205"/>
      <c r="D350" s="205"/>
      <c r="E350" s="205"/>
      <c r="F350" s="205"/>
      <c r="G350" s="205"/>
      <c r="H350" s="205"/>
      <c r="I350" s="205"/>
      <c r="J350" s="205"/>
      <c r="K350" s="205"/>
      <c r="L350" s="205"/>
      <c r="M350" s="205"/>
      <c r="N350" s="205"/>
      <c r="O350" s="205"/>
      <c r="P350" s="205"/>
      <c r="Q350" s="205"/>
      <c r="R350" s="205"/>
    </row>
    <row r="351" s="65" customFormat="1" spans="1:18">
      <c r="A351"/>
      <c r="B351" s="205"/>
      <c r="C351" s="205"/>
      <c r="D351" s="205"/>
      <c r="E351" s="205"/>
      <c r="F351" s="205"/>
      <c r="G351" s="205"/>
      <c r="H351" s="205"/>
      <c r="I351" s="205"/>
      <c r="J351" s="205"/>
      <c r="K351" s="205"/>
      <c r="L351" s="205"/>
      <c r="M351" s="205"/>
      <c r="N351" s="205"/>
      <c r="O351" s="205"/>
      <c r="P351" s="205"/>
      <c r="Q351" s="205"/>
      <c r="R351" s="205"/>
    </row>
    <row r="352" s="65" customFormat="1" spans="1:18">
      <c r="A352"/>
      <c r="B352" s="205"/>
      <c r="C352" s="205"/>
      <c r="D352" s="205"/>
      <c r="E352" s="205"/>
      <c r="F352" s="205"/>
      <c r="G352" s="205"/>
      <c r="H352" s="205"/>
      <c r="I352" s="205"/>
      <c r="J352" s="205"/>
      <c r="K352" s="205"/>
      <c r="L352" s="205"/>
      <c r="M352" s="205"/>
      <c r="N352" s="205"/>
      <c r="O352" s="205"/>
      <c r="P352" s="205"/>
      <c r="Q352" s="205"/>
      <c r="R352" s="205"/>
    </row>
    <row r="353" s="65" customFormat="1" spans="1:18">
      <c r="A353"/>
      <c r="B353" s="205"/>
      <c r="C353" s="205"/>
      <c r="D353" s="205"/>
      <c r="E353" s="205"/>
      <c r="F353" s="205"/>
      <c r="G353" s="205"/>
      <c r="H353" s="205"/>
      <c r="I353" s="205"/>
      <c r="J353" s="205"/>
      <c r="K353" s="205"/>
      <c r="L353" s="205"/>
      <c r="M353" s="205"/>
      <c r="N353" s="205"/>
      <c r="O353" s="205"/>
      <c r="P353" s="205"/>
      <c r="Q353" s="205"/>
      <c r="R353" s="205"/>
    </row>
    <row r="354" s="65" customFormat="1" spans="1:18">
      <c r="A354"/>
      <c r="B354" s="205"/>
      <c r="C354" s="205"/>
      <c r="D354" s="205"/>
      <c r="E354" s="205"/>
      <c r="F354" s="205"/>
      <c r="G354" s="205"/>
      <c r="H354" s="205"/>
      <c r="I354" s="205"/>
      <c r="J354" s="205"/>
      <c r="K354" s="205"/>
      <c r="L354" s="205"/>
      <c r="M354" s="205"/>
      <c r="N354" s="205"/>
      <c r="O354" s="205"/>
      <c r="P354" s="205"/>
      <c r="Q354" s="205"/>
      <c r="R354" s="205"/>
    </row>
    <row r="355" s="65" customFormat="1" spans="1:18">
      <c r="A355"/>
      <c r="B355" s="205"/>
      <c r="C355" s="205"/>
      <c r="D355" s="205"/>
      <c r="E355" s="205"/>
      <c r="F355" s="205"/>
      <c r="G355" s="205"/>
      <c r="H355" s="205"/>
      <c r="I355" s="205"/>
      <c r="J355" s="205"/>
      <c r="K355" s="205"/>
      <c r="L355" s="205"/>
      <c r="M355" s="205"/>
      <c r="N355" s="205"/>
      <c r="O355" s="205"/>
      <c r="P355" s="205"/>
      <c r="Q355" s="205"/>
      <c r="R355" s="205"/>
    </row>
    <row r="356" s="65" customFormat="1" spans="1:18">
      <c r="A356"/>
      <c r="B356" s="205"/>
      <c r="C356" s="205"/>
      <c r="D356" s="205"/>
      <c r="E356" s="205"/>
      <c r="F356" s="205"/>
      <c r="G356" s="205"/>
      <c r="H356" s="205"/>
      <c r="I356" s="205"/>
      <c r="J356" s="205"/>
      <c r="K356" s="205"/>
      <c r="L356" s="205"/>
      <c r="M356" s="205"/>
      <c r="N356" s="205"/>
      <c r="O356" s="205"/>
      <c r="P356" s="205"/>
      <c r="Q356" s="205"/>
      <c r="R356" s="205"/>
    </row>
    <row r="357" s="65" customFormat="1" spans="1:18">
      <c r="A357"/>
      <c r="B357" s="205"/>
      <c r="C357" s="205"/>
      <c r="D357" s="205"/>
      <c r="E357" s="205"/>
      <c r="F357" s="205"/>
      <c r="G357" s="205"/>
      <c r="H357" s="205"/>
      <c r="I357" s="205"/>
      <c r="J357" s="205"/>
      <c r="K357" s="205"/>
      <c r="L357" s="205"/>
      <c r="M357" s="205"/>
      <c r="N357" s="205"/>
      <c r="O357" s="205"/>
      <c r="P357" s="205"/>
      <c r="Q357" s="205"/>
      <c r="R357" s="205"/>
    </row>
    <row r="358" s="65" customFormat="1" spans="1:18">
      <c r="A358"/>
      <c r="B358" s="205"/>
      <c r="C358" s="205"/>
      <c r="D358" s="205"/>
      <c r="E358" s="205"/>
      <c r="F358" s="205"/>
      <c r="G358" s="205"/>
      <c r="H358" s="205"/>
      <c r="I358" s="205"/>
      <c r="J358" s="205"/>
      <c r="K358" s="205"/>
      <c r="L358" s="205"/>
      <c r="M358" s="205"/>
      <c r="N358" s="205"/>
      <c r="O358" s="205"/>
      <c r="P358" s="205"/>
      <c r="Q358" s="205"/>
      <c r="R358" s="205"/>
    </row>
    <row r="359" s="65" customFormat="1" spans="1:18">
      <c r="A359"/>
      <c r="B359" s="205"/>
      <c r="C359" s="205"/>
      <c r="D359" s="205"/>
      <c r="E359" s="205"/>
      <c r="F359" s="205"/>
      <c r="G359" s="205"/>
      <c r="H359" s="205"/>
      <c r="I359" s="205"/>
      <c r="J359" s="205"/>
      <c r="K359" s="205"/>
      <c r="L359" s="205"/>
      <c r="M359" s="205"/>
      <c r="N359" s="205"/>
      <c r="O359" s="205"/>
      <c r="P359" s="205"/>
      <c r="Q359" s="205"/>
      <c r="R359" s="205"/>
    </row>
    <row r="360" s="65" customFormat="1" spans="1:18">
      <c r="A360"/>
      <c r="B360" s="205"/>
      <c r="C360" s="205"/>
      <c r="D360" s="205"/>
      <c r="E360" s="205"/>
      <c r="F360" s="205"/>
      <c r="G360" s="205"/>
      <c r="H360" s="205"/>
      <c r="I360" s="205"/>
      <c r="J360" s="205"/>
      <c r="K360" s="205"/>
      <c r="L360" s="205"/>
      <c r="M360" s="205"/>
      <c r="N360" s="205"/>
      <c r="O360" s="205"/>
      <c r="P360" s="205"/>
      <c r="Q360" s="205"/>
      <c r="R360" s="205"/>
    </row>
    <row r="361" s="65" customFormat="1" spans="1:18">
      <c r="A361"/>
      <c r="B361" s="205"/>
      <c r="C361" s="205"/>
      <c r="D361" s="205"/>
      <c r="E361" s="205"/>
      <c r="F361" s="205"/>
      <c r="G361" s="205"/>
      <c r="H361" s="205"/>
      <c r="I361" s="205"/>
      <c r="J361" s="205"/>
      <c r="K361" s="205"/>
      <c r="L361" s="205"/>
      <c r="M361" s="205"/>
      <c r="N361" s="205"/>
      <c r="O361" s="205"/>
      <c r="P361" s="205"/>
      <c r="Q361" s="205"/>
      <c r="R361" s="205"/>
    </row>
    <row r="362" s="65" customFormat="1" spans="1:18">
      <c r="A362"/>
      <c r="B362" s="205"/>
      <c r="C362" s="205"/>
      <c r="D362" s="205"/>
      <c r="E362" s="205"/>
      <c r="F362" s="205"/>
      <c r="G362" s="205"/>
      <c r="H362" s="205"/>
      <c r="I362" s="205"/>
      <c r="J362" s="205"/>
      <c r="K362" s="205"/>
      <c r="L362" s="205"/>
      <c r="M362" s="205"/>
      <c r="N362" s="205"/>
      <c r="O362" s="205"/>
      <c r="P362" s="205"/>
      <c r="Q362" s="205"/>
      <c r="R362" s="205"/>
    </row>
    <row r="363" s="65" customFormat="1" spans="1:18">
      <c r="A363"/>
      <c r="B363" s="205"/>
      <c r="C363" s="205"/>
      <c r="D363" s="205"/>
      <c r="E363" s="205"/>
      <c r="F363" s="205"/>
      <c r="G363" s="205"/>
      <c r="H363" s="205"/>
      <c r="I363" s="205"/>
      <c r="J363" s="205"/>
      <c r="K363" s="205"/>
      <c r="L363" s="205"/>
      <c r="M363" s="205"/>
      <c r="N363" s="205"/>
      <c r="O363" s="205"/>
      <c r="P363" s="205"/>
      <c r="Q363" s="205"/>
      <c r="R363" s="205"/>
    </row>
    <row r="364" s="65" customFormat="1" spans="1:18">
      <c r="A364"/>
      <c r="B364" s="205"/>
      <c r="C364" s="205"/>
      <c r="D364" s="205"/>
      <c r="E364" s="205"/>
      <c r="F364" s="205"/>
      <c r="G364" s="205"/>
      <c r="H364" s="205"/>
      <c r="I364" s="205"/>
      <c r="J364" s="205"/>
      <c r="K364" s="205"/>
      <c r="L364" s="205"/>
      <c r="M364" s="205"/>
      <c r="N364" s="205"/>
      <c r="O364" s="205"/>
      <c r="P364" s="205"/>
      <c r="Q364" s="205"/>
      <c r="R364" s="205"/>
    </row>
    <row r="365" s="65" customFormat="1" spans="1:18">
      <c r="A365"/>
      <c r="B365" s="205"/>
      <c r="C365" s="205"/>
      <c r="D365" s="205"/>
      <c r="E365" s="205"/>
      <c r="F365" s="205"/>
      <c r="G365" s="205"/>
      <c r="H365" s="205"/>
      <c r="I365" s="205"/>
      <c r="J365" s="205"/>
      <c r="K365" s="205"/>
      <c r="L365" s="205"/>
      <c r="M365" s="205"/>
      <c r="N365" s="205"/>
      <c r="O365" s="205"/>
      <c r="P365" s="205"/>
      <c r="Q365" s="205"/>
      <c r="R365" s="205"/>
    </row>
    <row r="366" s="65" customFormat="1" spans="1:18">
      <c r="A366"/>
      <c r="B366" s="205"/>
      <c r="C366" s="205"/>
      <c r="D366" s="205"/>
      <c r="E366" s="205"/>
      <c r="F366" s="205"/>
      <c r="G366" s="205"/>
      <c r="H366" s="205"/>
      <c r="I366" s="205"/>
      <c r="J366" s="205"/>
      <c r="K366" s="205"/>
      <c r="L366" s="205"/>
      <c r="M366" s="205"/>
      <c r="N366" s="205"/>
      <c r="O366" s="205"/>
      <c r="P366" s="205"/>
      <c r="Q366" s="205"/>
      <c r="R366" s="205"/>
    </row>
    <row r="367" spans="2:18">
      <c r="B367" s="91"/>
      <c r="C367" s="91"/>
      <c r="D367" s="91"/>
      <c r="E367" s="91"/>
      <c r="F367" s="91"/>
      <c r="G367" s="91"/>
      <c r="H367" s="91"/>
      <c r="I367" s="91"/>
      <c r="J367" s="91"/>
      <c r="K367" s="91"/>
      <c r="L367" s="91"/>
      <c r="M367" s="91"/>
      <c r="N367" s="91"/>
      <c r="O367" s="91"/>
      <c r="P367" s="91"/>
      <c r="Q367" s="91"/>
      <c r="R367" s="91"/>
    </row>
    <row r="368" spans="2:18">
      <c r="B368" s="91"/>
      <c r="C368" s="91"/>
      <c r="D368" s="91"/>
      <c r="E368" s="91"/>
      <c r="F368" s="91"/>
      <c r="G368" s="91"/>
      <c r="H368" s="91"/>
      <c r="I368" s="91"/>
      <c r="J368" s="91"/>
      <c r="K368" s="91"/>
      <c r="L368" s="91"/>
      <c r="M368" s="91"/>
      <c r="N368" s="91"/>
      <c r="O368" s="91"/>
      <c r="P368" s="91"/>
      <c r="Q368" s="91"/>
      <c r="R368" s="91"/>
    </row>
    <row r="369" spans="2:18">
      <c r="B369" s="91"/>
      <c r="C369" s="91"/>
      <c r="D369" s="91"/>
      <c r="E369" s="91"/>
      <c r="F369" s="91"/>
      <c r="G369" s="91"/>
      <c r="H369" s="91"/>
      <c r="I369" s="91"/>
      <c r="J369" s="91"/>
      <c r="K369" s="91"/>
      <c r="L369" s="91"/>
      <c r="M369" s="91"/>
      <c r="N369" s="91"/>
      <c r="O369" s="91"/>
      <c r="P369" s="91"/>
      <c r="Q369" s="91"/>
      <c r="R369" s="91"/>
    </row>
    <row r="370" spans="2:18">
      <c r="B370" s="91"/>
      <c r="C370" s="91"/>
      <c r="D370" s="91"/>
      <c r="E370" s="91"/>
      <c r="F370" s="91"/>
      <c r="G370" s="91"/>
      <c r="H370" s="91"/>
      <c r="I370" s="91"/>
      <c r="J370" s="91"/>
      <c r="K370" s="91"/>
      <c r="L370" s="91"/>
      <c r="M370" s="91"/>
      <c r="N370" s="91"/>
      <c r="O370" s="91"/>
      <c r="P370" s="91"/>
      <c r="Q370" s="91"/>
      <c r="R370" s="91"/>
    </row>
    <row r="371" spans="2:18">
      <c r="B371" s="91"/>
      <c r="C371" s="91"/>
      <c r="D371" s="91"/>
      <c r="E371" s="91"/>
      <c r="F371" s="91"/>
      <c r="G371" s="91"/>
      <c r="H371" s="91"/>
      <c r="I371" s="91"/>
      <c r="J371" s="91"/>
      <c r="K371" s="91"/>
      <c r="L371" s="91"/>
      <c r="M371" s="91"/>
      <c r="N371" s="91"/>
      <c r="O371" s="91"/>
      <c r="P371" s="91"/>
      <c r="Q371" s="91"/>
      <c r="R371" s="91"/>
    </row>
    <row r="372" spans="2:18">
      <c r="B372" s="91"/>
      <c r="C372" s="91"/>
      <c r="D372" s="91"/>
      <c r="E372" s="91"/>
      <c r="F372" s="91"/>
      <c r="G372" s="91"/>
      <c r="H372" s="91"/>
      <c r="I372" s="91"/>
      <c r="J372" s="91"/>
      <c r="K372" s="91"/>
      <c r="L372" s="91"/>
      <c r="M372" s="91"/>
      <c r="N372" s="91"/>
      <c r="O372" s="91"/>
      <c r="P372" s="91"/>
      <c r="Q372" s="91"/>
      <c r="R372" s="91"/>
    </row>
    <row r="373" spans="2:18">
      <c r="B373" s="91"/>
      <c r="C373" s="91"/>
      <c r="D373" s="91"/>
      <c r="E373" s="91"/>
      <c r="F373" s="91"/>
      <c r="G373" s="91"/>
      <c r="H373" s="91"/>
      <c r="I373" s="91"/>
      <c r="J373" s="91"/>
      <c r="K373" s="91"/>
      <c r="L373" s="91"/>
      <c r="M373" s="91"/>
      <c r="N373" s="91"/>
      <c r="O373" s="91"/>
      <c r="P373" s="91"/>
      <c r="Q373" s="91"/>
      <c r="R373" s="91"/>
    </row>
    <row r="374" spans="2:18">
      <c r="B374" s="91"/>
      <c r="C374" s="91"/>
      <c r="D374" s="91"/>
      <c r="E374" s="91"/>
      <c r="F374" s="91"/>
      <c r="G374" s="91"/>
      <c r="H374" s="91"/>
      <c r="I374" s="91"/>
      <c r="J374" s="91"/>
      <c r="K374" s="91"/>
      <c r="L374" s="91"/>
      <c r="M374" s="91"/>
      <c r="N374" s="91"/>
      <c r="O374" s="91"/>
      <c r="P374" s="91"/>
      <c r="Q374" s="91"/>
      <c r="R374" s="91"/>
    </row>
    <row r="375" spans="2:18">
      <c r="B375" s="91"/>
      <c r="C375" s="91"/>
      <c r="D375" s="91"/>
      <c r="E375" s="91"/>
      <c r="F375" s="91"/>
      <c r="G375" s="91"/>
      <c r="H375" s="91"/>
      <c r="I375" s="91"/>
      <c r="J375" s="91"/>
      <c r="K375" s="91"/>
      <c r="L375" s="91"/>
      <c r="M375" s="91"/>
      <c r="N375" s="91"/>
      <c r="O375" s="91"/>
      <c r="P375" s="91"/>
      <c r="Q375" s="91"/>
      <c r="R375" s="91"/>
    </row>
    <row r="376" spans="2:18">
      <c r="B376" s="91"/>
      <c r="C376" s="91"/>
      <c r="D376" s="91"/>
      <c r="E376" s="91"/>
      <c r="F376" s="91"/>
      <c r="G376" s="91"/>
      <c r="H376" s="91"/>
      <c r="I376" s="91"/>
      <c r="J376" s="91"/>
      <c r="K376" s="91"/>
      <c r="L376" s="91"/>
      <c r="M376" s="91"/>
      <c r="N376" s="91"/>
      <c r="O376" s="91"/>
      <c r="P376" s="91"/>
      <c r="Q376" s="91"/>
      <c r="R376" s="91"/>
    </row>
  </sheetData>
  <mergeCells count="6">
    <mergeCell ref="B26:N27"/>
    <mergeCell ref="B36:N37"/>
    <mergeCell ref="B54:N55"/>
    <mergeCell ref="B73:N74"/>
    <mergeCell ref="B101:N102"/>
    <mergeCell ref="B129:N130"/>
  </mergeCells>
  <pageMargins left="0.708661417322835" right="0.708661417322835" top="0.748031496062992" bottom="0.748031496062992" header="0.31496062992126" footer="0.31496062992126"/>
  <pageSetup paperSize="9" scale="48" orientation="landscape"/>
  <headerFooter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K136"/>
  <sheetViews>
    <sheetView showGridLines="0" zoomScale="85" zoomScaleNormal="85" workbookViewId="0">
      <selection activeCell="F11" sqref="F11"/>
    </sheetView>
  </sheetViews>
  <sheetFormatPr defaultColWidth="0" defaultRowHeight="15"/>
  <cols>
    <col min="1" max="1" width="2.71428571428571" customWidth="1"/>
    <col min="2" max="11" width="20.7142857142857" customWidth="1"/>
    <col min="12" max="16384" width="9.14285714285714" hidden="1"/>
  </cols>
  <sheetData>
    <row r="1" spans="1:11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>
      <c r="A4" s="2"/>
      <c r="B4" s="2"/>
      <c r="C4" s="2"/>
      <c r="D4" s="2"/>
      <c r="E4" s="2"/>
      <c r="F4" s="2"/>
      <c r="G4" s="2"/>
      <c r="H4" s="2"/>
      <c r="I4" s="2"/>
      <c r="J4" s="2"/>
      <c r="K4" s="19"/>
    </row>
    <row r="5" spans="1:11">
      <c r="A5" s="2"/>
      <c r="B5" s="2"/>
      <c r="C5" s="2"/>
      <c r="D5" s="2"/>
      <c r="E5" s="2"/>
      <c r="F5" s="2"/>
      <c r="G5" s="2"/>
      <c r="H5" s="2"/>
      <c r="I5" s="2"/>
      <c r="J5" s="2"/>
      <c r="K5" s="19"/>
    </row>
    <row r="11" ht="23.25" customHeight="1"/>
    <row r="12" ht="50.1" customHeight="1" spans="1:11">
      <c r="A12" s="20" t="s">
        <v>662</v>
      </c>
      <c r="B12" s="21"/>
      <c r="C12" s="21"/>
      <c r="D12" s="21"/>
      <c r="E12" s="21"/>
      <c r="F12" s="22"/>
      <c r="G12" s="20" t="s">
        <v>663</v>
      </c>
      <c r="H12" s="21"/>
      <c r="I12" s="21"/>
      <c r="J12" s="21"/>
      <c r="K12" s="22"/>
    </row>
    <row r="13" ht="23.25" customHeight="1" spans="1:11">
      <c r="A13" s="23"/>
      <c r="B13" s="24"/>
      <c r="C13" s="24"/>
      <c r="D13" s="24"/>
      <c r="E13" s="25"/>
      <c r="F13" s="26"/>
      <c r="G13" s="23"/>
      <c r="H13" s="25"/>
      <c r="I13" s="25"/>
      <c r="J13" s="25"/>
      <c r="K13" s="26"/>
    </row>
    <row r="14" ht="23.25" customHeight="1" spans="1:11">
      <c r="A14" s="27"/>
      <c r="B14" s="28"/>
      <c r="C14" s="29"/>
      <c r="D14" s="29"/>
      <c r="E14" s="30"/>
      <c r="F14" s="31"/>
      <c r="G14" s="27"/>
      <c r="H14" s="30"/>
      <c r="I14" s="30"/>
      <c r="J14" s="30"/>
      <c r="K14" s="31"/>
    </row>
    <row r="15" ht="23.25" customHeight="1" spans="1:11">
      <c r="A15" s="27"/>
      <c r="B15" s="32"/>
      <c r="C15" s="33"/>
      <c r="D15" s="33"/>
      <c r="E15" s="30"/>
      <c r="F15" s="31"/>
      <c r="G15" s="27"/>
      <c r="H15" s="30"/>
      <c r="I15" s="30"/>
      <c r="J15" s="30"/>
      <c r="K15" s="31"/>
    </row>
    <row r="16" ht="23.25" customHeight="1" spans="1:11">
      <c r="A16" s="27"/>
      <c r="B16" s="34"/>
      <c r="C16" s="33"/>
      <c r="D16" s="33"/>
      <c r="E16" s="30"/>
      <c r="F16" s="31"/>
      <c r="G16" s="27"/>
      <c r="H16" s="30"/>
      <c r="I16" s="30"/>
      <c r="J16" s="30"/>
      <c r="K16" s="31"/>
    </row>
    <row r="17" ht="23.25" customHeight="1" spans="1:11">
      <c r="A17" s="27"/>
      <c r="B17" s="29"/>
      <c r="C17" s="33"/>
      <c r="D17" s="33"/>
      <c r="E17" s="30"/>
      <c r="F17" s="31"/>
      <c r="G17" s="27"/>
      <c r="H17" s="30"/>
      <c r="I17" s="30"/>
      <c r="J17" s="30"/>
      <c r="K17" s="31"/>
    </row>
    <row r="18" ht="23.25" customHeight="1" spans="1:11">
      <c r="A18" s="27"/>
      <c r="B18" s="29"/>
      <c r="C18" s="33"/>
      <c r="D18" s="33"/>
      <c r="E18" s="30"/>
      <c r="F18" s="31"/>
      <c r="G18" s="27"/>
      <c r="H18" s="30"/>
      <c r="I18" s="30"/>
      <c r="J18" s="30"/>
      <c r="K18" s="31"/>
    </row>
    <row r="19" ht="23.25" customHeight="1" spans="1:11">
      <c r="A19" s="27"/>
      <c r="B19" s="29"/>
      <c r="C19" s="29"/>
      <c r="D19" s="29"/>
      <c r="E19" s="30"/>
      <c r="F19" s="31"/>
      <c r="G19" s="27"/>
      <c r="H19" s="30"/>
      <c r="I19" s="30"/>
      <c r="J19" s="30"/>
      <c r="K19" s="31"/>
    </row>
    <row r="20" ht="23.25" customHeight="1" spans="1:11">
      <c r="A20" s="27"/>
      <c r="B20" s="35"/>
      <c r="C20" s="36"/>
      <c r="D20" s="36"/>
      <c r="E20" s="30"/>
      <c r="F20" s="31"/>
      <c r="G20" s="27"/>
      <c r="H20" s="30"/>
      <c r="I20" s="30"/>
      <c r="J20" s="30"/>
      <c r="K20" s="31"/>
    </row>
    <row r="21" ht="23.25" customHeight="1" spans="1:11">
      <c r="A21" s="27"/>
      <c r="B21" s="30"/>
      <c r="C21" s="30"/>
      <c r="D21" s="30"/>
      <c r="E21" s="30"/>
      <c r="F21" s="31"/>
      <c r="G21" s="27"/>
      <c r="H21" s="30"/>
      <c r="I21" s="30"/>
      <c r="J21" s="30"/>
      <c r="K21" s="31"/>
    </row>
    <row r="22" ht="23.25" customHeight="1" spans="1:11">
      <c r="A22" s="27"/>
      <c r="B22" s="30"/>
      <c r="C22" s="30"/>
      <c r="D22" s="30"/>
      <c r="E22" s="30"/>
      <c r="F22" s="31"/>
      <c r="G22" s="27"/>
      <c r="H22" s="30"/>
      <c r="I22" s="30"/>
      <c r="J22" s="30"/>
      <c r="K22" s="31"/>
    </row>
    <row r="23" ht="23.25" customHeight="1" spans="1:11">
      <c r="A23" s="27"/>
      <c r="B23" s="37"/>
      <c r="C23" s="38"/>
      <c r="D23" s="39"/>
      <c r="E23" s="40"/>
      <c r="F23" s="41"/>
      <c r="G23" s="42"/>
      <c r="H23" s="43"/>
      <c r="I23" s="30"/>
      <c r="J23" s="30"/>
      <c r="K23" s="31"/>
    </row>
    <row r="24" ht="23.25" customHeight="1" spans="1:11">
      <c r="A24" s="27"/>
      <c r="B24" s="44"/>
      <c r="C24" s="45"/>
      <c r="D24" s="45"/>
      <c r="E24" s="45"/>
      <c r="F24" s="46"/>
      <c r="G24" s="47"/>
      <c r="H24" s="45"/>
      <c r="I24" s="30"/>
      <c r="J24" s="30"/>
      <c r="K24" s="31"/>
    </row>
    <row r="25" ht="23.25" customHeight="1" spans="1:11">
      <c r="A25" s="27"/>
      <c r="B25" s="39"/>
      <c r="C25" s="48"/>
      <c r="D25" s="49"/>
      <c r="E25" s="49"/>
      <c r="F25" s="50"/>
      <c r="G25" s="51"/>
      <c r="H25" s="52"/>
      <c r="I25" s="30"/>
      <c r="J25" s="30"/>
      <c r="K25" s="31"/>
    </row>
    <row r="26" ht="23.25" customHeight="1" spans="1:11">
      <c r="A26" s="27"/>
      <c r="B26" s="39"/>
      <c r="C26" s="48"/>
      <c r="D26" s="49"/>
      <c r="E26" s="49"/>
      <c r="F26" s="50"/>
      <c r="G26" s="51"/>
      <c r="H26" s="52"/>
      <c r="I26" s="30"/>
      <c r="J26" s="30"/>
      <c r="K26" s="31"/>
    </row>
    <row r="27" ht="23.25" customHeight="1" spans="1:11">
      <c r="A27" s="35" t="s">
        <v>646</v>
      </c>
      <c r="B27" s="54"/>
      <c r="C27" s="55"/>
      <c r="D27" s="56"/>
      <c r="E27" s="56"/>
      <c r="F27" s="57"/>
      <c r="G27" s="35" t="s">
        <v>646</v>
      </c>
      <c r="H27" s="58"/>
      <c r="I27" s="62"/>
      <c r="J27" s="62"/>
      <c r="K27" s="63"/>
    </row>
    <row r="28" ht="50.1" customHeight="1" spans="1:11">
      <c r="A28" s="20" t="s">
        <v>664</v>
      </c>
      <c r="B28" s="21"/>
      <c r="C28" s="21"/>
      <c r="D28" s="21"/>
      <c r="E28" s="21"/>
      <c r="F28" s="22"/>
      <c r="G28" s="20" t="s">
        <v>665</v>
      </c>
      <c r="H28" s="21"/>
      <c r="I28" s="21"/>
      <c r="J28" s="21"/>
      <c r="K28" s="22"/>
    </row>
    <row r="29" ht="23.25" customHeight="1" spans="1:11">
      <c r="A29" s="23"/>
      <c r="B29" s="24"/>
      <c r="C29" s="24"/>
      <c r="D29" s="24"/>
      <c r="E29" s="25"/>
      <c r="F29" s="26"/>
      <c r="G29" s="23"/>
      <c r="H29" s="25"/>
      <c r="I29" s="25"/>
      <c r="J29" s="25"/>
      <c r="K29" s="26"/>
    </row>
    <row r="30" ht="23.25" customHeight="1" spans="1:11">
      <c r="A30" s="27"/>
      <c r="B30" s="28"/>
      <c r="C30" s="29"/>
      <c r="D30" s="29"/>
      <c r="E30" s="30"/>
      <c r="F30" s="31"/>
      <c r="G30" s="27"/>
      <c r="H30" s="30"/>
      <c r="I30" s="30"/>
      <c r="J30" s="30"/>
      <c r="K30" s="31"/>
    </row>
    <row r="31" ht="23.25" customHeight="1" spans="1:11">
      <c r="A31" s="27"/>
      <c r="B31" s="32"/>
      <c r="C31" s="33"/>
      <c r="D31" s="33"/>
      <c r="E31" s="30"/>
      <c r="F31" s="31"/>
      <c r="G31" s="27"/>
      <c r="H31" s="30"/>
      <c r="I31" s="30"/>
      <c r="J31" s="30"/>
      <c r="K31" s="31"/>
    </row>
    <row r="32" ht="23.25" customHeight="1" spans="1:11">
      <c r="A32" s="27"/>
      <c r="B32" s="34"/>
      <c r="C32" s="33"/>
      <c r="D32" s="33"/>
      <c r="E32" s="30"/>
      <c r="F32" s="31"/>
      <c r="G32" s="27"/>
      <c r="H32" s="30"/>
      <c r="I32" s="30"/>
      <c r="J32" s="30"/>
      <c r="K32" s="31"/>
    </row>
    <row r="33" ht="23.25" customHeight="1" spans="1:11">
      <c r="A33" s="27"/>
      <c r="B33" s="29"/>
      <c r="C33" s="33"/>
      <c r="D33" s="33"/>
      <c r="E33" s="30"/>
      <c r="F33" s="31"/>
      <c r="G33" s="27"/>
      <c r="H33" s="30"/>
      <c r="I33" s="30"/>
      <c r="J33" s="30"/>
      <c r="K33" s="31"/>
    </row>
    <row r="34" ht="23.25" customHeight="1" spans="1:11">
      <c r="A34" s="27"/>
      <c r="B34" s="29"/>
      <c r="C34" s="33"/>
      <c r="D34" s="33"/>
      <c r="E34" s="30"/>
      <c r="F34" s="31"/>
      <c r="G34" s="27"/>
      <c r="H34" s="30"/>
      <c r="I34" s="30"/>
      <c r="J34" s="30"/>
      <c r="K34" s="31"/>
    </row>
    <row r="35" ht="23.25" customHeight="1" spans="1:11">
      <c r="A35" s="27"/>
      <c r="B35" s="29"/>
      <c r="C35" s="29"/>
      <c r="D35" s="29"/>
      <c r="E35" s="30"/>
      <c r="F35" s="31"/>
      <c r="G35" s="27"/>
      <c r="H35" s="30"/>
      <c r="I35" s="30"/>
      <c r="J35" s="30"/>
      <c r="K35" s="31"/>
    </row>
    <row r="36" ht="23.25" customHeight="1" spans="1:11">
      <c r="A36" s="27"/>
      <c r="B36" s="35"/>
      <c r="C36" s="36"/>
      <c r="D36" s="36"/>
      <c r="E36" s="30"/>
      <c r="F36" s="31"/>
      <c r="G36" s="27"/>
      <c r="H36" s="30"/>
      <c r="I36" s="30"/>
      <c r="J36" s="30"/>
      <c r="K36" s="31"/>
    </row>
    <row r="37" ht="23.25" customHeight="1" spans="1:11">
      <c r="A37" s="27"/>
      <c r="B37" s="30"/>
      <c r="C37" s="30"/>
      <c r="D37" s="30"/>
      <c r="E37" s="30"/>
      <c r="F37" s="31"/>
      <c r="G37" s="27"/>
      <c r="H37" s="30"/>
      <c r="I37" s="30"/>
      <c r="J37" s="30"/>
      <c r="K37" s="31"/>
    </row>
    <row r="38" ht="23.25" customHeight="1" spans="1:11">
      <c r="A38" s="27"/>
      <c r="B38" s="30"/>
      <c r="C38" s="30"/>
      <c r="D38" s="30"/>
      <c r="E38" s="30"/>
      <c r="F38" s="31"/>
      <c r="G38" s="27"/>
      <c r="H38" s="30"/>
      <c r="I38" s="30"/>
      <c r="J38" s="30"/>
      <c r="K38" s="31"/>
    </row>
    <row r="39" ht="23.25" customHeight="1" spans="1:11">
      <c r="A39" s="27"/>
      <c r="B39" s="37"/>
      <c r="C39" s="38"/>
      <c r="D39" s="39"/>
      <c r="E39" s="40"/>
      <c r="F39" s="41"/>
      <c r="G39" s="42"/>
      <c r="H39" s="43"/>
      <c r="I39" s="30"/>
      <c r="J39" s="30"/>
      <c r="K39" s="31"/>
    </row>
    <row r="40" ht="23.25" customHeight="1" spans="1:11">
      <c r="A40" s="27"/>
      <c r="B40" s="44"/>
      <c r="C40" s="45"/>
      <c r="D40" s="45"/>
      <c r="E40" s="45"/>
      <c r="F40" s="46"/>
      <c r="G40" s="47"/>
      <c r="H40" s="45"/>
      <c r="I40" s="30"/>
      <c r="J40" s="30"/>
      <c r="K40" s="31"/>
    </row>
    <row r="41" ht="23.25" customHeight="1" spans="1:11">
      <c r="A41" s="27"/>
      <c r="B41" s="39"/>
      <c r="C41" s="48"/>
      <c r="D41" s="49"/>
      <c r="E41" s="49"/>
      <c r="F41" s="50"/>
      <c r="G41" s="51"/>
      <c r="H41" s="52"/>
      <c r="I41" s="30"/>
      <c r="J41" s="30"/>
      <c r="K41" s="31"/>
    </row>
    <row r="42" ht="23.25" customHeight="1" spans="1:11">
      <c r="A42" s="27"/>
      <c r="B42" s="39"/>
      <c r="C42" s="48"/>
      <c r="D42" s="49"/>
      <c r="E42" s="49"/>
      <c r="F42" s="50"/>
      <c r="G42" s="51"/>
      <c r="H42" s="52"/>
      <c r="I42" s="30"/>
      <c r="J42" s="30"/>
      <c r="K42" s="31"/>
    </row>
    <row r="43" ht="23.25" customHeight="1" spans="1:11">
      <c r="A43" s="35" t="s">
        <v>646</v>
      </c>
      <c r="B43" s="54"/>
      <c r="C43" s="55"/>
      <c r="D43" s="56"/>
      <c r="E43" s="56"/>
      <c r="F43" s="57"/>
      <c r="G43" s="347" t="s">
        <v>646</v>
      </c>
      <c r="H43" s="58"/>
      <c r="I43" s="62"/>
      <c r="J43" s="62"/>
      <c r="K43" s="63"/>
    </row>
    <row r="44" ht="23.25" customHeight="1" spans="1:11">
      <c r="A44" s="129"/>
      <c r="B44" s="30"/>
      <c r="C44" s="30"/>
      <c r="D44" s="30"/>
      <c r="E44" s="30"/>
      <c r="F44" s="30"/>
      <c r="G44" s="30"/>
      <c r="H44" s="30"/>
      <c r="I44" s="30"/>
      <c r="J44" s="30"/>
      <c r="K44" s="30"/>
    </row>
    <row r="45" ht="23.25" customHeight="1" spans="1:11">
      <c r="A45" s="129"/>
      <c r="B45" s="30"/>
      <c r="C45" s="30"/>
      <c r="D45" s="30"/>
      <c r="E45" s="30"/>
      <c r="F45" s="30"/>
      <c r="G45" s="30"/>
      <c r="H45" s="30"/>
      <c r="I45" s="30"/>
      <c r="J45" s="30"/>
      <c r="K45" s="30"/>
    </row>
    <row r="46" ht="23.25" customHeight="1" spans="2:11">
      <c r="B46" s="65"/>
      <c r="C46" s="65"/>
      <c r="D46" s="65"/>
      <c r="E46" s="65"/>
      <c r="F46" s="65"/>
      <c r="G46" s="65"/>
      <c r="H46" s="65"/>
      <c r="I46" s="65"/>
      <c r="J46" s="65"/>
      <c r="K46" s="65"/>
    </row>
    <row r="47" ht="23.25" customHeight="1" spans="2:11">
      <c r="B47" s="65"/>
      <c r="C47" s="65"/>
      <c r="D47" s="65"/>
      <c r="E47" s="65"/>
      <c r="F47" s="65"/>
      <c r="G47" s="65"/>
      <c r="H47" s="65"/>
      <c r="I47" s="65"/>
      <c r="J47" s="65"/>
      <c r="K47" s="65"/>
    </row>
    <row r="48" ht="23.25" customHeight="1" spans="2:11">
      <c r="B48" s="65"/>
      <c r="C48" s="65"/>
      <c r="D48" s="65"/>
      <c r="E48" s="65"/>
      <c r="F48" s="65"/>
      <c r="G48" s="65"/>
      <c r="H48" s="65"/>
      <c r="I48" s="65"/>
      <c r="J48" s="65"/>
      <c r="K48" s="65"/>
    </row>
    <row r="49" ht="23.25" customHeight="1" spans="2:11">
      <c r="B49" s="65"/>
      <c r="C49" s="65"/>
      <c r="D49" s="65"/>
      <c r="E49" s="65"/>
      <c r="F49" s="65"/>
      <c r="G49" s="65"/>
      <c r="H49" s="65"/>
      <c r="I49" s="65"/>
      <c r="J49" s="65"/>
      <c r="K49" s="65"/>
    </row>
    <row r="50" ht="23.25" customHeight="1" spans="2:11">
      <c r="B50" s="65"/>
      <c r="C50" s="65"/>
      <c r="D50" s="65"/>
      <c r="E50" s="65"/>
      <c r="F50" s="65"/>
      <c r="G50" s="65"/>
      <c r="H50" s="65"/>
      <c r="I50" s="65"/>
      <c r="J50" s="65"/>
      <c r="K50" s="65"/>
    </row>
    <row r="51" ht="23.25" customHeight="1" spans="2:11">
      <c r="B51" s="65"/>
      <c r="C51" s="65"/>
      <c r="D51" s="65"/>
      <c r="E51" s="65"/>
      <c r="F51" s="65"/>
      <c r="G51" s="65"/>
      <c r="H51" s="65"/>
      <c r="I51" s="65"/>
      <c r="J51" s="65"/>
      <c r="K51" s="65"/>
    </row>
    <row r="52" ht="23.25" customHeight="1" spans="2:11">
      <c r="B52" s="65"/>
      <c r="C52" s="65"/>
      <c r="D52" s="65"/>
      <c r="E52" s="65"/>
      <c r="F52" s="65"/>
      <c r="G52" s="65"/>
      <c r="H52" s="65"/>
      <c r="I52" s="65"/>
      <c r="J52" s="65"/>
      <c r="K52" s="65"/>
    </row>
    <row r="53" ht="23.25" customHeight="1" spans="2:11">
      <c r="B53" s="65"/>
      <c r="C53" s="65"/>
      <c r="D53" s="65"/>
      <c r="E53" s="65"/>
      <c r="F53" s="65"/>
      <c r="G53" s="65"/>
      <c r="H53" s="65"/>
      <c r="I53" s="65"/>
      <c r="J53" s="65"/>
      <c r="K53" s="65"/>
    </row>
    <row r="54" ht="23.25" customHeight="1" spans="2:11">
      <c r="B54" s="65"/>
      <c r="C54" s="65"/>
      <c r="D54" s="65"/>
      <c r="E54" s="65"/>
      <c r="F54" s="65"/>
      <c r="G54" s="65"/>
      <c r="H54" s="65"/>
      <c r="I54" s="65"/>
      <c r="J54" s="65"/>
      <c r="K54" s="65"/>
    </row>
    <row r="55" ht="23.25" customHeight="1" spans="2:11">
      <c r="B55" s="65"/>
      <c r="C55" s="65"/>
      <c r="D55" s="65"/>
      <c r="E55" s="65"/>
      <c r="F55" s="65"/>
      <c r="G55" s="65"/>
      <c r="H55" s="65"/>
      <c r="I55" s="65"/>
      <c r="J55" s="65"/>
      <c r="K55" s="65"/>
    </row>
    <row r="56" ht="23.25" customHeight="1" spans="2:11">
      <c r="B56" s="65"/>
      <c r="C56" s="65"/>
      <c r="D56" s="65"/>
      <c r="E56" s="65"/>
      <c r="F56" s="65"/>
      <c r="G56" s="65"/>
      <c r="H56" s="65"/>
      <c r="I56" s="65"/>
      <c r="J56" s="65"/>
      <c r="K56" s="65"/>
    </row>
    <row r="57" ht="23.25" customHeight="1" spans="2:11">
      <c r="B57" s="65"/>
      <c r="C57" s="65"/>
      <c r="D57" s="65"/>
      <c r="E57" s="65"/>
      <c r="F57" s="65"/>
      <c r="G57" s="65"/>
      <c r="H57" s="65"/>
      <c r="I57" s="65"/>
      <c r="J57" s="65"/>
      <c r="K57" s="65"/>
    </row>
    <row r="58" ht="23.25" customHeight="1" spans="2:11">
      <c r="B58" s="65"/>
      <c r="C58" s="65"/>
      <c r="D58" s="65"/>
      <c r="E58" s="65"/>
      <c r="F58" s="65"/>
      <c r="G58" s="65"/>
      <c r="H58" s="65"/>
      <c r="I58" s="65"/>
      <c r="J58" s="65"/>
      <c r="K58" s="65"/>
    </row>
    <row r="59" ht="23.25" customHeight="1" spans="2:11">
      <c r="B59" s="65"/>
      <c r="C59" s="65"/>
      <c r="D59" s="65"/>
      <c r="E59" s="65"/>
      <c r="F59" s="65"/>
      <c r="G59" s="65"/>
      <c r="H59" s="65"/>
      <c r="I59" s="65"/>
      <c r="J59" s="65"/>
      <c r="K59" s="65"/>
    </row>
    <row r="60" ht="23.25" customHeight="1" spans="2:11">
      <c r="B60" s="65"/>
      <c r="C60" s="65"/>
      <c r="D60" s="65"/>
      <c r="E60" s="65"/>
      <c r="F60" s="65"/>
      <c r="G60" s="65"/>
      <c r="H60" s="65"/>
      <c r="I60" s="65"/>
      <c r="J60" s="65"/>
      <c r="K60" s="65"/>
    </row>
    <row r="61" ht="23.25" customHeight="1" spans="2:11">
      <c r="B61" s="65"/>
      <c r="C61" s="65"/>
      <c r="D61" s="65"/>
      <c r="E61" s="65"/>
      <c r="F61" s="65"/>
      <c r="G61" s="65"/>
      <c r="H61" s="65"/>
      <c r="I61" s="65"/>
      <c r="J61" s="65"/>
      <c r="K61" s="65"/>
    </row>
    <row r="62" ht="23.25" customHeight="1" spans="2:11">
      <c r="B62" s="65"/>
      <c r="C62" s="65"/>
      <c r="D62" s="65"/>
      <c r="E62" s="65"/>
      <c r="F62" s="65"/>
      <c r="G62" s="65"/>
      <c r="H62" s="65"/>
      <c r="I62" s="65"/>
      <c r="J62" s="65"/>
      <c r="K62" s="65"/>
    </row>
    <row r="63" ht="23.25" customHeight="1" spans="2:11">
      <c r="B63" s="65"/>
      <c r="C63" s="65"/>
      <c r="D63" s="65"/>
      <c r="E63" s="65"/>
      <c r="F63" s="65"/>
      <c r="G63" s="65"/>
      <c r="H63" s="65"/>
      <c r="I63" s="65"/>
      <c r="J63" s="65"/>
      <c r="K63" s="65"/>
    </row>
    <row r="64" ht="23.25" customHeight="1" spans="2:11">
      <c r="B64" s="65"/>
      <c r="C64" s="65"/>
      <c r="D64" s="65"/>
      <c r="E64" s="65"/>
      <c r="F64" s="65"/>
      <c r="G64" s="65"/>
      <c r="H64" s="65"/>
      <c r="I64" s="65"/>
      <c r="J64" s="65"/>
      <c r="K64" s="65"/>
    </row>
    <row r="65" ht="23.25" customHeight="1" spans="2:11">
      <c r="B65" s="65"/>
      <c r="C65" s="65"/>
      <c r="D65" s="65"/>
      <c r="E65" s="65"/>
      <c r="F65" s="65"/>
      <c r="G65" s="65"/>
      <c r="H65" s="65"/>
      <c r="I65" s="65"/>
      <c r="J65" s="65"/>
      <c r="K65" s="65"/>
    </row>
    <row r="66" ht="23.25" customHeight="1" spans="2:11">
      <c r="B66" s="65"/>
      <c r="C66" s="65"/>
      <c r="D66" s="65"/>
      <c r="E66" s="65"/>
      <c r="F66" s="65"/>
      <c r="G66" s="65"/>
      <c r="H66" s="65"/>
      <c r="I66" s="65"/>
      <c r="J66" s="65"/>
      <c r="K66" s="65"/>
    </row>
    <row r="67" ht="23.25" customHeight="1" spans="2:11">
      <c r="B67" s="65"/>
      <c r="C67" s="65"/>
      <c r="D67" s="65"/>
      <c r="E67" s="65"/>
      <c r="F67" s="65"/>
      <c r="G67" s="65"/>
      <c r="H67" s="65"/>
      <c r="I67" s="65"/>
      <c r="J67" s="65"/>
      <c r="K67" s="65"/>
    </row>
    <row r="68" ht="23.25" customHeight="1" spans="2:11">
      <c r="B68" s="65"/>
      <c r="C68" s="65"/>
      <c r="D68" s="65"/>
      <c r="E68" s="65"/>
      <c r="F68" s="65"/>
      <c r="G68" s="65"/>
      <c r="H68" s="65"/>
      <c r="I68" s="65"/>
      <c r="J68" s="65"/>
      <c r="K68" s="65"/>
    </row>
    <row r="69" ht="23.25" customHeight="1" spans="2:11">
      <c r="B69" s="65"/>
      <c r="C69" s="65"/>
      <c r="D69" s="65"/>
      <c r="E69" s="65"/>
      <c r="F69" s="65"/>
      <c r="G69" s="65"/>
      <c r="H69" s="65"/>
      <c r="I69" s="65"/>
      <c r="J69" s="65"/>
      <c r="K69" s="65"/>
    </row>
    <row r="70" ht="23.25" customHeight="1" spans="2:11">
      <c r="B70" s="65"/>
      <c r="C70" s="65"/>
      <c r="D70" s="65"/>
      <c r="E70" s="65"/>
      <c r="F70" s="65"/>
      <c r="G70" s="65"/>
      <c r="H70" s="65"/>
      <c r="I70" s="65"/>
      <c r="J70" s="65"/>
      <c r="K70" s="65"/>
    </row>
    <row r="71" ht="23.25" customHeight="1" spans="2:11">
      <c r="B71" s="65"/>
      <c r="C71" s="65"/>
      <c r="D71" s="65"/>
      <c r="E71" s="65"/>
      <c r="F71" s="65"/>
      <c r="G71" s="65"/>
      <c r="H71" s="65"/>
      <c r="I71" s="65"/>
      <c r="J71" s="65"/>
      <c r="K71" s="65"/>
    </row>
    <row r="72" ht="23.25" customHeight="1" spans="2:11">
      <c r="B72" s="65"/>
      <c r="C72" s="65"/>
      <c r="D72" s="65"/>
      <c r="E72" s="65"/>
      <c r="F72" s="65"/>
      <c r="G72" s="65"/>
      <c r="H72" s="65"/>
      <c r="I72" s="65"/>
      <c r="J72" s="65"/>
      <c r="K72" s="65"/>
    </row>
    <row r="73" ht="23.25" customHeight="1" spans="2:11">
      <c r="B73" s="65"/>
      <c r="C73" s="65"/>
      <c r="D73" s="65"/>
      <c r="E73" s="65"/>
      <c r="F73" s="65"/>
      <c r="G73" s="65"/>
      <c r="H73" s="65"/>
      <c r="I73" s="65"/>
      <c r="J73" s="65"/>
      <c r="K73" s="65"/>
    </row>
    <row r="74" ht="23.25" customHeight="1" spans="2:11">
      <c r="B74" s="65"/>
      <c r="C74" s="65"/>
      <c r="D74" s="65"/>
      <c r="E74" s="65"/>
      <c r="F74" s="65"/>
      <c r="G74" s="65"/>
      <c r="H74" s="65"/>
      <c r="I74" s="65"/>
      <c r="J74" s="65"/>
      <c r="K74" s="65"/>
    </row>
    <row r="75" ht="23.25" customHeight="1" spans="2:11">
      <c r="B75" s="65"/>
      <c r="C75" s="65"/>
      <c r="D75" s="65"/>
      <c r="E75" s="65"/>
      <c r="F75" s="65"/>
      <c r="G75" s="65"/>
      <c r="H75" s="65"/>
      <c r="I75" s="65"/>
      <c r="J75" s="65"/>
      <c r="K75" s="65"/>
    </row>
    <row r="76" ht="23.25" customHeight="1" spans="2:11">
      <c r="B76" s="65"/>
      <c r="C76" s="65"/>
      <c r="D76" s="65"/>
      <c r="E76" s="65"/>
      <c r="F76" s="65"/>
      <c r="G76" s="65"/>
      <c r="H76" s="65"/>
      <c r="I76" s="65"/>
      <c r="J76" s="65"/>
      <c r="K76" s="65"/>
    </row>
    <row r="77" ht="23.25" customHeight="1" spans="2:11">
      <c r="B77" s="65"/>
      <c r="C77" s="65"/>
      <c r="D77" s="65"/>
      <c r="E77" s="65"/>
      <c r="F77" s="65"/>
      <c r="G77" s="65"/>
      <c r="H77" s="65"/>
      <c r="I77" s="65"/>
      <c r="J77" s="65"/>
      <c r="K77" s="65"/>
    </row>
    <row r="78" ht="23.25" customHeight="1" spans="2:11">
      <c r="B78" s="65"/>
      <c r="C78" s="65"/>
      <c r="D78" s="65"/>
      <c r="E78" s="65"/>
      <c r="F78" s="65"/>
      <c r="G78" s="65"/>
      <c r="H78" s="65"/>
      <c r="I78" s="65"/>
      <c r="J78" s="65"/>
      <c r="K78" s="65"/>
    </row>
    <row r="79" ht="23.25" customHeight="1" spans="2:11">
      <c r="B79" s="65"/>
      <c r="C79" s="65"/>
      <c r="D79" s="65"/>
      <c r="E79" s="65"/>
      <c r="F79" s="65"/>
      <c r="G79" s="65"/>
      <c r="H79" s="65"/>
      <c r="I79" s="65"/>
      <c r="J79" s="65"/>
      <c r="K79" s="65"/>
    </row>
    <row r="80" ht="23.25" customHeight="1" spans="2:11">
      <c r="B80" s="65"/>
      <c r="C80" s="65"/>
      <c r="D80" s="65"/>
      <c r="E80" s="65"/>
      <c r="F80" s="65"/>
      <c r="G80" s="65"/>
      <c r="H80" s="65"/>
      <c r="I80" s="65"/>
      <c r="J80" s="65"/>
      <c r="K80" s="65"/>
    </row>
    <row r="81" ht="23.25" customHeight="1" spans="2:11">
      <c r="B81" s="65"/>
      <c r="C81" s="65"/>
      <c r="D81" s="65"/>
      <c r="E81" s="65"/>
      <c r="F81" s="65"/>
      <c r="G81" s="65"/>
      <c r="H81" s="65"/>
      <c r="I81" s="65"/>
      <c r="J81" s="65"/>
      <c r="K81" s="65"/>
    </row>
    <row r="82" ht="23.25" customHeight="1" spans="2:11">
      <c r="B82" s="65"/>
      <c r="C82" s="65"/>
      <c r="D82" s="65"/>
      <c r="E82" s="65"/>
      <c r="F82" s="65"/>
      <c r="G82" s="65"/>
      <c r="H82" s="65"/>
      <c r="I82" s="65"/>
      <c r="J82" s="65"/>
      <c r="K82" s="65"/>
    </row>
    <row r="83" ht="23.25" customHeight="1" spans="2:11">
      <c r="B83" s="65"/>
      <c r="C83" s="65"/>
      <c r="D83" s="65"/>
      <c r="E83" s="65"/>
      <c r="F83" s="65"/>
      <c r="G83" s="65"/>
      <c r="H83" s="65"/>
      <c r="I83" s="65"/>
      <c r="J83" s="65"/>
      <c r="K83" s="65"/>
    </row>
    <row r="84" ht="23.25" customHeight="1" spans="2:11">
      <c r="B84" s="65"/>
      <c r="C84" s="65"/>
      <c r="D84" s="65"/>
      <c r="E84" s="65"/>
      <c r="F84" s="65"/>
      <c r="G84" s="65"/>
      <c r="H84" s="65"/>
      <c r="I84" s="65"/>
      <c r="J84" s="65"/>
      <c r="K84" s="65"/>
    </row>
    <row r="85" ht="23.25" customHeight="1" spans="2:11">
      <c r="B85" s="65"/>
      <c r="C85" s="65"/>
      <c r="D85" s="65"/>
      <c r="E85" s="65"/>
      <c r="F85" s="65"/>
      <c r="G85" s="65"/>
      <c r="H85" s="65"/>
      <c r="I85" s="65"/>
      <c r="J85" s="65"/>
      <c r="K85" s="65"/>
    </row>
    <row r="86" ht="23.25" customHeight="1" spans="2:11">
      <c r="B86" s="65"/>
      <c r="C86" s="65"/>
      <c r="D86" s="65"/>
      <c r="E86" s="65"/>
      <c r="F86" s="65"/>
      <c r="G86" s="65"/>
      <c r="H86" s="65"/>
      <c r="I86" s="65"/>
      <c r="J86" s="65"/>
      <c r="K86" s="65"/>
    </row>
    <row r="87" ht="23.25" customHeight="1" spans="2:11">
      <c r="B87" s="65"/>
      <c r="C87" s="65"/>
      <c r="D87" s="65"/>
      <c r="E87" s="65"/>
      <c r="F87" s="65"/>
      <c r="G87" s="65"/>
      <c r="H87" s="65"/>
      <c r="I87" s="65"/>
      <c r="J87" s="65"/>
      <c r="K87" s="65"/>
    </row>
    <row r="88" ht="23.25" customHeight="1" spans="2:11">
      <c r="B88" s="65"/>
      <c r="C88" s="65"/>
      <c r="D88" s="65"/>
      <c r="E88" s="65"/>
      <c r="F88" s="65"/>
      <c r="G88" s="65"/>
      <c r="H88" s="65"/>
      <c r="I88" s="65"/>
      <c r="J88" s="65"/>
      <c r="K88" s="65"/>
    </row>
    <row r="89" ht="23.25" customHeight="1" spans="2:11">
      <c r="B89" s="65"/>
      <c r="C89" s="65"/>
      <c r="D89" s="65"/>
      <c r="E89" s="65"/>
      <c r="F89" s="65"/>
      <c r="G89" s="65"/>
      <c r="H89" s="65"/>
      <c r="I89" s="65"/>
      <c r="J89" s="65"/>
      <c r="K89" s="65"/>
    </row>
    <row r="90" ht="23.25" customHeight="1" spans="2:11">
      <c r="B90" s="65"/>
      <c r="C90" s="65"/>
      <c r="D90" s="65"/>
      <c r="E90" s="65"/>
      <c r="F90" s="65"/>
      <c r="G90" s="65"/>
      <c r="H90" s="65"/>
      <c r="I90" s="65"/>
      <c r="J90" s="65"/>
      <c r="K90" s="65"/>
    </row>
    <row r="91" ht="23.25" customHeight="1" spans="2:11">
      <c r="B91" s="65"/>
      <c r="C91" s="65"/>
      <c r="D91" s="65"/>
      <c r="E91" s="65"/>
      <c r="F91" s="65"/>
      <c r="G91" s="65"/>
      <c r="H91" s="65"/>
      <c r="I91" s="65"/>
      <c r="J91" s="65"/>
      <c r="K91" s="65"/>
    </row>
    <row r="92" ht="23.25" customHeight="1" spans="2:11">
      <c r="B92" s="65"/>
      <c r="C92" s="65"/>
      <c r="D92" s="65"/>
      <c r="E92" s="65"/>
      <c r="F92" s="65"/>
      <c r="G92" s="65"/>
      <c r="H92" s="65"/>
      <c r="I92" s="65"/>
      <c r="J92" s="65"/>
      <c r="K92" s="65"/>
    </row>
    <row r="93" ht="23.25" customHeight="1" spans="2:11">
      <c r="B93" s="65"/>
      <c r="C93" s="65"/>
      <c r="D93" s="65"/>
      <c r="E93" s="65"/>
      <c r="F93" s="65"/>
      <c r="G93" s="65"/>
      <c r="H93" s="65"/>
      <c r="I93" s="65"/>
      <c r="J93" s="65"/>
      <c r="K93" s="65"/>
    </row>
    <row r="94" ht="23.25" customHeight="1" spans="2:11">
      <c r="B94" s="65"/>
      <c r="C94" s="65"/>
      <c r="D94" s="65"/>
      <c r="E94" s="65"/>
      <c r="F94" s="65"/>
      <c r="G94" s="65"/>
      <c r="H94" s="65"/>
      <c r="I94" s="65"/>
      <c r="J94" s="65"/>
      <c r="K94" s="65"/>
    </row>
    <row r="95" ht="23.25" customHeight="1" spans="2:11">
      <c r="B95" s="65"/>
      <c r="C95" s="65"/>
      <c r="D95" s="65"/>
      <c r="E95" s="65"/>
      <c r="F95" s="65"/>
      <c r="G95" s="65"/>
      <c r="H95" s="65"/>
      <c r="I95" s="65"/>
      <c r="J95" s="65"/>
      <c r="K95" s="65"/>
    </row>
    <row r="96" ht="23.25" customHeight="1" spans="2:11">
      <c r="B96" s="65"/>
      <c r="C96" s="65"/>
      <c r="D96" s="65"/>
      <c r="E96" s="65"/>
      <c r="F96" s="65"/>
      <c r="G96" s="65"/>
      <c r="H96" s="65"/>
      <c r="I96" s="65"/>
      <c r="J96" s="65"/>
      <c r="K96" s="65"/>
    </row>
    <row r="97" ht="23.25" customHeight="1" spans="2:11">
      <c r="B97" s="65"/>
      <c r="C97" s="65"/>
      <c r="D97" s="65"/>
      <c r="E97" s="65"/>
      <c r="F97" s="65"/>
      <c r="G97" s="65"/>
      <c r="H97" s="65"/>
      <c r="I97" s="65"/>
      <c r="J97" s="65"/>
      <c r="K97" s="65"/>
    </row>
    <row r="98" ht="23.25" customHeight="1" spans="2:11">
      <c r="B98" s="65"/>
      <c r="C98" s="65"/>
      <c r="D98" s="65"/>
      <c r="E98" s="65"/>
      <c r="F98" s="65"/>
      <c r="G98" s="65"/>
      <c r="H98" s="65"/>
      <c r="I98" s="65"/>
      <c r="J98" s="65"/>
      <c r="K98" s="65"/>
    </row>
    <row r="99" ht="23.25" customHeight="1" spans="2:11">
      <c r="B99" s="65"/>
      <c r="C99" s="65"/>
      <c r="D99" s="65"/>
      <c r="E99" s="65"/>
      <c r="F99" s="65"/>
      <c r="G99" s="65"/>
      <c r="H99" s="65"/>
      <c r="I99" s="65"/>
      <c r="J99" s="65"/>
      <c r="K99" s="65"/>
    </row>
    <row r="100" ht="23.25" customHeight="1" spans="2:11">
      <c r="B100" s="65"/>
      <c r="C100" s="65"/>
      <c r="D100" s="65"/>
      <c r="E100" s="65"/>
      <c r="F100" s="65"/>
      <c r="G100" s="65"/>
      <c r="H100" s="65"/>
      <c r="I100" s="65"/>
      <c r="J100" s="65"/>
      <c r="K100" s="65"/>
    </row>
    <row r="101" ht="23.25" customHeight="1" spans="2:11">
      <c r="B101" s="65"/>
      <c r="C101" s="65"/>
      <c r="D101" s="65"/>
      <c r="E101" s="65"/>
      <c r="F101" s="65"/>
      <c r="G101" s="65"/>
      <c r="H101" s="65"/>
      <c r="I101" s="65"/>
      <c r="J101" s="65"/>
      <c r="K101" s="65"/>
    </row>
    <row r="102" ht="23.25" customHeight="1" spans="2:11">
      <c r="B102" s="65"/>
      <c r="C102" s="65"/>
      <c r="D102" s="65"/>
      <c r="E102" s="65"/>
      <c r="F102" s="65"/>
      <c r="G102" s="65"/>
      <c r="H102" s="65"/>
      <c r="I102" s="65"/>
      <c r="J102" s="65"/>
      <c r="K102" s="65"/>
    </row>
    <row r="103" ht="23.25" customHeight="1" spans="2:11">
      <c r="B103" s="65"/>
      <c r="C103" s="65"/>
      <c r="D103" s="65"/>
      <c r="E103" s="65"/>
      <c r="F103" s="65"/>
      <c r="G103" s="65"/>
      <c r="H103" s="65"/>
      <c r="I103" s="65"/>
      <c r="J103" s="65"/>
      <c r="K103" s="65"/>
    </row>
    <row r="104" ht="23.25" customHeight="1" spans="2:11">
      <c r="B104" s="65"/>
      <c r="C104" s="65"/>
      <c r="D104" s="65"/>
      <c r="E104" s="65"/>
      <c r="F104" s="65"/>
      <c r="G104" s="65"/>
      <c r="H104" s="65"/>
      <c r="I104" s="65"/>
      <c r="J104" s="65"/>
      <c r="K104" s="65"/>
    </row>
    <row r="105" ht="23.25" customHeight="1" spans="2:11">
      <c r="B105" s="65"/>
      <c r="C105" s="65"/>
      <c r="D105" s="65"/>
      <c r="E105" s="65"/>
      <c r="F105" s="65"/>
      <c r="G105" s="65"/>
      <c r="H105" s="65"/>
      <c r="I105" s="65"/>
      <c r="J105" s="65"/>
      <c r="K105" s="65"/>
    </row>
    <row r="106" ht="23.25" customHeight="1" spans="2:11">
      <c r="B106" s="65"/>
      <c r="C106" s="65"/>
      <c r="D106" s="65"/>
      <c r="E106" s="65"/>
      <c r="F106" s="65"/>
      <c r="G106" s="65"/>
      <c r="H106" s="65"/>
      <c r="I106" s="65"/>
      <c r="J106" s="65"/>
      <c r="K106" s="65"/>
    </row>
    <row r="107" ht="23.25" customHeight="1" spans="2:11">
      <c r="B107" s="65"/>
      <c r="C107" s="65"/>
      <c r="D107" s="65"/>
      <c r="E107" s="65"/>
      <c r="F107" s="65"/>
      <c r="G107" s="65"/>
      <c r="H107" s="65"/>
      <c r="I107" s="65"/>
      <c r="J107" s="65"/>
      <c r="K107" s="65"/>
    </row>
    <row r="108" ht="23.25" customHeight="1" spans="2:11">
      <c r="B108" s="65"/>
      <c r="C108" s="65"/>
      <c r="D108" s="65"/>
      <c r="E108" s="65"/>
      <c r="F108" s="65"/>
      <c r="G108" s="65"/>
      <c r="H108" s="65"/>
      <c r="I108" s="65"/>
      <c r="J108" s="65"/>
      <c r="K108" s="65"/>
    </row>
    <row r="109" ht="23.25" customHeight="1" spans="2:11">
      <c r="B109" s="65"/>
      <c r="C109" s="65"/>
      <c r="D109" s="65"/>
      <c r="E109" s="65"/>
      <c r="F109" s="65"/>
      <c r="G109" s="65"/>
      <c r="H109" s="65"/>
      <c r="I109" s="65"/>
      <c r="J109" s="65"/>
      <c r="K109" s="65"/>
    </row>
    <row r="110" ht="23.25" customHeight="1" spans="2:11">
      <c r="B110" s="65"/>
      <c r="C110" s="65"/>
      <c r="D110" s="65"/>
      <c r="E110" s="65"/>
      <c r="F110" s="65"/>
      <c r="G110" s="65"/>
      <c r="H110" s="65"/>
      <c r="I110" s="65"/>
      <c r="J110" s="65"/>
      <c r="K110" s="65"/>
    </row>
    <row r="111" ht="23.25" customHeight="1" spans="2:11">
      <c r="B111" s="65"/>
      <c r="C111" s="65"/>
      <c r="D111" s="65"/>
      <c r="E111" s="65"/>
      <c r="F111" s="65"/>
      <c r="G111" s="65"/>
      <c r="H111" s="65"/>
      <c r="I111" s="65"/>
      <c r="J111" s="65"/>
      <c r="K111" s="65"/>
    </row>
    <row r="112" ht="23.25" customHeight="1" spans="2:11">
      <c r="B112" s="65"/>
      <c r="C112" s="65"/>
      <c r="D112" s="65"/>
      <c r="E112" s="65"/>
      <c r="F112" s="65"/>
      <c r="G112" s="65"/>
      <c r="H112" s="65"/>
      <c r="I112" s="65"/>
      <c r="J112" s="65"/>
      <c r="K112" s="65"/>
    </row>
    <row r="113" ht="23.25" customHeight="1" spans="2:11">
      <c r="B113" s="65"/>
      <c r="C113" s="65"/>
      <c r="D113" s="65"/>
      <c r="E113" s="65"/>
      <c r="F113" s="65"/>
      <c r="G113" s="65"/>
      <c r="H113" s="65"/>
      <c r="I113" s="65"/>
      <c r="J113" s="65"/>
      <c r="K113" s="65"/>
    </row>
    <row r="114" ht="23.25" customHeight="1" spans="2:11">
      <c r="B114" s="65"/>
      <c r="C114" s="65"/>
      <c r="D114" s="65"/>
      <c r="E114" s="65"/>
      <c r="F114" s="65"/>
      <c r="G114" s="65"/>
      <c r="H114" s="65"/>
      <c r="I114" s="65"/>
      <c r="J114" s="65"/>
      <c r="K114" s="65"/>
    </row>
    <row r="115" ht="23.25" customHeight="1" spans="2:11">
      <c r="B115" s="65"/>
      <c r="C115" s="65"/>
      <c r="D115" s="65"/>
      <c r="E115" s="65"/>
      <c r="F115" s="65"/>
      <c r="G115" s="65"/>
      <c r="H115" s="65"/>
      <c r="I115" s="65"/>
      <c r="J115" s="65"/>
      <c r="K115" s="65"/>
    </row>
    <row r="116" ht="23.25" customHeight="1" spans="2:11">
      <c r="B116" s="65"/>
      <c r="C116" s="65"/>
      <c r="D116" s="65"/>
      <c r="E116" s="65"/>
      <c r="F116" s="65"/>
      <c r="G116" s="65"/>
      <c r="H116" s="65"/>
      <c r="I116" s="65"/>
      <c r="J116" s="65"/>
      <c r="K116" s="65"/>
    </row>
    <row r="117" ht="23.25" customHeight="1" spans="2:11">
      <c r="B117" s="65"/>
      <c r="C117" s="65"/>
      <c r="D117" s="65"/>
      <c r="E117" s="65"/>
      <c r="F117" s="65"/>
      <c r="G117" s="65"/>
      <c r="H117" s="65"/>
      <c r="I117" s="65"/>
      <c r="J117" s="65"/>
      <c r="K117" s="65"/>
    </row>
    <row r="118" ht="23.25" customHeight="1" spans="2:11">
      <c r="B118" s="65"/>
      <c r="C118" s="65"/>
      <c r="D118" s="65"/>
      <c r="E118" s="65"/>
      <c r="F118" s="65"/>
      <c r="G118" s="65"/>
      <c r="H118" s="65"/>
      <c r="I118" s="65"/>
      <c r="J118" s="65"/>
      <c r="K118" s="65"/>
    </row>
    <row r="119" ht="23.25" customHeight="1" spans="2:11">
      <c r="B119" s="65"/>
      <c r="C119" s="65"/>
      <c r="D119" s="65"/>
      <c r="E119" s="65"/>
      <c r="F119" s="65"/>
      <c r="G119" s="65"/>
      <c r="H119" s="65"/>
      <c r="I119" s="65"/>
      <c r="J119" s="65"/>
      <c r="K119" s="65"/>
    </row>
    <row r="120" ht="23.25" customHeight="1" spans="2:11">
      <c r="B120" s="65"/>
      <c r="C120" s="65"/>
      <c r="D120" s="65"/>
      <c r="E120" s="65"/>
      <c r="F120" s="65"/>
      <c r="G120" s="65"/>
      <c r="H120" s="65"/>
      <c r="I120" s="65"/>
      <c r="J120" s="65"/>
      <c r="K120" s="65"/>
    </row>
    <row r="121" ht="23.25" customHeight="1" spans="2:11">
      <c r="B121" s="65"/>
      <c r="C121" s="65"/>
      <c r="D121" s="65"/>
      <c r="E121" s="65"/>
      <c r="F121" s="65"/>
      <c r="G121" s="65"/>
      <c r="H121" s="65"/>
      <c r="I121" s="65"/>
      <c r="J121" s="65"/>
      <c r="K121" s="65"/>
    </row>
    <row r="122" ht="23.25" customHeight="1" spans="2:11">
      <c r="B122" s="65"/>
      <c r="C122" s="65"/>
      <c r="D122" s="65"/>
      <c r="E122" s="65"/>
      <c r="F122" s="65"/>
      <c r="G122" s="65"/>
      <c r="H122" s="65"/>
      <c r="I122" s="65"/>
      <c r="J122" s="65"/>
      <c r="K122" s="65"/>
    </row>
    <row r="123" ht="23.25" customHeight="1" spans="2:11">
      <c r="B123" s="65"/>
      <c r="C123" s="65"/>
      <c r="D123" s="65"/>
      <c r="E123" s="65"/>
      <c r="F123" s="65"/>
      <c r="G123" s="65"/>
      <c r="H123" s="65"/>
      <c r="I123" s="65"/>
      <c r="J123" s="65"/>
      <c r="K123" s="65"/>
    </row>
    <row r="124" ht="23.25" customHeight="1" spans="2:11">
      <c r="B124" s="65"/>
      <c r="C124" s="65"/>
      <c r="D124" s="65"/>
      <c r="E124" s="65"/>
      <c r="F124" s="65"/>
      <c r="G124" s="65"/>
      <c r="H124" s="65"/>
      <c r="I124" s="65"/>
      <c r="J124" s="65"/>
      <c r="K124" s="65"/>
    </row>
    <row r="125" ht="23.25" customHeight="1" spans="2:11">
      <c r="B125" s="65"/>
      <c r="C125" s="65"/>
      <c r="D125" s="65"/>
      <c r="E125" s="65"/>
      <c r="F125" s="65"/>
      <c r="G125" s="65"/>
      <c r="H125" s="65"/>
      <c r="I125" s="65"/>
      <c r="J125" s="65"/>
      <c r="K125" s="65"/>
    </row>
    <row r="126" ht="23.25" customHeight="1" spans="2:11">
      <c r="B126" s="65"/>
      <c r="C126" s="65"/>
      <c r="D126" s="65"/>
      <c r="E126" s="65"/>
      <c r="F126" s="65"/>
      <c r="G126" s="65"/>
      <c r="H126" s="65"/>
      <c r="I126" s="65"/>
      <c r="J126" s="65"/>
      <c r="K126" s="65"/>
    </row>
    <row r="127" ht="23.25" customHeight="1"/>
    <row r="128" ht="23.25" customHeight="1"/>
    <row r="129" ht="23.25" customHeight="1"/>
    <row r="130" ht="23.25" customHeight="1"/>
    <row r="131" ht="23.25" customHeight="1"/>
    <row r="132" ht="23.25" customHeight="1"/>
    <row r="133" ht="23.25" customHeight="1"/>
    <row r="134" ht="23.25" customHeight="1"/>
    <row r="135" ht="23.25" customHeight="1"/>
    <row r="136" ht="23.25" customHeight="1"/>
  </sheetData>
  <mergeCells count="4">
    <mergeCell ref="A12:F12"/>
    <mergeCell ref="G12:K12"/>
    <mergeCell ref="A28:F28"/>
    <mergeCell ref="G28:K28"/>
  </mergeCells>
  <pageMargins left="0.708661417322835" right="0.708661417322835" top="0.748031496062992" bottom="0.748031496062992" header="0.31496062992126" footer="0.31496062992126"/>
  <pageSetup paperSize="9" scale="50" orientation="landscape"/>
  <headerFooter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R390"/>
  <sheetViews>
    <sheetView showGridLines="0" zoomScale="85" zoomScaleNormal="85" workbookViewId="0">
      <selection activeCell="B13" sqref="B13"/>
    </sheetView>
  </sheetViews>
  <sheetFormatPr defaultColWidth="0" defaultRowHeight="15"/>
  <cols>
    <col min="1" max="1" width="2.71428571428571" customWidth="1"/>
    <col min="2" max="2" width="13.8571428571429" customWidth="1"/>
    <col min="3" max="3" width="43.8571428571429" customWidth="1"/>
    <col min="4" max="15" width="15.7142857142857" customWidth="1"/>
    <col min="16" max="16" width="17.7142857142857" customWidth="1"/>
    <col min="17" max="17" width="9.14285714285714" customWidth="1"/>
    <col min="18" max="18" width="8.57142857142857" customWidth="1"/>
    <col min="19" max="24" width="0" hidden="1" customWidth="1"/>
    <col min="25" max="16384" width="9.14285714285714" hidden="1"/>
  </cols>
  <sheetData>
    <row r="1" spans="1:18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97"/>
    </row>
    <row r="3" spans="1: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97"/>
    </row>
    <row r="4" customHeight="1" spans="1: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97"/>
    </row>
    <row r="5" spans="1:18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9"/>
    </row>
    <row r="11" ht="23.25" customHeight="1"/>
    <row r="12" ht="23.25" customHeight="1" spans="2:18">
      <c r="B12" s="349" t="s">
        <v>666</v>
      </c>
      <c r="C12" s="350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370"/>
      <c r="O12" s="371"/>
      <c r="P12" s="45"/>
      <c r="Q12" s="30"/>
      <c r="R12" s="129"/>
    </row>
    <row r="13" ht="39.95" customHeight="1" spans="1:18">
      <c r="A13" s="348"/>
      <c r="B13" s="351" t="s">
        <v>667</v>
      </c>
      <c r="C13" s="352"/>
      <c r="D13" s="352" t="s">
        <v>634</v>
      </c>
      <c r="E13" s="352" t="s">
        <v>635</v>
      </c>
      <c r="F13" s="352" t="s">
        <v>636</v>
      </c>
      <c r="G13" s="352" t="s">
        <v>637</v>
      </c>
      <c r="H13" s="352" t="s">
        <v>638</v>
      </c>
      <c r="I13" s="352" t="s">
        <v>639</v>
      </c>
      <c r="J13" s="352" t="s">
        <v>640</v>
      </c>
      <c r="K13" s="352" t="s">
        <v>641</v>
      </c>
      <c r="L13" s="352" t="s">
        <v>642</v>
      </c>
      <c r="M13" s="352" t="s">
        <v>643</v>
      </c>
      <c r="N13" s="372" t="s">
        <v>644</v>
      </c>
      <c r="O13" s="373" t="s">
        <v>645</v>
      </c>
      <c r="P13" s="45"/>
      <c r="Q13" s="30"/>
      <c r="R13" s="129"/>
    </row>
    <row r="14" ht="23.25" customHeight="1" spans="1:18">
      <c r="A14" s="348"/>
      <c r="B14" s="353" t="s">
        <v>668</v>
      </c>
      <c r="C14" s="354"/>
      <c r="D14" s="159">
        <v>9</v>
      </c>
      <c r="E14" s="355">
        <v>10</v>
      </c>
      <c r="F14" s="356">
        <v>17</v>
      </c>
      <c r="G14" s="356">
        <v>34</v>
      </c>
      <c r="H14" s="356">
        <v>17</v>
      </c>
      <c r="I14" s="356">
        <v>17</v>
      </c>
      <c r="J14" s="356">
        <v>17</v>
      </c>
      <c r="K14" s="356">
        <v>17</v>
      </c>
      <c r="L14" s="356">
        <v>17</v>
      </c>
      <c r="M14" s="356">
        <v>17</v>
      </c>
      <c r="N14" s="374">
        <v>17</v>
      </c>
      <c r="O14" s="375">
        <v>17</v>
      </c>
      <c r="P14" s="376"/>
      <c r="Q14" s="30"/>
      <c r="R14" s="129"/>
    </row>
    <row r="15" ht="23.25" customHeight="1" spans="1:18">
      <c r="A15" s="348"/>
      <c r="B15" s="353" t="s">
        <v>669</v>
      </c>
      <c r="C15" s="354"/>
      <c r="D15" s="159">
        <v>4</v>
      </c>
      <c r="E15" s="357">
        <v>4</v>
      </c>
      <c r="F15" s="358">
        <v>4</v>
      </c>
      <c r="G15" s="358">
        <v>6</v>
      </c>
      <c r="H15" s="358">
        <v>6</v>
      </c>
      <c r="I15" s="358">
        <v>10</v>
      </c>
      <c r="J15" s="358">
        <v>30</v>
      </c>
      <c r="K15" s="358">
        <v>30</v>
      </c>
      <c r="L15" s="358">
        <v>30</v>
      </c>
      <c r="M15" s="358">
        <v>30</v>
      </c>
      <c r="N15" s="377">
        <v>30</v>
      </c>
      <c r="O15" s="378">
        <v>29</v>
      </c>
      <c r="P15" s="376"/>
      <c r="Q15" s="30"/>
      <c r="R15" s="129"/>
    </row>
    <row r="16" ht="23.25" customHeight="1" spans="1:18">
      <c r="A16" s="348"/>
      <c r="B16" s="359" t="s">
        <v>511</v>
      </c>
      <c r="C16" s="360"/>
      <c r="D16" s="148">
        <f>SUM(D14:D15)</f>
        <v>13</v>
      </c>
      <c r="E16" s="148">
        <f t="shared" ref="E16:O16" si="0">SUM(E14:E15)</f>
        <v>14</v>
      </c>
      <c r="F16" s="148">
        <f t="shared" si="0"/>
        <v>21</v>
      </c>
      <c r="G16" s="148">
        <f t="shared" si="0"/>
        <v>40</v>
      </c>
      <c r="H16" s="148">
        <f t="shared" si="0"/>
        <v>23</v>
      </c>
      <c r="I16" s="148">
        <f t="shared" si="0"/>
        <v>27</v>
      </c>
      <c r="J16" s="148">
        <f t="shared" si="0"/>
        <v>47</v>
      </c>
      <c r="K16" s="148">
        <f t="shared" si="0"/>
        <v>47</v>
      </c>
      <c r="L16" s="148">
        <f t="shared" si="0"/>
        <v>47</v>
      </c>
      <c r="M16" s="148">
        <f t="shared" si="0"/>
        <v>47</v>
      </c>
      <c r="N16" s="148">
        <f t="shared" si="0"/>
        <v>47</v>
      </c>
      <c r="O16" s="168">
        <f t="shared" si="0"/>
        <v>46</v>
      </c>
      <c r="P16" s="376"/>
      <c r="Q16" s="30"/>
      <c r="R16" s="129"/>
    </row>
    <row r="17" customHeight="1" spans="1:18">
      <c r="A17" s="348"/>
      <c r="B17" s="67" t="s">
        <v>670</v>
      </c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370"/>
      <c r="O17" s="379"/>
      <c r="P17" s="376"/>
      <c r="Q17" s="30"/>
      <c r="R17" s="129"/>
    </row>
    <row r="18" customHeight="1" spans="1:18">
      <c r="A18" s="348"/>
      <c r="B18" s="361" t="s">
        <v>671</v>
      </c>
      <c r="C18" s="362"/>
      <c r="D18" s="362"/>
      <c r="E18" s="362"/>
      <c r="F18" s="362"/>
      <c r="G18" s="362"/>
      <c r="H18" s="362"/>
      <c r="I18" s="362"/>
      <c r="J18" s="362"/>
      <c r="K18" s="362"/>
      <c r="L18" s="362"/>
      <c r="M18" s="362"/>
      <c r="N18" s="362"/>
      <c r="O18" s="362"/>
      <c r="P18" s="362"/>
      <c r="Q18" s="362"/>
      <c r="R18" s="129"/>
    </row>
    <row r="19" customHeight="1" spans="1:18">
      <c r="A19" s="348"/>
      <c r="B19" s="363" t="s">
        <v>672</v>
      </c>
      <c r="C19" s="362"/>
      <c r="D19" s="362"/>
      <c r="E19" s="362"/>
      <c r="F19" s="362"/>
      <c r="G19" s="362"/>
      <c r="H19" s="362"/>
      <c r="I19" s="362"/>
      <c r="J19" s="362"/>
      <c r="K19" s="362"/>
      <c r="L19" s="362"/>
      <c r="M19" s="362"/>
      <c r="N19" s="362"/>
      <c r="O19" s="362"/>
      <c r="P19" s="362"/>
      <c r="Q19" s="362"/>
      <c r="R19" s="129"/>
    </row>
    <row r="20" ht="23.25" customHeight="1" spans="1:18">
      <c r="A20" s="348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370"/>
      <c r="O20" s="379"/>
      <c r="P20" s="376"/>
      <c r="Q20" s="30"/>
      <c r="R20" s="129"/>
    </row>
    <row r="21" ht="23.25" customHeight="1" spans="1:18">
      <c r="A21" s="348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129"/>
      <c r="P21" s="129"/>
      <c r="Q21" s="129"/>
      <c r="R21" s="129"/>
    </row>
    <row r="22" ht="15.75" spans="1:18">
      <c r="A22" s="348"/>
      <c r="B22" s="350" t="s">
        <v>673</v>
      </c>
      <c r="C22" s="350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370"/>
      <c r="O22" s="371"/>
      <c r="P22" s="129"/>
      <c r="Q22" s="129"/>
      <c r="R22" s="129"/>
    </row>
    <row r="23" ht="39.95" customHeight="1" spans="1:18">
      <c r="A23" s="348"/>
      <c r="B23" s="71" t="s">
        <v>11</v>
      </c>
      <c r="C23" s="352"/>
      <c r="D23" s="352" t="s">
        <v>634</v>
      </c>
      <c r="E23" s="352" t="s">
        <v>635</v>
      </c>
      <c r="F23" s="352" t="s">
        <v>636</v>
      </c>
      <c r="G23" s="352" t="s">
        <v>637</v>
      </c>
      <c r="H23" s="352" t="s">
        <v>638</v>
      </c>
      <c r="I23" s="352" t="s">
        <v>639</v>
      </c>
      <c r="J23" s="352" t="s">
        <v>640</v>
      </c>
      <c r="K23" s="352" t="s">
        <v>641</v>
      </c>
      <c r="L23" s="352" t="s">
        <v>642</v>
      </c>
      <c r="M23" s="352" t="s">
        <v>643</v>
      </c>
      <c r="N23" s="372" t="s">
        <v>644</v>
      </c>
      <c r="O23" s="373" t="s">
        <v>645</v>
      </c>
      <c r="P23" s="129"/>
      <c r="Q23" s="129"/>
      <c r="R23" s="129"/>
    </row>
    <row r="24" ht="23.25" customHeight="1" spans="1:18">
      <c r="A24" s="348"/>
      <c r="B24" s="353" t="s">
        <v>4</v>
      </c>
      <c r="C24" s="354"/>
      <c r="D24" s="159">
        <v>6</v>
      </c>
      <c r="E24" s="355">
        <v>7</v>
      </c>
      <c r="F24" s="358">
        <v>9</v>
      </c>
      <c r="G24" s="358">
        <v>18</v>
      </c>
      <c r="H24" s="358">
        <v>10</v>
      </c>
      <c r="I24" s="358">
        <v>12</v>
      </c>
      <c r="J24" s="358">
        <v>19</v>
      </c>
      <c r="K24" s="358">
        <v>19</v>
      </c>
      <c r="L24" s="358">
        <v>19</v>
      </c>
      <c r="M24" s="358">
        <v>19</v>
      </c>
      <c r="N24" s="374">
        <v>19</v>
      </c>
      <c r="O24" s="375">
        <v>18</v>
      </c>
      <c r="P24" s="129"/>
      <c r="Q24" s="129"/>
      <c r="R24" s="129"/>
    </row>
    <row r="25" ht="23.25" customHeight="1" spans="1:18">
      <c r="A25" s="348"/>
      <c r="B25" s="353" t="s">
        <v>3</v>
      </c>
      <c r="C25" s="354"/>
      <c r="D25" s="159">
        <v>7</v>
      </c>
      <c r="E25" s="357">
        <v>7</v>
      </c>
      <c r="F25" s="358">
        <v>12</v>
      </c>
      <c r="G25" s="358">
        <v>22</v>
      </c>
      <c r="H25" s="358">
        <v>13</v>
      </c>
      <c r="I25" s="358">
        <v>15</v>
      </c>
      <c r="J25" s="358">
        <v>28</v>
      </c>
      <c r="K25" s="358">
        <v>28</v>
      </c>
      <c r="L25" s="358">
        <v>28</v>
      </c>
      <c r="M25" s="358">
        <v>28</v>
      </c>
      <c r="N25" s="374">
        <v>28</v>
      </c>
      <c r="O25" s="378">
        <v>28</v>
      </c>
      <c r="P25" s="129"/>
      <c r="Q25" s="129"/>
      <c r="R25" s="129"/>
    </row>
    <row r="26" ht="23.25" customHeight="1" spans="1:18">
      <c r="A26" s="348"/>
      <c r="B26" s="359" t="s">
        <v>511</v>
      </c>
      <c r="C26" s="360"/>
      <c r="D26" s="148">
        <f>SUM(D24:D25)</f>
        <v>13</v>
      </c>
      <c r="E26" s="148">
        <f t="shared" ref="E26" si="1">SUM(E24:E25)</f>
        <v>14</v>
      </c>
      <c r="F26" s="148">
        <f t="shared" ref="F26" si="2">SUM(F24:F25)</f>
        <v>21</v>
      </c>
      <c r="G26" s="148">
        <f t="shared" ref="G26" si="3">SUM(G24:G25)</f>
        <v>40</v>
      </c>
      <c r="H26" s="148">
        <f t="shared" ref="H26" si="4">SUM(H24:H25)</f>
        <v>23</v>
      </c>
      <c r="I26" s="148">
        <f t="shared" ref="I26" si="5">SUM(I24:I25)</f>
        <v>27</v>
      </c>
      <c r="J26" s="148">
        <f t="shared" ref="J26" si="6">SUM(J24:J25)</f>
        <v>47</v>
      </c>
      <c r="K26" s="148">
        <f t="shared" ref="K26" si="7">SUM(K24:K25)</f>
        <v>47</v>
      </c>
      <c r="L26" s="148">
        <f t="shared" ref="L26" si="8">SUM(L24:L25)</f>
        <v>47</v>
      </c>
      <c r="M26" s="148">
        <f t="shared" ref="M26:N26" si="9">SUM(M24:M25)</f>
        <v>47</v>
      </c>
      <c r="N26" s="148">
        <f t="shared" si="9"/>
        <v>47</v>
      </c>
      <c r="O26" s="168">
        <f t="shared" ref="O26" si="10">SUM(O24:O25)</f>
        <v>46</v>
      </c>
      <c r="P26" s="129"/>
      <c r="Q26" s="129"/>
      <c r="R26" s="129"/>
    </row>
    <row r="27" spans="1:18">
      <c r="A27" s="348"/>
      <c r="B27" s="67" t="s">
        <v>670</v>
      </c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370"/>
      <c r="O27" s="379"/>
      <c r="P27" s="129"/>
      <c r="Q27" s="129"/>
      <c r="R27" s="129"/>
    </row>
    <row r="28" spans="1:18">
      <c r="A28" s="348"/>
      <c r="B28" s="361" t="s">
        <v>671</v>
      </c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370"/>
      <c r="O28" s="380"/>
      <c r="P28" s="129"/>
      <c r="Q28" s="129"/>
      <c r="R28" s="129"/>
    </row>
    <row r="29" customHeight="1" spans="1:18">
      <c r="A29" s="348"/>
      <c r="B29" s="363" t="s">
        <v>672</v>
      </c>
      <c r="C29" s="362"/>
      <c r="D29" s="362"/>
      <c r="E29" s="362"/>
      <c r="F29" s="362"/>
      <c r="G29" s="362"/>
      <c r="H29" s="362"/>
      <c r="I29" s="362"/>
      <c r="J29" s="362"/>
      <c r="K29" s="362"/>
      <c r="L29" s="362"/>
      <c r="M29" s="362"/>
      <c r="N29" s="362"/>
      <c r="O29" s="362"/>
      <c r="P29" s="129"/>
      <c r="Q29" s="129"/>
      <c r="R29" s="129"/>
    </row>
    <row r="30" ht="23.25" customHeight="1" spans="1:18">
      <c r="A30" s="348"/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</row>
    <row r="31" ht="23.25" customHeight="1" spans="1:18">
      <c r="A31" s="348"/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</row>
    <row r="32" ht="15.75" spans="1:18">
      <c r="A32" s="348"/>
      <c r="B32" s="350" t="s">
        <v>674</v>
      </c>
      <c r="C32" s="350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370"/>
      <c r="O32" s="371"/>
      <c r="P32" s="129"/>
      <c r="Q32" s="129"/>
      <c r="R32" s="129"/>
    </row>
    <row r="33" ht="39.95" customHeight="1" spans="1:18">
      <c r="A33" s="348"/>
      <c r="B33" s="71" t="s">
        <v>667</v>
      </c>
      <c r="C33" s="352"/>
      <c r="D33" s="352" t="s">
        <v>634</v>
      </c>
      <c r="E33" s="352" t="s">
        <v>635</v>
      </c>
      <c r="F33" s="352" t="s">
        <v>636</v>
      </c>
      <c r="G33" s="352" t="s">
        <v>637</v>
      </c>
      <c r="H33" s="352" t="s">
        <v>638</v>
      </c>
      <c r="I33" s="352" t="s">
        <v>639</v>
      </c>
      <c r="J33" s="352" t="s">
        <v>640</v>
      </c>
      <c r="K33" s="352" t="s">
        <v>641</v>
      </c>
      <c r="L33" s="352" t="s">
        <v>642</v>
      </c>
      <c r="M33" s="352" t="s">
        <v>643</v>
      </c>
      <c r="N33" s="372" t="s">
        <v>644</v>
      </c>
      <c r="O33" s="373" t="s">
        <v>645</v>
      </c>
      <c r="P33" s="373" t="s">
        <v>511</v>
      </c>
      <c r="Q33" s="129"/>
      <c r="R33" s="129"/>
    </row>
    <row r="34" ht="23.25" customHeight="1" spans="1:18">
      <c r="A34" s="348"/>
      <c r="B34" s="353" t="s">
        <v>668</v>
      </c>
      <c r="C34" s="354"/>
      <c r="D34" s="364">
        <v>8100</v>
      </c>
      <c r="E34" s="365">
        <v>10300</v>
      </c>
      <c r="F34" s="366">
        <v>22200</v>
      </c>
      <c r="G34" s="366">
        <v>44400</v>
      </c>
      <c r="H34" s="366">
        <v>22200</v>
      </c>
      <c r="I34" s="366">
        <v>22200</v>
      </c>
      <c r="J34" s="366">
        <v>22200</v>
      </c>
      <c r="K34" s="366">
        <v>22200</v>
      </c>
      <c r="L34" s="366">
        <v>22200</v>
      </c>
      <c r="M34" s="366">
        <v>22200</v>
      </c>
      <c r="N34" s="381">
        <v>22200</v>
      </c>
      <c r="O34" s="382">
        <v>22200</v>
      </c>
      <c r="P34" s="383">
        <f>SUM(D34:O34)</f>
        <v>262600</v>
      </c>
      <c r="Q34" s="129"/>
      <c r="R34" s="129"/>
    </row>
    <row r="35" ht="23.25" customHeight="1" spans="1:18">
      <c r="A35" s="348"/>
      <c r="B35" s="353" t="s">
        <v>669</v>
      </c>
      <c r="C35" s="354"/>
      <c r="D35" s="364">
        <v>5900</v>
      </c>
      <c r="E35" s="367">
        <v>5900</v>
      </c>
      <c r="F35" s="366">
        <v>5900</v>
      </c>
      <c r="G35" s="366">
        <v>8800</v>
      </c>
      <c r="H35" s="366">
        <v>8100</v>
      </c>
      <c r="I35" s="366">
        <v>9600</v>
      </c>
      <c r="J35" s="366">
        <v>37800</v>
      </c>
      <c r="K35" s="366">
        <v>37800</v>
      </c>
      <c r="L35" s="366">
        <v>37800</v>
      </c>
      <c r="M35" s="366">
        <v>37800</v>
      </c>
      <c r="N35" s="381">
        <v>37800</v>
      </c>
      <c r="O35" s="384">
        <v>35600</v>
      </c>
      <c r="P35" s="385">
        <f>SUM(D35:O35)</f>
        <v>268800</v>
      </c>
      <c r="Q35" s="129"/>
      <c r="R35" s="129"/>
    </row>
    <row r="36" ht="23.25" customHeight="1" spans="1:18">
      <c r="A36" s="348"/>
      <c r="B36" s="359" t="s">
        <v>511</v>
      </c>
      <c r="C36" s="360"/>
      <c r="D36" s="368">
        <f>SUM(D34:D35)</f>
        <v>14000</v>
      </c>
      <c r="E36" s="368">
        <f t="shared" ref="E36" si="11">SUM(E34:E35)</f>
        <v>16200</v>
      </c>
      <c r="F36" s="368">
        <f t="shared" ref="F36" si="12">SUM(F34:F35)</f>
        <v>28100</v>
      </c>
      <c r="G36" s="368">
        <f t="shared" ref="G36" si="13">SUM(G34:G35)</f>
        <v>53200</v>
      </c>
      <c r="H36" s="368">
        <f t="shared" ref="H36" si="14">SUM(H34:H35)</f>
        <v>30300</v>
      </c>
      <c r="I36" s="368">
        <f t="shared" ref="I36" si="15">SUM(I34:I35)</f>
        <v>31800</v>
      </c>
      <c r="J36" s="368">
        <f t="shared" ref="J36" si="16">SUM(J34:J35)</f>
        <v>60000</v>
      </c>
      <c r="K36" s="368">
        <f t="shared" ref="K36" si="17">SUM(K34:K35)</f>
        <v>60000</v>
      </c>
      <c r="L36" s="368">
        <f t="shared" ref="L36" si="18">SUM(L34:L35)</f>
        <v>60000</v>
      </c>
      <c r="M36" s="368">
        <f t="shared" ref="M36:N36" si="19">SUM(M34:M35)</f>
        <v>60000</v>
      </c>
      <c r="N36" s="368">
        <f t="shared" si="19"/>
        <v>60000</v>
      </c>
      <c r="O36" s="386">
        <f t="shared" ref="O36:P36" si="20">SUM(O34:O35)</f>
        <v>57800</v>
      </c>
      <c r="P36" s="386">
        <f t="shared" si="20"/>
        <v>531400</v>
      </c>
      <c r="Q36" s="129"/>
      <c r="R36" s="129"/>
    </row>
    <row r="37" spans="1:18">
      <c r="A37" s="348"/>
      <c r="B37" s="67" t="s">
        <v>670</v>
      </c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370"/>
      <c r="O37" s="379"/>
      <c r="P37" s="129"/>
      <c r="Q37" s="129"/>
      <c r="R37" s="129"/>
    </row>
    <row r="38" spans="1:18">
      <c r="A38" s="348"/>
      <c r="B38" s="362" t="s">
        <v>675</v>
      </c>
      <c r="C38" s="362"/>
      <c r="D38" s="362"/>
      <c r="E38" s="362"/>
      <c r="F38" s="362"/>
      <c r="G38" s="362"/>
      <c r="H38" s="362"/>
      <c r="I38" s="362"/>
      <c r="J38" s="362"/>
      <c r="K38" s="362"/>
      <c r="L38" s="362"/>
      <c r="M38" s="362"/>
      <c r="N38" s="362"/>
      <c r="O38" s="362"/>
      <c r="P38" s="129"/>
      <c r="Q38" s="129"/>
      <c r="R38" s="129"/>
    </row>
    <row r="39" spans="1:18">
      <c r="A39" s="348"/>
      <c r="B39" s="67" t="s">
        <v>676</v>
      </c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</row>
    <row r="40" spans="1:18">
      <c r="A40" s="348"/>
      <c r="B40" s="363" t="s">
        <v>677</v>
      </c>
      <c r="C40" s="361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</row>
    <row r="41" ht="23.25" customHeight="1" spans="1:18">
      <c r="A41" s="348"/>
      <c r="B41" s="129"/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</row>
    <row r="42" ht="23.25" customHeight="1" spans="1:18">
      <c r="A42" s="348"/>
      <c r="B42" s="129"/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</row>
    <row r="43" ht="15.75" spans="1:18">
      <c r="A43" s="348"/>
      <c r="B43" s="350" t="s">
        <v>678</v>
      </c>
      <c r="C43" s="350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370"/>
      <c r="O43" s="371"/>
      <c r="P43" s="129"/>
      <c r="Q43" s="129"/>
      <c r="R43" s="129"/>
    </row>
    <row r="44" ht="39.95" customHeight="1" spans="1:18">
      <c r="A44" s="348"/>
      <c r="B44" s="351" t="s">
        <v>679</v>
      </c>
      <c r="C44" s="369"/>
      <c r="D44" s="352" t="s">
        <v>634</v>
      </c>
      <c r="E44" s="352" t="s">
        <v>635</v>
      </c>
      <c r="F44" s="352" t="s">
        <v>636</v>
      </c>
      <c r="G44" s="352" t="s">
        <v>637</v>
      </c>
      <c r="H44" s="352" t="s">
        <v>638</v>
      </c>
      <c r="I44" s="352" t="s">
        <v>639</v>
      </c>
      <c r="J44" s="352" t="s">
        <v>640</v>
      </c>
      <c r="K44" s="352" t="s">
        <v>641</v>
      </c>
      <c r="L44" s="352" t="s">
        <v>642</v>
      </c>
      <c r="M44" s="352" t="s">
        <v>643</v>
      </c>
      <c r="N44" s="372" t="s">
        <v>644</v>
      </c>
      <c r="O44" s="373" t="s">
        <v>645</v>
      </c>
      <c r="P44" s="129"/>
      <c r="Q44" s="129"/>
      <c r="R44" s="129"/>
    </row>
    <row r="45" ht="23.25" customHeight="1" spans="1:18">
      <c r="A45" s="348"/>
      <c r="B45" s="353" t="s">
        <v>43</v>
      </c>
      <c r="C45" s="354"/>
      <c r="D45" s="159">
        <v>0</v>
      </c>
      <c r="E45" s="159">
        <v>0</v>
      </c>
      <c r="F45" s="159">
        <v>0</v>
      </c>
      <c r="G45" s="159">
        <v>0</v>
      </c>
      <c r="H45" s="159">
        <v>0</v>
      </c>
      <c r="I45" s="159">
        <v>0</v>
      </c>
      <c r="J45" s="159">
        <v>0</v>
      </c>
      <c r="K45" s="159">
        <v>0</v>
      </c>
      <c r="L45" s="159">
        <v>0</v>
      </c>
      <c r="M45" s="159">
        <v>0</v>
      </c>
      <c r="N45" s="159">
        <v>0</v>
      </c>
      <c r="O45" s="375">
        <v>0</v>
      </c>
      <c r="P45" s="129"/>
      <c r="Q45" s="129"/>
      <c r="R45" s="129"/>
    </row>
    <row r="46" ht="23.25" customHeight="1" spans="1:18">
      <c r="A46" s="348"/>
      <c r="B46" s="353" t="s">
        <v>55</v>
      </c>
      <c r="C46" s="354"/>
      <c r="D46" s="159">
        <v>0</v>
      </c>
      <c r="E46" s="159">
        <v>0</v>
      </c>
      <c r="F46" s="159">
        <v>0</v>
      </c>
      <c r="G46" s="159">
        <v>0</v>
      </c>
      <c r="H46" s="159">
        <v>0</v>
      </c>
      <c r="I46" s="159">
        <v>0</v>
      </c>
      <c r="J46" s="159">
        <v>0</v>
      </c>
      <c r="K46" s="159">
        <v>0</v>
      </c>
      <c r="L46" s="159">
        <v>0</v>
      </c>
      <c r="M46" s="159">
        <v>0</v>
      </c>
      <c r="N46" s="159">
        <v>0</v>
      </c>
      <c r="O46" s="259">
        <v>0</v>
      </c>
      <c r="P46" s="129"/>
      <c r="Q46" s="129"/>
      <c r="R46" s="129"/>
    </row>
    <row r="47" ht="23.25" customHeight="1" spans="1:18">
      <c r="A47" s="348"/>
      <c r="B47" s="353" t="s">
        <v>39</v>
      </c>
      <c r="C47" s="354"/>
      <c r="D47" s="159">
        <v>0</v>
      </c>
      <c r="E47" s="159">
        <v>0</v>
      </c>
      <c r="F47" s="159">
        <v>0</v>
      </c>
      <c r="G47" s="159">
        <v>0</v>
      </c>
      <c r="H47" s="159">
        <v>0</v>
      </c>
      <c r="I47" s="159">
        <v>0</v>
      </c>
      <c r="J47" s="159">
        <v>0</v>
      </c>
      <c r="K47" s="159">
        <v>0</v>
      </c>
      <c r="L47" s="159">
        <v>0</v>
      </c>
      <c r="M47" s="159">
        <v>0</v>
      </c>
      <c r="N47" s="159">
        <v>0</v>
      </c>
      <c r="O47" s="259">
        <v>0</v>
      </c>
      <c r="P47" s="129"/>
      <c r="Q47" s="129"/>
      <c r="R47" s="129"/>
    </row>
    <row r="48" ht="23.25" customHeight="1" spans="1:18">
      <c r="A48" s="348"/>
      <c r="B48" s="353" t="s">
        <v>99</v>
      </c>
      <c r="C48" s="354"/>
      <c r="D48" s="159">
        <v>0</v>
      </c>
      <c r="E48" s="159">
        <v>0</v>
      </c>
      <c r="F48" s="159">
        <v>1</v>
      </c>
      <c r="G48" s="159">
        <v>2</v>
      </c>
      <c r="H48" s="159">
        <v>1</v>
      </c>
      <c r="I48" s="159">
        <v>1</v>
      </c>
      <c r="J48" s="159">
        <v>1</v>
      </c>
      <c r="K48" s="159">
        <v>1</v>
      </c>
      <c r="L48" s="159">
        <v>1</v>
      </c>
      <c r="M48" s="159">
        <v>1</v>
      </c>
      <c r="N48" s="159">
        <v>1</v>
      </c>
      <c r="O48" s="259">
        <v>1</v>
      </c>
      <c r="P48" s="129"/>
      <c r="Q48" s="129"/>
      <c r="R48" s="129"/>
    </row>
    <row r="49" ht="23.25" customHeight="1" spans="1:18">
      <c r="A49" s="348"/>
      <c r="B49" s="353" t="s">
        <v>35</v>
      </c>
      <c r="C49" s="354"/>
      <c r="D49" s="159">
        <v>0</v>
      </c>
      <c r="E49" s="159">
        <v>0</v>
      </c>
      <c r="F49" s="159">
        <v>0</v>
      </c>
      <c r="G49" s="159">
        <v>0</v>
      </c>
      <c r="H49" s="159">
        <v>0</v>
      </c>
      <c r="I49" s="159">
        <v>0</v>
      </c>
      <c r="J49" s="159">
        <v>0</v>
      </c>
      <c r="K49" s="159">
        <v>0</v>
      </c>
      <c r="L49" s="159">
        <v>0</v>
      </c>
      <c r="M49" s="159">
        <v>0</v>
      </c>
      <c r="N49" s="159">
        <v>0</v>
      </c>
      <c r="O49" s="165">
        <v>0</v>
      </c>
      <c r="P49" s="129"/>
      <c r="Q49" s="129"/>
      <c r="R49" s="129"/>
    </row>
    <row r="50" ht="23.25" customHeight="1" spans="1:18">
      <c r="A50" s="348"/>
      <c r="B50" s="353" t="s">
        <v>103</v>
      </c>
      <c r="C50" s="354"/>
      <c r="D50" s="159">
        <v>0</v>
      </c>
      <c r="E50" s="159">
        <v>0</v>
      </c>
      <c r="F50" s="159">
        <v>0</v>
      </c>
      <c r="G50" s="159">
        <v>0</v>
      </c>
      <c r="H50" s="159">
        <v>0</v>
      </c>
      <c r="I50" s="159">
        <v>0</v>
      </c>
      <c r="J50" s="159">
        <v>0</v>
      </c>
      <c r="K50" s="159">
        <v>0</v>
      </c>
      <c r="L50" s="159">
        <v>0</v>
      </c>
      <c r="M50" s="159">
        <v>0</v>
      </c>
      <c r="N50" s="159">
        <v>0</v>
      </c>
      <c r="O50" s="165">
        <v>0</v>
      </c>
      <c r="P50" s="129"/>
      <c r="Q50" s="129"/>
      <c r="R50" s="129"/>
    </row>
    <row r="51" ht="23.25" customHeight="1" spans="1:18">
      <c r="A51" s="348"/>
      <c r="B51" s="353" t="s">
        <v>113</v>
      </c>
      <c r="C51" s="354"/>
      <c r="D51" s="159">
        <v>0</v>
      </c>
      <c r="E51" s="159">
        <v>0</v>
      </c>
      <c r="F51" s="159">
        <v>0</v>
      </c>
      <c r="G51" s="159">
        <v>0</v>
      </c>
      <c r="H51" s="159">
        <v>0</v>
      </c>
      <c r="I51" s="159">
        <v>0</v>
      </c>
      <c r="J51" s="159">
        <v>0</v>
      </c>
      <c r="K51" s="159">
        <v>0</v>
      </c>
      <c r="L51" s="159">
        <v>0</v>
      </c>
      <c r="M51" s="159">
        <v>0</v>
      </c>
      <c r="N51" s="159">
        <v>0</v>
      </c>
      <c r="O51" s="165">
        <v>0</v>
      </c>
      <c r="P51" s="129"/>
      <c r="Q51" s="129"/>
      <c r="R51" s="129"/>
    </row>
    <row r="52" ht="23.25" customHeight="1" spans="1:18">
      <c r="A52" s="348"/>
      <c r="B52" s="353" t="s">
        <v>17</v>
      </c>
      <c r="C52" s="354"/>
      <c r="D52" s="159">
        <v>4</v>
      </c>
      <c r="E52" s="159">
        <v>4</v>
      </c>
      <c r="F52" s="159">
        <v>10</v>
      </c>
      <c r="G52" s="159">
        <v>20</v>
      </c>
      <c r="H52" s="159">
        <v>10</v>
      </c>
      <c r="I52" s="159">
        <v>10</v>
      </c>
      <c r="J52" s="159">
        <v>10</v>
      </c>
      <c r="K52" s="159">
        <v>10</v>
      </c>
      <c r="L52" s="159">
        <v>10</v>
      </c>
      <c r="M52" s="159">
        <v>10</v>
      </c>
      <c r="N52" s="159">
        <v>10</v>
      </c>
      <c r="O52" s="259">
        <v>10</v>
      </c>
      <c r="P52" s="129"/>
      <c r="Q52" s="129"/>
      <c r="R52" s="129"/>
    </row>
    <row r="53" ht="23.25" customHeight="1" spans="1:18">
      <c r="A53" s="348"/>
      <c r="B53" s="353" t="s">
        <v>26</v>
      </c>
      <c r="C53" s="354"/>
      <c r="D53" s="159">
        <v>5</v>
      </c>
      <c r="E53" s="159">
        <v>6</v>
      </c>
      <c r="F53" s="356">
        <v>6</v>
      </c>
      <c r="G53" s="356">
        <v>12</v>
      </c>
      <c r="H53" s="356">
        <v>6</v>
      </c>
      <c r="I53" s="356">
        <v>6</v>
      </c>
      <c r="J53" s="356">
        <v>6</v>
      </c>
      <c r="K53" s="356">
        <v>6</v>
      </c>
      <c r="L53" s="356">
        <v>6</v>
      </c>
      <c r="M53" s="356">
        <v>6</v>
      </c>
      <c r="N53" s="374">
        <v>6</v>
      </c>
      <c r="O53" s="259">
        <v>6</v>
      </c>
      <c r="P53" s="129"/>
      <c r="Q53" s="129"/>
      <c r="R53" s="129"/>
    </row>
    <row r="54" ht="23.25" customHeight="1" spans="1:18">
      <c r="A54" s="348"/>
      <c r="B54" s="353" t="s">
        <v>22</v>
      </c>
      <c r="C54" s="354"/>
      <c r="D54" s="159">
        <v>0</v>
      </c>
      <c r="E54" s="159">
        <v>0</v>
      </c>
      <c r="F54" s="159">
        <v>0</v>
      </c>
      <c r="G54" s="159">
        <v>0</v>
      </c>
      <c r="H54" s="159">
        <v>0</v>
      </c>
      <c r="I54" s="159">
        <v>0</v>
      </c>
      <c r="J54" s="159">
        <v>0</v>
      </c>
      <c r="K54" s="159">
        <v>0</v>
      </c>
      <c r="L54" s="159">
        <v>0</v>
      </c>
      <c r="M54" s="159">
        <v>0</v>
      </c>
      <c r="N54" s="159">
        <v>0</v>
      </c>
      <c r="O54" s="259">
        <v>0</v>
      </c>
      <c r="P54" s="129"/>
      <c r="Q54" s="129"/>
      <c r="R54" s="129"/>
    </row>
    <row r="55" ht="23.25" customHeight="1" spans="1:18">
      <c r="A55" s="348"/>
      <c r="B55" s="353" t="s">
        <v>50</v>
      </c>
      <c r="C55" s="354"/>
      <c r="D55" s="159">
        <v>0</v>
      </c>
      <c r="E55" s="159">
        <v>0</v>
      </c>
      <c r="F55" s="159">
        <v>0</v>
      </c>
      <c r="G55" s="159">
        <v>0</v>
      </c>
      <c r="H55" s="159">
        <v>0</v>
      </c>
      <c r="I55" s="159">
        <v>0</v>
      </c>
      <c r="J55" s="159">
        <v>0</v>
      </c>
      <c r="K55" s="159">
        <v>0</v>
      </c>
      <c r="L55" s="159">
        <v>0</v>
      </c>
      <c r="M55" s="159">
        <v>0</v>
      </c>
      <c r="N55" s="159">
        <v>0</v>
      </c>
      <c r="O55" s="378">
        <v>0</v>
      </c>
      <c r="P55" s="129"/>
      <c r="Q55" s="129"/>
      <c r="R55" s="129"/>
    </row>
    <row r="56" ht="23.25" customHeight="1" spans="1:18">
      <c r="A56" s="348"/>
      <c r="B56" s="359" t="s">
        <v>511</v>
      </c>
      <c r="C56" s="360"/>
      <c r="D56" s="148">
        <f t="shared" ref="D56:O56" si="21">SUM(D45:D55)</f>
        <v>9</v>
      </c>
      <c r="E56" s="148">
        <f t="shared" si="21"/>
        <v>10</v>
      </c>
      <c r="F56" s="148">
        <f t="shared" si="21"/>
        <v>17</v>
      </c>
      <c r="G56" s="148">
        <f t="shared" si="21"/>
        <v>34</v>
      </c>
      <c r="H56" s="148">
        <f t="shared" si="21"/>
        <v>17</v>
      </c>
      <c r="I56" s="148">
        <f t="shared" si="21"/>
        <v>17</v>
      </c>
      <c r="J56" s="148">
        <f t="shared" si="21"/>
        <v>17</v>
      </c>
      <c r="K56" s="148">
        <f t="shared" si="21"/>
        <v>17</v>
      </c>
      <c r="L56" s="148">
        <f t="shared" si="21"/>
        <v>17</v>
      </c>
      <c r="M56" s="148">
        <f t="shared" si="21"/>
        <v>17</v>
      </c>
      <c r="N56" s="148">
        <f t="shared" si="21"/>
        <v>17</v>
      </c>
      <c r="O56" s="168">
        <f t="shared" si="21"/>
        <v>17</v>
      </c>
      <c r="P56" s="129"/>
      <c r="Q56" s="129"/>
      <c r="R56" s="129"/>
    </row>
    <row r="57" spans="1:18">
      <c r="A57" s="348"/>
      <c r="B57" s="67" t="s">
        <v>670</v>
      </c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370"/>
      <c r="O57" s="379"/>
      <c r="P57" s="129"/>
      <c r="Q57" s="129"/>
      <c r="R57" s="129"/>
    </row>
    <row r="58" spans="1:18">
      <c r="A58" s="348"/>
      <c r="B58" s="361" t="s">
        <v>671</v>
      </c>
      <c r="C58" s="362"/>
      <c r="D58" s="362"/>
      <c r="E58" s="362"/>
      <c r="F58" s="362"/>
      <c r="G58" s="362"/>
      <c r="H58" s="362"/>
      <c r="I58" s="362"/>
      <c r="J58" s="362"/>
      <c r="K58" s="362"/>
      <c r="L58" s="362"/>
      <c r="M58" s="362"/>
      <c r="N58" s="362"/>
      <c r="O58" s="362"/>
      <c r="P58" s="129"/>
      <c r="Q58" s="129"/>
      <c r="R58" s="129"/>
    </row>
    <row r="59" ht="12" customHeight="1" spans="1:18">
      <c r="A59" s="348"/>
      <c r="B59" s="363" t="s">
        <v>672</v>
      </c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  <c r="R59" s="129"/>
    </row>
    <row r="60" ht="23.25" customHeight="1" spans="1:18">
      <c r="A60" s="348"/>
      <c r="B60" s="363"/>
      <c r="C60" s="129"/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129"/>
      <c r="Q60" s="129"/>
      <c r="R60" s="129"/>
    </row>
    <row r="61" ht="23.25" customHeight="1" spans="1:18">
      <c r="A61" s="348"/>
      <c r="B61" s="129"/>
      <c r="C61" s="129"/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  <c r="R61" s="129"/>
    </row>
    <row r="62" ht="15.75" spans="1:18">
      <c r="A62" s="348"/>
      <c r="B62" s="350" t="s">
        <v>680</v>
      </c>
      <c r="C62" s="350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370"/>
      <c r="O62" s="371"/>
      <c r="P62" s="129"/>
      <c r="Q62" s="129"/>
      <c r="R62" s="129"/>
    </row>
    <row r="63" ht="39.95" customHeight="1" spans="1:18">
      <c r="A63" s="348"/>
      <c r="B63" s="351" t="s">
        <v>679</v>
      </c>
      <c r="C63" s="369"/>
      <c r="D63" s="352" t="s">
        <v>634</v>
      </c>
      <c r="E63" s="352" t="s">
        <v>635</v>
      </c>
      <c r="F63" s="352" t="s">
        <v>636</v>
      </c>
      <c r="G63" s="352" t="s">
        <v>637</v>
      </c>
      <c r="H63" s="352" t="s">
        <v>638</v>
      </c>
      <c r="I63" s="352" t="s">
        <v>639</v>
      </c>
      <c r="J63" s="352" t="s">
        <v>640</v>
      </c>
      <c r="K63" s="352" t="s">
        <v>641</v>
      </c>
      <c r="L63" s="352" t="s">
        <v>642</v>
      </c>
      <c r="M63" s="352" t="s">
        <v>643</v>
      </c>
      <c r="N63" s="372" t="s">
        <v>644</v>
      </c>
      <c r="O63" s="373" t="s">
        <v>645</v>
      </c>
      <c r="P63" s="129"/>
      <c r="Q63" s="129"/>
      <c r="R63" s="129"/>
    </row>
    <row r="64" ht="23.25" customHeight="1" spans="1:18">
      <c r="A64" s="348"/>
      <c r="B64" s="353" t="s">
        <v>43</v>
      </c>
      <c r="C64" s="354"/>
      <c r="D64" s="159">
        <v>0</v>
      </c>
      <c r="E64" s="355">
        <v>0</v>
      </c>
      <c r="F64" s="159">
        <v>0</v>
      </c>
      <c r="G64" s="355">
        <v>0</v>
      </c>
      <c r="H64" s="159">
        <v>0</v>
      </c>
      <c r="I64" s="355">
        <v>0</v>
      </c>
      <c r="J64" s="159">
        <v>0</v>
      </c>
      <c r="K64" s="355">
        <v>0</v>
      </c>
      <c r="L64" s="159">
        <v>0</v>
      </c>
      <c r="M64" s="355">
        <v>0</v>
      </c>
      <c r="N64" s="159">
        <v>0</v>
      </c>
      <c r="O64" s="375">
        <v>0</v>
      </c>
      <c r="P64" s="129"/>
      <c r="Q64" s="129"/>
      <c r="R64" s="129"/>
    </row>
    <row r="65" ht="23.25" customHeight="1" spans="1:18">
      <c r="A65" s="348"/>
      <c r="B65" s="353" t="s">
        <v>55</v>
      </c>
      <c r="C65" s="354"/>
      <c r="D65" s="159">
        <v>0</v>
      </c>
      <c r="E65" s="159">
        <v>0</v>
      </c>
      <c r="F65" s="159">
        <v>0</v>
      </c>
      <c r="G65" s="159">
        <v>0</v>
      </c>
      <c r="H65" s="159">
        <v>0</v>
      </c>
      <c r="I65" s="159">
        <v>0</v>
      </c>
      <c r="J65" s="159">
        <v>2</v>
      </c>
      <c r="K65" s="159">
        <v>2</v>
      </c>
      <c r="L65" s="159">
        <v>2</v>
      </c>
      <c r="M65" s="159">
        <v>2</v>
      </c>
      <c r="N65" s="159">
        <v>2</v>
      </c>
      <c r="O65" s="259">
        <v>2</v>
      </c>
      <c r="P65" s="129"/>
      <c r="Q65" s="129"/>
      <c r="R65" s="129"/>
    </row>
    <row r="66" ht="23.25" customHeight="1" spans="1:18">
      <c r="A66" s="348"/>
      <c r="B66" s="353" t="s">
        <v>39</v>
      </c>
      <c r="C66" s="354"/>
      <c r="D66" s="159">
        <v>1</v>
      </c>
      <c r="E66" s="159">
        <v>1</v>
      </c>
      <c r="F66" s="356">
        <v>1</v>
      </c>
      <c r="G66" s="356">
        <v>2</v>
      </c>
      <c r="H66" s="356">
        <v>1</v>
      </c>
      <c r="I66" s="356">
        <v>1</v>
      </c>
      <c r="J66" s="356">
        <v>6</v>
      </c>
      <c r="K66" s="356">
        <v>6</v>
      </c>
      <c r="L66" s="356">
        <v>6</v>
      </c>
      <c r="M66" s="356">
        <v>6</v>
      </c>
      <c r="N66" s="356">
        <v>6</v>
      </c>
      <c r="O66" s="259">
        <v>6</v>
      </c>
      <c r="P66" s="129"/>
      <c r="Q66" s="129"/>
      <c r="R66" s="129"/>
    </row>
    <row r="67" ht="23.25" customHeight="1" spans="1:18">
      <c r="A67" s="348"/>
      <c r="B67" s="353" t="s">
        <v>99</v>
      </c>
      <c r="C67" s="354"/>
      <c r="D67" s="159">
        <v>0</v>
      </c>
      <c r="E67" s="159">
        <v>0</v>
      </c>
      <c r="F67" s="159">
        <v>0</v>
      </c>
      <c r="G67" s="159">
        <v>0</v>
      </c>
      <c r="H67" s="159">
        <v>0</v>
      </c>
      <c r="I67" s="159">
        <v>0</v>
      </c>
      <c r="J67" s="159">
        <v>1</v>
      </c>
      <c r="K67" s="159">
        <v>1</v>
      </c>
      <c r="L67" s="159">
        <v>1</v>
      </c>
      <c r="M67" s="159">
        <v>1</v>
      </c>
      <c r="N67" s="159">
        <v>1</v>
      </c>
      <c r="O67" s="259">
        <v>1</v>
      </c>
      <c r="P67" s="129"/>
      <c r="Q67" s="129"/>
      <c r="R67" s="129"/>
    </row>
    <row r="68" ht="23.25" customHeight="1" spans="1:18">
      <c r="A68" s="348"/>
      <c r="B68" s="353" t="s">
        <v>35</v>
      </c>
      <c r="C68" s="354"/>
      <c r="D68" s="159">
        <v>0</v>
      </c>
      <c r="E68" s="159">
        <v>0</v>
      </c>
      <c r="F68" s="159">
        <v>0</v>
      </c>
      <c r="G68" s="159">
        <v>0</v>
      </c>
      <c r="H68" s="159">
        <v>0</v>
      </c>
      <c r="I68" s="159">
        <v>3</v>
      </c>
      <c r="J68" s="159">
        <v>3</v>
      </c>
      <c r="K68" s="159">
        <v>3</v>
      </c>
      <c r="L68" s="159">
        <v>3</v>
      </c>
      <c r="M68" s="159">
        <v>3</v>
      </c>
      <c r="N68" s="159">
        <v>3</v>
      </c>
      <c r="O68" s="259">
        <v>3</v>
      </c>
      <c r="P68" s="129"/>
      <c r="Q68" s="129"/>
      <c r="R68" s="129"/>
    </row>
    <row r="69" ht="23.25" customHeight="1" spans="1:18">
      <c r="A69" s="348"/>
      <c r="B69" s="353" t="s">
        <v>103</v>
      </c>
      <c r="C69" s="354"/>
      <c r="D69" s="159">
        <v>0</v>
      </c>
      <c r="E69" s="159">
        <v>0</v>
      </c>
      <c r="F69" s="159">
        <v>0</v>
      </c>
      <c r="G69" s="159">
        <v>0</v>
      </c>
      <c r="H69" s="159">
        <v>0</v>
      </c>
      <c r="I69" s="159">
        <v>0</v>
      </c>
      <c r="J69" s="159">
        <v>1</v>
      </c>
      <c r="K69" s="159">
        <v>1</v>
      </c>
      <c r="L69" s="159">
        <v>1</v>
      </c>
      <c r="M69" s="159">
        <v>1</v>
      </c>
      <c r="N69" s="159">
        <v>1</v>
      </c>
      <c r="O69" s="259">
        <v>1</v>
      </c>
      <c r="P69" s="129"/>
      <c r="Q69" s="129"/>
      <c r="R69" s="129"/>
    </row>
    <row r="70" ht="23.25" customHeight="1" spans="1:18">
      <c r="A70" s="348"/>
      <c r="B70" s="353" t="s">
        <v>113</v>
      </c>
      <c r="C70" s="354"/>
      <c r="D70" s="159">
        <v>0</v>
      </c>
      <c r="E70" s="159">
        <v>0</v>
      </c>
      <c r="F70" s="159">
        <v>0</v>
      </c>
      <c r="G70" s="159">
        <v>0</v>
      </c>
      <c r="H70" s="159">
        <v>0</v>
      </c>
      <c r="I70" s="159">
        <v>0</v>
      </c>
      <c r="J70" s="159">
        <v>2</v>
      </c>
      <c r="K70" s="159">
        <v>2</v>
      </c>
      <c r="L70" s="159">
        <v>2</v>
      </c>
      <c r="M70" s="159">
        <v>2</v>
      </c>
      <c r="N70" s="159">
        <v>2</v>
      </c>
      <c r="O70" s="259">
        <v>2</v>
      </c>
      <c r="P70" s="129"/>
      <c r="Q70" s="129"/>
      <c r="R70" s="129"/>
    </row>
    <row r="71" ht="23.25" customHeight="1" spans="1:18">
      <c r="A71" s="348"/>
      <c r="B71" s="353" t="s">
        <v>17</v>
      </c>
      <c r="C71" s="354"/>
      <c r="D71" s="159">
        <v>1</v>
      </c>
      <c r="E71" s="159">
        <v>1</v>
      </c>
      <c r="F71" s="356">
        <v>1</v>
      </c>
      <c r="G71" s="356">
        <v>2</v>
      </c>
      <c r="H71" s="356">
        <v>1</v>
      </c>
      <c r="I71" s="356">
        <v>1</v>
      </c>
      <c r="J71" s="356">
        <v>3</v>
      </c>
      <c r="K71" s="356">
        <v>3</v>
      </c>
      <c r="L71" s="356">
        <v>3</v>
      </c>
      <c r="M71" s="356">
        <v>3</v>
      </c>
      <c r="N71" s="356">
        <v>3</v>
      </c>
      <c r="O71" s="259">
        <v>2</v>
      </c>
      <c r="P71" s="129"/>
      <c r="Q71" s="129"/>
      <c r="R71" s="129"/>
    </row>
    <row r="72" ht="23.25" customHeight="1" spans="1:18">
      <c r="A72" s="348"/>
      <c r="B72" s="353" t="s">
        <v>26</v>
      </c>
      <c r="C72" s="354"/>
      <c r="D72" s="159">
        <v>1</v>
      </c>
      <c r="E72" s="159">
        <v>1</v>
      </c>
      <c r="F72" s="356">
        <v>1</v>
      </c>
      <c r="G72" s="356">
        <v>2</v>
      </c>
      <c r="H72" s="356">
        <v>1</v>
      </c>
      <c r="I72" s="356">
        <v>1</v>
      </c>
      <c r="J72" s="356">
        <v>3</v>
      </c>
      <c r="K72" s="356">
        <v>3</v>
      </c>
      <c r="L72" s="356">
        <v>3</v>
      </c>
      <c r="M72" s="356">
        <v>3</v>
      </c>
      <c r="N72" s="356">
        <v>3</v>
      </c>
      <c r="O72" s="259">
        <v>3</v>
      </c>
      <c r="P72" s="129"/>
      <c r="Q72" s="129"/>
      <c r="R72" s="129"/>
    </row>
    <row r="73" ht="23.25" customHeight="1" spans="1:18">
      <c r="A73" s="348"/>
      <c r="B73" s="353" t="s">
        <v>22</v>
      </c>
      <c r="C73" s="354"/>
      <c r="D73" s="159">
        <v>1</v>
      </c>
      <c r="E73" s="159">
        <v>1</v>
      </c>
      <c r="F73" s="356">
        <v>1</v>
      </c>
      <c r="G73" s="356">
        <v>0</v>
      </c>
      <c r="H73" s="356">
        <v>0</v>
      </c>
      <c r="I73" s="356">
        <v>1</v>
      </c>
      <c r="J73" s="356">
        <v>5</v>
      </c>
      <c r="K73" s="356">
        <v>5</v>
      </c>
      <c r="L73" s="356">
        <v>5</v>
      </c>
      <c r="M73" s="356">
        <v>5</v>
      </c>
      <c r="N73" s="356">
        <v>5</v>
      </c>
      <c r="O73" s="259">
        <v>5</v>
      </c>
      <c r="P73" s="129"/>
      <c r="Q73" s="129"/>
      <c r="R73" s="129"/>
    </row>
    <row r="74" ht="23.25" customHeight="1" spans="1:18">
      <c r="A74" s="348"/>
      <c r="B74" s="353" t="s">
        <v>50</v>
      </c>
      <c r="C74" s="354"/>
      <c r="D74" s="159">
        <v>0</v>
      </c>
      <c r="E74" s="357">
        <v>0</v>
      </c>
      <c r="F74" s="356">
        <v>0</v>
      </c>
      <c r="G74" s="356">
        <v>0</v>
      </c>
      <c r="H74" s="356">
        <v>3</v>
      </c>
      <c r="I74" s="356">
        <v>3</v>
      </c>
      <c r="J74" s="356">
        <v>4</v>
      </c>
      <c r="K74" s="356">
        <v>4</v>
      </c>
      <c r="L74" s="356">
        <v>4</v>
      </c>
      <c r="M74" s="356">
        <v>4</v>
      </c>
      <c r="N74" s="356">
        <v>4</v>
      </c>
      <c r="O74" s="378">
        <v>4</v>
      </c>
      <c r="P74" s="129"/>
      <c r="Q74" s="129"/>
      <c r="R74" s="129"/>
    </row>
    <row r="75" ht="23.25" customHeight="1" spans="1:18">
      <c r="A75" s="348"/>
      <c r="B75" s="359" t="s">
        <v>511</v>
      </c>
      <c r="C75" s="360"/>
      <c r="D75" s="148">
        <f t="shared" ref="D75:O75" si="22">SUM(D64:D74)</f>
        <v>4</v>
      </c>
      <c r="E75" s="148">
        <f t="shared" si="22"/>
        <v>4</v>
      </c>
      <c r="F75" s="148">
        <f t="shared" si="22"/>
        <v>4</v>
      </c>
      <c r="G75" s="148">
        <f t="shared" si="22"/>
        <v>6</v>
      </c>
      <c r="H75" s="148">
        <f t="shared" si="22"/>
        <v>6</v>
      </c>
      <c r="I75" s="148">
        <f t="shared" si="22"/>
        <v>10</v>
      </c>
      <c r="J75" s="148">
        <f t="shared" si="22"/>
        <v>30</v>
      </c>
      <c r="K75" s="148">
        <f t="shared" si="22"/>
        <v>30</v>
      </c>
      <c r="L75" s="148">
        <f t="shared" si="22"/>
        <v>30</v>
      </c>
      <c r="M75" s="148">
        <f t="shared" si="22"/>
        <v>30</v>
      </c>
      <c r="N75" s="148">
        <f t="shared" si="22"/>
        <v>30</v>
      </c>
      <c r="O75" s="168">
        <f t="shared" si="22"/>
        <v>29</v>
      </c>
      <c r="P75" s="129"/>
      <c r="Q75" s="129"/>
      <c r="R75" s="129"/>
    </row>
    <row r="76" spans="1:18">
      <c r="A76" s="348"/>
      <c r="B76" s="67" t="s">
        <v>670</v>
      </c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370"/>
      <c r="O76" s="379"/>
      <c r="P76" s="129"/>
      <c r="Q76" s="129"/>
      <c r="R76" s="129"/>
    </row>
    <row r="77" spans="1:18">
      <c r="A77" s="348"/>
      <c r="B77" s="361" t="s">
        <v>671</v>
      </c>
      <c r="C77" s="362"/>
      <c r="D77" s="362"/>
      <c r="E77" s="362"/>
      <c r="F77" s="362"/>
      <c r="G77" s="362"/>
      <c r="H77" s="362"/>
      <c r="I77" s="362"/>
      <c r="J77" s="362"/>
      <c r="K77" s="362"/>
      <c r="L77" s="362"/>
      <c r="M77" s="362"/>
      <c r="N77" s="362"/>
      <c r="O77" s="362"/>
      <c r="P77" s="129"/>
      <c r="Q77" s="129"/>
      <c r="R77" s="129"/>
    </row>
    <row r="78" ht="12" customHeight="1" spans="1:18">
      <c r="A78" s="348"/>
      <c r="B78" s="363" t="s">
        <v>672</v>
      </c>
      <c r="C78" s="129"/>
      <c r="D78" s="129"/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Q78" s="129"/>
      <c r="R78" s="129"/>
    </row>
    <row r="79" ht="23.25" customHeight="1" spans="1:18">
      <c r="A79" s="348"/>
      <c r="B79" s="363"/>
      <c r="C79" s="129"/>
      <c r="D79" s="129"/>
      <c r="E79" s="129"/>
      <c r="F79" s="129"/>
      <c r="G79" s="129"/>
      <c r="H79" s="129"/>
      <c r="I79" s="129"/>
      <c r="J79" s="129"/>
      <c r="K79" s="129"/>
      <c r="L79" s="129"/>
      <c r="M79" s="129"/>
      <c r="N79" s="129"/>
      <c r="O79" s="129"/>
      <c r="P79" s="129"/>
      <c r="Q79" s="129"/>
      <c r="R79" s="129"/>
    </row>
    <row r="80" ht="23.25" customHeight="1" spans="1:18">
      <c r="A80" s="348"/>
      <c r="B80" s="129"/>
      <c r="C80" s="129"/>
      <c r="D80" s="129"/>
      <c r="E80" s="129"/>
      <c r="F80" s="129"/>
      <c r="G80" s="129"/>
      <c r="H80" s="129"/>
      <c r="I80" s="129"/>
      <c r="J80" s="129"/>
      <c r="K80" s="129"/>
      <c r="L80" s="129"/>
      <c r="M80" s="129"/>
      <c r="N80" s="129"/>
      <c r="O80" s="129"/>
      <c r="P80" s="129"/>
      <c r="Q80" s="129"/>
      <c r="R80" s="129"/>
    </row>
    <row r="81" ht="15.75" spans="1:18">
      <c r="A81" s="348"/>
      <c r="B81" s="350" t="s">
        <v>681</v>
      </c>
      <c r="C81" s="350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370"/>
      <c r="O81" s="371"/>
      <c r="P81" s="129"/>
      <c r="Q81" s="129"/>
      <c r="R81" s="129"/>
    </row>
    <row r="82" ht="39.95" customHeight="1" spans="1:18">
      <c r="A82" s="348"/>
      <c r="B82" s="351" t="s">
        <v>679</v>
      </c>
      <c r="C82" s="369"/>
      <c r="D82" s="352" t="s">
        <v>634</v>
      </c>
      <c r="E82" s="352" t="s">
        <v>635</v>
      </c>
      <c r="F82" s="352" t="s">
        <v>636</v>
      </c>
      <c r="G82" s="352" t="s">
        <v>637</v>
      </c>
      <c r="H82" s="352" t="s">
        <v>638</v>
      </c>
      <c r="I82" s="352" t="s">
        <v>639</v>
      </c>
      <c r="J82" s="352" t="s">
        <v>640</v>
      </c>
      <c r="K82" s="352" t="s">
        <v>641</v>
      </c>
      <c r="L82" s="352" t="s">
        <v>642</v>
      </c>
      <c r="M82" s="352" t="s">
        <v>643</v>
      </c>
      <c r="N82" s="372" t="s">
        <v>644</v>
      </c>
      <c r="O82" s="373" t="s">
        <v>645</v>
      </c>
      <c r="P82" s="129"/>
      <c r="Q82" s="129"/>
      <c r="R82" s="129"/>
    </row>
    <row r="83" ht="23.25" customHeight="1" spans="1:18">
      <c r="A83" s="348"/>
      <c r="B83" s="353" t="s">
        <v>43</v>
      </c>
      <c r="C83" s="208"/>
      <c r="D83" s="387">
        <v>0</v>
      </c>
      <c r="E83" s="387">
        <v>0</v>
      </c>
      <c r="F83" s="387">
        <v>0</v>
      </c>
      <c r="G83" s="387">
        <v>0</v>
      </c>
      <c r="H83" s="387">
        <v>0</v>
      </c>
      <c r="I83" s="387">
        <v>0</v>
      </c>
      <c r="J83" s="387">
        <v>0</v>
      </c>
      <c r="K83" s="387">
        <v>0</v>
      </c>
      <c r="L83" s="387">
        <v>0</v>
      </c>
      <c r="M83" s="387">
        <v>0</v>
      </c>
      <c r="N83" s="387">
        <v>0</v>
      </c>
      <c r="O83" s="390">
        <v>0</v>
      </c>
      <c r="P83" s="129"/>
      <c r="Q83" s="129"/>
      <c r="R83" s="129"/>
    </row>
    <row r="84" ht="23.25" customHeight="1" spans="1:18">
      <c r="A84" s="348"/>
      <c r="B84" s="353" t="s">
        <v>55</v>
      </c>
      <c r="C84" s="208"/>
      <c r="D84" s="387">
        <v>0</v>
      </c>
      <c r="E84" s="387">
        <v>0</v>
      </c>
      <c r="F84" s="387">
        <v>0</v>
      </c>
      <c r="G84" s="387">
        <v>0</v>
      </c>
      <c r="H84" s="387">
        <v>0</v>
      </c>
      <c r="I84" s="387">
        <v>0</v>
      </c>
      <c r="J84" s="387">
        <v>0</v>
      </c>
      <c r="K84" s="387">
        <v>0</v>
      </c>
      <c r="L84" s="387">
        <v>0</v>
      </c>
      <c r="M84" s="387">
        <v>0</v>
      </c>
      <c r="N84" s="387">
        <v>0</v>
      </c>
      <c r="O84" s="391">
        <v>0</v>
      </c>
      <c r="P84" s="129"/>
      <c r="Q84" s="129"/>
      <c r="R84" s="129"/>
    </row>
    <row r="85" ht="23.25" customHeight="1" spans="1:18">
      <c r="A85" s="348"/>
      <c r="B85" s="353" t="s">
        <v>39</v>
      </c>
      <c r="C85" s="208"/>
      <c r="D85" s="387">
        <v>0</v>
      </c>
      <c r="E85" s="387">
        <v>0</v>
      </c>
      <c r="F85" s="387">
        <v>0</v>
      </c>
      <c r="G85" s="387">
        <v>0</v>
      </c>
      <c r="H85" s="387">
        <v>0</v>
      </c>
      <c r="I85" s="387">
        <v>0</v>
      </c>
      <c r="J85" s="387">
        <v>0</v>
      </c>
      <c r="K85" s="387">
        <v>0</v>
      </c>
      <c r="L85" s="387">
        <v>0</v>
      </c>
      <c r="M85" s="387">
        <v>0</v>
      </c>
      <c r="N85" s="387">
        <v>0</v>
      </c>
      <c r="O85" s="391">
        <v>0</v>
      </c>
      <c r="P85" s="129"/>
      <c r="Q85" s="129"/>
      <c r="R85" s="129"/>
    </row>
    <row r="86" ht="23.25" customHeight="1" spans="1:18">
      <c r="A86" s="348"/>
      <c r="B86" s="353" t="s">
        <v>99</v>
      </c>
      <c r="C86" s="208"/>
      <c r="D86" s="387">
        <v>0</v>
      </c>
      <c r="E86" s="159">
        <v>0</v>
      </c>
      <c r="F86" s="387">
        <v>1</v>
      </c>
      <c r="G86" s="159">
        <v>2</v>
      </c>
      <c r="H86" s="387">
        <v>1</v>
      </c>
      <c r="I86" s="159">
        <v>1</v>
      </c>
      <c r="J86" s="387">
        <v>1</v>
      </c>
      <c r="K86" s="159">
        <v>1</v>
      </c>
      <c r="L86" s="387">
        <v>1</v>
      </c>
      <c r="M86" s="159">
        <v>1</v>
      </c>
      <c r="N86" s="387">
        <v>1</v>
      </c>
      <c r="O86" s="391">
        <v>1</v>
      </c>
      <c r="P86" s="129"/>
      <c r="Q86" s="129"/>
      <c r="R86" s="129"/>
    </row>
    <row r="87" ht="23.25" customHeight="1" spans="1:18">
      <c r="A87" s="348"/>
      <c r="B87" s="353" t="s">
        <v>35</v>
      </c>
      <c r="C87" s="208"/>
      <c r="D87" s="387">
        <v>0</v>
      </c>
      <c r="E87" s="387">
        <v>0</v>
      </c>
      <c r="F87" s="387">
        <v>0</v>
      </c>
      <c r="G87" s="387">
        <v>0</v>
      </c>
      <c r="H87" s="387">
        <v>0</v>
      </c>
      <c r="I87" s="387">
        <v>0</v>
      </c>
      <c r="J87" s="387">
        <v>0</v>
      </c>
      <c r="K87" s="387">
        <v>0</v>
      </c>
      <c r="L87" s="387">
        <v>0</v>
      </c>
      <c r="M87" s="387">
        <v>0</v>
      </c>
      <c r="N87" s="387">
        <v>0</v>
      </c>
      <c r="O87" s="391">
        <v>0</v>
      </c>
      <c r="P87" s="129"/>
      <c r="Q87" s="129"/>
      <c r="R87" s="129"/>
    </row>
    <row r="88" ht="23.25" customHeight="1" spans="1:18">
      <c r="A88" s="348"/>
      <c r="B88" s="353" t="s">
        <v>103</v>
      </c>
      <c r="C88" s="208"/>
      <c r="D88" s="387">
        <v>0</v>
      </c>
      <c r="E88" s="387">
        <v>0</v>
      </c>
      <c r="F88" s="387">
        <v>0</v>
      </c>
      <c r="G88" s="387">
        <v>0</v>
      </c>
      <c r="H88" s="387">
        <v>0</v>
      </c>
      <c r="I88" s="387">
        <v>0</v>
      </c>
      <c r="J88" s="387">
        <v>0</v>
      </c>
      <c r="K88" s="387">
        <v>0</v>
      </c>
      <c r="L88" s="387">
        <v>0</v>
      </c>
      <c r="M88" s="387">
        <v>0</v>
      </c>
      <c r="N88" s="387">
        <v>0</v>
      </c>
      <c r="O88" s="391">
        <v>0</v>
      </c>
      <c r="P88" s="129"/>
      <c r="Q88" s="129"/>
      <c r="R88" s="129"/>
    </row>
    <row r="89" ht="23.25" customHeight="1" spans="1:18">
      <c r="A89" s="348"/>
      <c r="B89" s="353" t="s">
        <v>113</v>
      </c>
      <c r="C89" s="208"/>
      <c r="D89" s="387">
        <v>0</v>
      </c>
      <c r="E89" s="387">
        <v>0</v>
      </c>
      <c r="F89" s="387">
        <v>0</v>
      </c>
      <c r="G89" s="387">
        <v>0</v>
      </c>
      <c r="H89" s="387">
        <v>0</v>
      </c>
      <c r="I89" s="387">
        <v>0</v>
      </c>
      <c r="J89" s="387">
        <v>0</v>
      </c>
      <c r="K89" s="387">
        <v>0</v>
      </c>
      <c r="L89" s="387">
        <v>0</v>
      </c>
      <c r="M89" s="387">
        <v>0</v>
      </c>
      <c r="N89" s="387">
        <v>0</v>
      </c>
      <c r="O89" s="391">
        <v>0</v>
      </c>
      <c r="P89" s="129"/>
      <c r="Q89" s="129"/>
      <c r="R89" s="129"/>
    </row>
    <row r="90" ht="23.25" customHeight="1" spans="1:18">
      <c r="A90" s="348"/>
      <c r="B90" s="353" t="s">
        <v>17</v>
      </c>
      <c r="C90" s="208"/>
      <c r="D90" s="387">
        <v>1</v>
      </c>
      <c r="E90" s="159">
        <v>1</v>
      </c>
      <c r="F90" s="388">
        <v>5</v>
      </c>
      <c r="G90" s="388">
        <v>10</v>
      </c>
      <c r="H90" s="388">
        <v>5</v>
      </c>
      <c r="I90" s="388">
        <v>5</v>
      </c>
      <c r="J90" s="388">
        <v>5</v>
      </c>
      <c r="K90" s="388">
        <v>5</v>
      </c>
      <c r="L90" s="388">
        <v>5</v>
      </c>
      <c r="M90" s="388">
        <v>5</v>
      </c>
      <c r="N90" s="392">
        <v>5</v>
      </c>
      <c r="O90" s="391">
        <v>5</v>
      </c>
      <c r="P90" s="129"/>
      <c r="Q90" s="129"/>
      <c r="R90" s="129"/>
    </row>
    <row r="91" ht="23.25" customHeight="1" spans="1:18">
      <c r="A91" s="348"/>
      <c r="B91" s="353" t="s">
        <v>26</v>
      </c>
      <c r="C91" s="208"/>
      <c r="D91" s="387">
        <v>5</v>
      </c>
      <c r="E91" s="159">
        <v>5</v>
      </c>
      <c r="F91" s="388">
        <v>5</v>
      </c>
      <c r="G91" s="388">
        <v>10</v>
      </c>
      <c r="H91" s="388">
        <v>5</v>
      </c>
      <c r="I91" s="388">
        <v>5</v>
      </c>
      <c r="J91" s="388">
        <v>5</v>
      </c>
      <c r="K91" s="388">
        <v>5</v>
      </c>
      <c r="L91" s="388">
        <v>5</v>
      </c>
      <c r="M91" s="388">
        <v>5</v>
      </c>
      <c r="N91" s="392">
        <v>5</v>
      </c>
      <c r="O91" s="391">
        <v>5</v>
      </c>
      <c r="P91" s="129"/>
      <c r="Q91" s="129"/>
      <c r="R91" s="129"/>
    </row>
    <row r="92" ht="23.25" customHeight="1" spans="1:18">
      <c r="A92" s="348"/>
      <c r="B92" s="353" t="s">
        <v>22</v>
      </c>
      <c r="C92" s="354"/>
      <c r="D92" s="159">
        <v>0</v>
      </c>
      <c r="E92" s="159">
        <v>0</v>
      </c>
      <c r="F92" s="159">
        <v>0</v>
      </c>
      <c r="G92" s="159">
        <v>0</v>
      </c>
      <c r="H92" s="159">
        <v>0</v>
      </c>
      <c r="I92" s="159">
        <v>0</v>
      </c>
      <c r="J92" s="159">
        <v>0</v>
      </c>
      <c r="K92" s="159">
        <v>0</v>
      </c>
      <c r="L92" s="159">
        <v>0</v>
      </c>
      <c r="M92" s="159">
        <v>0</v>
      </c>
      <c r="N92" s="159">
        <v>0</v>
      </c>
      <c r="O92" s="259">
        <v>0</v>
      </c>
      <c r="P92" s="129"/>
      <c r="Q92" s="129"/>
      <c r="R92" s="129"/>
    </row>
    <row r="93" ht="23.25" customHeight="1" spans="1:18">
      <c r="A93" s="348"/>
      <c r="B93" s="353" t="s">
        <v>50</v>
      </c>
      <c r="C93" s="354"/>
      <c r="D93" s="387">
        <v>0</v>
      </c>
      <c r="E93" s="387">
        <v>0</v>
      </c>
      <c r="F93" s="387">
        <v>0</v>
      </c>
      <c r="G93" s="387">
        <v>0</v>
      </c>
      <c r="H93" s="387">
        <v>0</v>
      </c>
      <c r="I93" s="387">
        <v>0</v>
      </c>
      <c r="J93" s="387">
        <v>0</v>
      </c>
      <c r="K93" s="387">
        <v>0</v>
      </c>
      <c r="L93" s="387">
        <v>0</v>
      </c>
      <c r="M93" s="387">
        <v>0</v>
      </c>
      <c r="N93" s="387">
        <v>0</v>
      </c>
      <c r="O93" s="259">
        <v>0</v>
      </c>
      <c r="P93" s="129"/>
      <c r="Q93" s="129"/>
      <c r="R93" s="129"/>
    </row>
    <row r="94" ht="23.25" customHeight="1" spans="1:18">
      <c r="A94" s="348"/>
      <c r="B94" s="359" t="s">
        <v>511</v>
      </c>
      <c r="C94" s="360"/>
      <c r="D94" s="148">
        <f>SUM(D83:D93)</f>
        <v>6</v>
      </c>
      <c r="E94" s="148">
        <f t="shared" ref="E94:O94" si="23">SUM(E83:E93)</f>
        <v>6</v>
      </c>
      <c r="F94" s="148">
        <f t="shared" si="23"/>
        <v>11</v>
      </c>
      <c r="G94" s="148">
        <f t="shared" si="23"/>
        <v>22</v>
      </c>
      <c r="H94" s="148">
        <f t="shared" si="23"/>
        <v>11</v>
      </c>
      <c r="I94" s="148">
        <f t="shared" si="23"/>
        <v>11</v>
      </c>
      <c r="J94" s="148">
        <f t="shared" si="23"/>
        <v>11</v>
      </c>
      <c r="K94" s="148">
        <f t="shared" si="23"/>
        <v>11</v>
      </c>
      <c r="L94" s="148">
        <f t="shared" si="23"/>
        <v>11</v>
      </c>
      <c r="M94" s="148">
        <f t="shared" si="23"/>
        <v>11</v>
      </c>
      <c r="N94" s="148">
        <f t="shared" si="23"/>
        <v>11</v>
      </c>
      <c r="O94" s="168">
        <f t="shared" si="23"/>
        <v>11</v>
      </c>
      <c r="P94" s="129"/>
      <c r="Q94" s="129"/>
      <c r="R94" s="129"/>
    </row>
    <row r="95" spans="1:18">
      <c r="A95" s="348"/>
      <c r="B95" s="67" t="s">
        <v>670</v>
      </c>
      <c r="C95" s="67"/>
      <c r="D95" s="129"/>
      <c r="E95" s="129"/>
      <c r="F95" s="129"/>
      <c r="G95" s="129"/>
      <c r="H95" s="129"/>
      <c r="I95" s="129"/>
      <c r="J95" s="129"/>
      <c r="K95" s="129"/>
      <c r="L95" s="129"/>
      <c r="M95" s="129"/>
      <c r="N95" s="129"/>
      <c r="O95" s="129"/>
      <c r="P95" s="129"/>
      <c r="Q95" s="129"/>
      <c r="R95" s="129"/>
    </row>
    <row r="96" spans="1:18">
      <c r="A96" s="348"/>
      <c r="B96" s="361" t="s">
        <v>671</v>
      </c>
      <c r="C96" s="362"/>
      <c r="D96" s="129"/>
      <c r="E96" s="129"/>
      <c r="F96" s="129"/>
      <c r="G96" s="129"/>
      <c r="H96" s="129"/>
      <c r="I96" s="129"/>
      <c r="J96" s="129"/>
      <c r="K96" s="129"/>
      <c r="L96" s="129"/>
      <c r="M96" s="129"/>
      <c r="N96" s="129"/>
      <c r="O96" s="129"/>
      <c r="P96" s="129"/>
      <c r="Q96" s="129"/>
      <c r="R96" s="129"/>
    </row>
    <row r="97" ht="14" customHeight="1" spans="1:18">
      <c r="A97" s="348"/>
      <c r="B97" s="363" t="s">
        <v>672</v>
      </c>
      <c r="C97" s="129"/>
      <c r="D97" s="129"/>
      <c r="E97" s="129"/>
      <c r="F97" s="129"/>
      <c r="G97" s="129"/>
      <c r="H97" s="129"/>
      <c r="I97" s="129"/>
      <c r="J97" s="129"/>
      <c r="K97" s="129"/>
      <c r="L97" s="129"/>
      <c r="M97" s="129"/>
      <c r="N97" s="129"/>
      <c r="O97" s="129"/>
      <c r="P97" s="129"/>
      <c r="Q97" s="129"/>
      <c r="R97" s="129"/>
    </row>
    <row r="98" ht="23.25" customHeight="1" spans="1:18">
      <c r="A98" s="348"/>
      <c r="B98" s="363"/>
      <c r="C98" s="129"/>
      <c r="D98" s="129"/>
      <c r="E98" s="129"/>
      <c r="F98" s="129"/>
      <c r="G98" s="129"/>
      <c r="H98" s="129"/>
      <c r="I98" s="129"/>
      <c r="J98" s="129"/>
      <c r="K98" s="129"/>
      <c r="L98" s="129"/>
      <c r="M98" s="129"/>
      <c r="N98" s="129"/>
      <c r="O98" s="129"/>
      <c r="P98" s="129"/>
      <c r="Q98" s="129"/>
      <c r="R98" s="129"/>
    </row>
    <row r="99" ht="23.25" customHeight="1" spans="1:18">
      <c r="A99" s="348"/>
      <c r="B99" s="363"/>
      <c r="C99" s="129"/>
      <c r="D99" s="129"/>
      <c r="E99" s="129"/>
      <c r="F99" s="129"/>
      <c r="G99" s="129"/>
      <c r="H99" s="129"/>
      <c r="I99" s="129"/>
      <c r="J99" s="129"/>
      <c r="K99" s="129"/>
      <c r="L99" s="129"/>
      <c r="M99" s="129"/>
      <c r="N99" s="129"/>
      <c r="O99" s="129"/>
      <c r="P99" s="129"/>
      <c r="Q99" s="129"/>
      <c r="R99" s="129"/>
    </row>
    <row r="100" ht="16.5" customHeight="1" spans="1:18">
      <c r="A100" s="348"/>
      <c r="B100" s="350" t="s">
        <v>682</v>
      </c>
      <c r="C100" s="350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370"/>
      <c r="O100" s="371"/>
      <c r="P100" s="129"/>
      <c r="Q100" s="129"/>
      <c r="R100" s="129"/>
    </row>
    <row r="101" ht="39.95" customHeight="1" spans="1:18">
      <c r="A101" s="348"/>
      <c r="B101" s="351" t="s">
        <v>679</v>
      </c>
      <c r="C101" s="369"/>
      <c r="D101" s="352" t="s">
        <v>634</v>
      </c>
      <c r="E101" s="352" t="s">
        <v>635</v>
      </c>
      <c r="F101" s="352" t="s">
        <v>636</v>
      </c>
      <c r="G101" s="352" t="s">
        <v>637</v>
      </c>
      <c r="H101" s="352" t="s">
        <v>638</v>
      </c>
      <c r="I101" s="352" t="s">
        <v>639</v>
      </c>
      <c r="J101" s="352" t="s">
        <v>640</v>
      </c>
      <c r="K101" s="352" t="s">
        <v>641</v>
      </c>
      <c r="L101" s="352" t="s">
        <v>642</v>
      </c>
      <c r="M101" s="352" t="s">
        <v>643</v>
      </c>
      <c r="N101" s="372" t="s">
        <v>644</v>
      </c>
      <c r="O101" s="373" t="s">
        <v>645</v>
      </c>
      <c r="P101" s="129"/>
      <c r="Q101" s="129"/>
      <c r="R101" s="129"/>
    </row>
    <row r="102" ht="23.25" customHeight="1" spans="1:18">
      <c r="A102" s="348"/>
      <c r="B102" s="353" t="s">
        <v>43</v>
      </c>
      <c r="C102" s="354"/>
      <c r="D102" s="159">
        <v>0</v>
      </c>
      <c r="E102" s="159">
        <v>0</v>
      </c>
      <c r="F102" s="159">
        <v>0</v>
      </c>
      <c r="G102" s="159">
        <v>0</v>
      </c>
      <c r="H102" s="159">
        <v>0</v>
      </c>
      <c r="I102" s="159">
        <v>0</v>
      </c>
      <c r="J102" s="159">
        <v>0</v>
      </c>
      <c r="K102" s="159">
        <v>0</v>
      </c>
      <c r="L102" s="159">
        <v>0</v>
      </c>
      <c r="M102" s="159">
        <v>0</v>
      </c>
      <c r="N102" s="159">
        <v>0</v>
      </c>
      <c r="O102" s="375">
        <v>0</v>
      </c>
      <c r="P102" s="129"/>
      <c r="Q102" s="129"/>
      <c r="R102" s="129"/>
    </row>
    <row r="103" ht="23.25" customHeight="1" spans="1:18">
      <c r="A103" s="348"/>
      <c r="B103" s="353" t="s">
        <v>55</v>
      </c>
      <c r="C103" s="354"/>
      <c r="D103" s="159">
        <v>0</v>
      </c>
      <c r="E103" s="159">
        <v>0</v>
      </c>
      <c r="F103" s="159">
        <v>0</v>
      </c>
      <c r="G103" s="159">
        <v>0</v>
      </c>
      <c r="H103" s="159">
        <v>0</v>
      </c>
      <c r="I103" s="159">
        <v>0</v>
      </c>
      <c r="J103" s="159">
        <v>0</v>
      </c>
      <c r="K103" s="159">
        <v>0</v>
      </c>
      <c r="L103" s="159">
        <v>0</v>
      </c>
      <c r="M103" s="159">
        <v>0</v>
      </c>
      <c r="N103" s="159">
        <v>0</v>
      </c>
      <c r="O103" s="259">
        <v>0</v>
      </c>
      <c r="P103" s="129"/>
      <c r="Q103" s="129"/>
      <c r="R103" s="129"/>
    </row>
    <row r="104" ht="23.25" customHeight="1" spans="1:18">
      <c r="A104" s="348"/>
      <c r="B104" s="353" t="s">
        <v>39</v>
      </c>
      <c r="C104" s="354"/>
      <c r="D104" s="159">
        <v>0</v>
      </c>
      <c r="E104" s="159">
        <v>0</v>
      </c>
      <c r="F104" s="159">
        <v>0</v>
      </c>
      <c r="G104" s="159">
        <v>0</v>
      </c>
      <c r="H104" s="159">
        <v>0</v>
      </c>
      <c r="I104" s="159">
        <v>0</v>
      </c>
      <c r="J104" s="159">
        <v>0</v>
      </c>
      <c r="K104" s="159">
        <v>0</v>
      </c>
      <c r="L104" s="159">
        <v>0</v>
      </c>
      <c r="M104" s="159">
        <v>0</v>
      </c>
      <c r="N104" s="159">
        <v>0</v>
      </c>
      <c r="O104" s="259">
        <v>0</v>
      </c>
      <c r="P104" s="129"/>
      <c r="Q104" s="129"/>
      <c r="R104" s="129"/>
    </row>
    <row r="105" ht="23.25" customHeight="1" spans="1:18">
      <c r="A105" s="348"/>
      <c r="B105" s="353" t="s">
        <v>99</v>
      </c>
      <c r="C105" s="354"/>
      <c r="D105" s="159">
        <v>0</v>
      </c>
      <c r="E105" s="159">
        <v>0</v>
      </c>
      <c r="F105" s="159">
        <v>0</v>
      </c>
      <c r="G105" s="159">
        <v>0</v>
      </c>
      <c r="H105" s="159">
        <v>0</v>
      </c>
      <c r="I105" s="159">
        <v>0</v>
      </c>
      <c r="J105" s="159">
        <v>0</v>
      </c>
      <c r="K105" s="159">
        <v>0</v>
      </c>
      <c r="L105" s="159">
        <v>0</v>
      </c>
      <c r="M105" s="159">
        <v>0</v>
      </c>
      <c r="N105" s="159">
        <v>0</v>
      </c>
      <c r="O105" s="259">
        <v>0</v>
      </c>
      <c r="P105" s="129"/>
      <c r="Q105" s="129"/>
      <c r="R105" s="129"/>
    </row>
    <row r="106" ht="23.25" customHeight="1" spans="1:18">
      <c r="A106" s="348"/>
      <c r="B106" s="353" t="s">
        <v>35</v>
      </c>
      <c r="C106" s="354"/>
      <c r="D106" s="159">
        <v>0</v>
      </c>
      <c r="E106" s="159">
        <v>0</v>
      </c>
      <c r="F106" s="159">
        <v>0</v>
      </c>
      <c r="G106" s="159">
        <v>0</v>
      </c>
      <c r="H106" s="159">
        <v>0</v>
      </c>
      <c r="I106" s="159">
        <v>0</v>
      </c>
      <c r="J106" s="159">
        <v>0</v>
      </c>
      <c r="K106" s="159">
        <v>0</v>
      </c>
      <c r="L106" s="159">
        <v>0</v>
      </c>
      <c r="M106" s="159">
        <v>0</v>
      </c>
      <c r="N106" s="159">
        <v>0</v>
      </c>
      <c r="O106" s="259">
        <v>0</v>
      </c>
      <c r="P106" s="129"/>
      <c r="Q106" s="129"/>
      <c r="R106" s="129"/>
    </row>
    <row r="107" ht="23.25" customHeight="1" spans="1:18">
      <c r="A107" s="348"/>
      <c r="B107" s="353" t="s">
        <v>103</v>
      </c>
      <c r="C107" s="354"/>
      <c r="D107" s="159">
        <v>0</v>
      </c>
      <c r="E107" s="159">
        <v>0</v>
      </c>
      <c r="F107" s="159">
        <v>0</v>
      </c>
      <c r="G107" s="159">
        <v>0</v>
      </c>
      <c r="H107" s="159">
        <v>0</v>
      </c>
      <c r="I107" s="159">
        <v>0</v>
      </c>
      <c r="J107" s="159">
        <v>0</v>
      </c>
      <c r="K107" s="159">
        <v>0</v>
      </c>
      <c r="L107" s="159">
        <v>0</v>
      </c>
      <c r="M107" s="159">
        <v>0</v>
      </c>
      <c r="N107" s="159">
        <v>0</v>
      </c>
      <c r="O107" s="259">
        <v>0</v>
      </c>
      <c r="P107" s="129"/>
      <c r="Q107" s="129"/>
      <c r="R107" s="129"/>
    </row>
    <row r="108" ht="23.25" customHeight="1" spans="1:18">
      <c r="A108" s="348"/>
      <c r="B108" s="353" t="s">
        <v>113</v>
      </c>
      <c r="C108" s="354"/>
      <c r="D108" s="159">
        <v>0</v>
      </c>
      <c r="E108" s="159">
        <v>0</v>
      </c>
      <c r="F108" s="159">
        <v>0</v>
      </c>
      <c r="G108" s="159">
        <v>0</v>
      </c>
      <c r="H108" s="159">
        <v>0</v>
      </c>
      <c r="I108" s="159">
        <v>0</v>
      </c>
      <c r="J108" s="159">
        <v>0</v>
      </c>
      <c r="K108" s="159">
        <v>0</v>
      </c>
      <c r="L108" s="159">
        <v>0</v>
      </c>
      <c r="M108" s="159">
        <v>0</v>
      </c>
      <c r="N108" s="159">
        <v>0</v>
      </c>
      <c r="O108" s="259">
        <v>0</v>
      </c>
      <c r="P108" s="129"/>
      <c r="Q108" s="129"/>
      <c r="R108" s="129"/>
    </row>
    <row r="109" ht="23.25" customHeight="1" spans="1:18">
      <c r="A109" s="348"/>
      <c r="B109" s="353" t="s">
        <v>17</v>
      </c>
      <c r="C109" s="354"/>
      <c r="D109" s="159">
        <v>3</v>
      </c>
      <c r="E109" s="159">
        <v>3</v>
      </c>
      <c r="F109" s="356">
        <v>5</v>
      </c>
      <c r="G109" s="356">
        <v>10</v>
      </c>
      <c r="H109" s="356">
        <v>5</v>
      </c>
      <c r="I109" s="356">
        <v>5</v>
      </c>
      <c r="J109" s="356">
        <v>5</v>
      </c>
      <c r="K109" s="356">
        <v>5</v>
      </c>
      <c r="L109" s="356">
        <v>5</v>
      </c>
      <c r="M109" s="356">
        <v>5</v>
      </c>
      <c r="N109" s="356">
        <v>5</v>
      </c>
      <c r="O109" s="259">
        <v>5</v>
      </c>
      <c r="P109" s="129"/>
      <c r="Q109" s="129"/>
      <c r="R109" s="129"/>
    </row>
    <row r="110" ht="23.25" customHeight="1" spans="1:18">
      <c r="A110" s="348"/>
      <c r="B110" s="353" t="s">
        <v>26</v>
      </c>
      <c r="C110" s="354"/>
      <c r="D110" s="159">
        <v>0</v>
      </c>
      <c r="E110" s="159">
        <v>1</v>
      </c>
      <c r="F110" s="356">
        <v>1</v>
      </c>
      <c r="G110" s="356">
        <v>2</v>
      </c>
      <c r="H110" s="356">
        <v>1</v>
      </c>
      <c r="I110" s="356">
        <v>1</v>
      </c>
      <c r="J110" s="356">
        <v>1</v>
      </c>
      <c r="K110" s="356">
        <v>1</v>
      </c>
      <c r="L110" s="356">
        <v>1</v>
      </c>
      <c r="M110" s="356">
        <v>1</v>
      </c>
      <c r="N110" s="356">
        <v>1</v>
      </c>
      <c r="O110" s="259">
        <v>1</v>
      </c>
      <c r="P110" s="129"/>
      <c r="Q110" s="129"/>
      <c r="R110" s="129"/>
    </row>
    <row r="111" ht="23.25" customHeight="1" spans="1:18">
      <c r="A111" s="348"/>
      <c r="B111" s="353" t="s">
        <v>22</v>
      </c>
      <c r="C111" s="354"/>
      <c r="D111" s="159">
        <v>0</v>
      </c>
      <c r="E111" s="159">
        <v>0</v>
      </c>
      <c r="F111" s="159">
        <v>0</v>
      </c>
      <c r="G111" s="159">
        <v>0</v>
      </c>
      <c r="H111" s="159">
        <v>0</v>
      </c>
      <c r="I111" s="159">
        <v>0</v>
      </c>
      <c r="J111" s="159">
        <v>0</v>
      </c>
      <c r="K111" s="159">
        <v>0</v>
      </c>
      <c r="L111" s="159">
        <v>0</v>
      </c>
      <c r="M111" s="159">
        <v>0</v>
      </c>
      <c r="N111" s="159">
        <v>0</v>
      </c>
      <c r="O111" s="259">
        <v>0</v>
      </c>
      <c r="P111" s="129"/>
      <c r="Q111" s="129"/>
      <c r="R111" s="129"/>
    </row>
    <row r="112" ht="23.25" customHeight="1" spans="1:18">
      <c r="A112" s="348"/>
      <c r="B112" s="353" t="s">
        <v>50</v>
      </c>
      <c r="C112" s="354"/>
      <c r="D112" s="159">
        <v>0</v>
      </c>
      <c r="E112" s="159">
        <v>0</v>
      </c>
      <c r="F112" s="159">
        <v>0</v>
      </c>
      <c r="G112" s="159">
        <v>0</v>
      </c>
      <c r="H112" s="159">
        <v>0</v>
      </c>
      <c r="I112" s="159">
        <v>0</v>
      </c>
      <c r="J112" s="159">
        <v>0</v>
      </c>
      <c r="K112" s="159">
        <v>0</v>
      </c>
      <c r="L112" s="159">
        <v>0</v>
      </c>
      <c r="M112" s="159">
        <v>0</v>
      </c>
      <c r="N112" s="159">
        <v>0</v>
      </c>
      <c r="O112" s="259">
        <v>0</v>
      </c>
      <c r="P112" s="129"/>
      <c r="Q112" s="129"/>
      <c r="R112" s="129"/>
    </row>
    <row r="113" ht="23.25" customHeight="1" spans="1:18">
      <c r="A113" s="348"/>
      <c r="B113" s="359" t="s">
        <v>511</v>
      </c>
      <c r="C113" s="360"/>
      <c r="D113" s="148">
        <f t="shared" ref="D113:O113" si="24">SUM(D102:D112)</f>
        <v>3</v>
      </c>
      <c r="E113" s="148">
        <f t="shared" si="24"/>
        <v>4</v>
      </c>
      <c r="F113" s="148">
        <f t="shared" si="24"/>
        <v>6</v>
      </c>
      <c r="G113" s="148">
        <f t="shared" si="24"/>
        <v>12</v>
      </c>
      <c r="H113" s="148">
        <f t="shared" si="24"/>
        <v>6</v>
      </c>
      <c r="I113" s="148">
        <f t="shared" si="24"/>
        <v>6</v>
      </c>
      <c r="J113" s="148">
        <f t="shared" si="24"/>
        <v>6</v>
      </c>
      <c r="K113" s="148">
        <f t="shared" si="24"/>
        <v>6</v>
      </c>
      <c r="L113" s="148">
        <f t="shared" si="24"/>
        <v>6</v>
      </c>
      <c r="M113" s="148">
        <f t="shared" si="24"/>
        <v>6</v>
      </c>
      <c r="N113" s="148">
        <f t="shared" si="24"/>
        <v>6</v>
      </c>
      <c r="O113" s="168">
        <f t="shared" si="24"/>
        <v>6</v>
      </c>
      <c r="P113" s="129"/>
      <c r="Q113" s="129"/>
      <c r="R113" s="129"/>
    </row>
    <row r="114" spans="1:18">
      <c r="A114" s="348"/>
      <c r="B114" s="67" t="s">
        <v>670</v>
      </c>
      <c r="C114" s="67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129"/>
    </row>
    <row r="115" spans="1:18">
      <c r="A115" s="348"/>
      <c r="B115" s="361" t="s">
        <v>671</v>
      </c>
      <c r="C115" s="362"/>
      <c r="D115" s="129"/>
      <c r="E115" s="129"/>
      <c r="F115" s="129"/>
      <c r="G115" s="129"/>
      <c r="H115" s="129"/>
      <c r="I115" s="129"/>
      <c r="J115" s="129"/>
      <c r="K115" s="129"/>
      <c r="L115" s="129"/>
      <c r="M115" s="129"/>
      <c r="N115" s="129"/>
      <c r="O115" s="129"/>
      <c r="P115" s="129"/>
      <c r="Q115" s="129"/>
      <c r="R115" s="129"/>
    </row>
    <row r="116" ht="10" customHeight="1" spans="1:18">
      <c r="A116" s="348"/>
      <c r="B116" s="363" t="s">
        <v>672</v>
      </c>
      <c r="C116" s="129"/>
      <c r="D116" s="129"/>
      <c r="E116" s="129"/>
      <c r="F116" s="129"/>
      <c r="G116" s="129"/>
      <c r="H116" s="129"/>
      <c r="I116" s="129"/>
      <c r="J116" s="129"/>
      <c r="K116" s="129"/>
      <c r="L116" s="129"/>
      <c r="M116" s="129"/>
      <c r="N116" s="129"/>
      <c r="O116" s="129"/>
      <c r="P116" s="129"/>
      <c r="Q116" s="129"/>
      <c r="R116" s="129"/>
    </row>
    <row r="117" ht="22" customHeight="1" spans="1:18">
      <c r="A117" s="348"/>
      <c r="B117" s="363"/>
      <c r="C117" s="129"/>
      <c r="D117" s="129"/>
      <c r="E117" s="129"/>
      <c r="F117" s="129"/>
      <c r="G117" s="129"/>
      <c r="H117" s="129"/>
      <c r="I117" s="129"/>
      <c r="J117" s="129"/>
      <c r="K117" s="129"/>
      <c r="L117" s="129"/>
      <c r="M117" s="129"/>
      <c r="N117" s="129"/>
      <c r="O117" s="129"/>
      <c r="P117" s="129"/>
      <c r="Q117" s="129"/>
      <c r="R117" s="129"/>
    </row>
    <row r="118" ht="23.25" customHeight="1" spans="1:18">
      <c r="A118" s="348"/>
      <c r="B118" s="129"/>
      <c r="C118" s="129"/>
      <c r="D118" s="129"/>
      <c r="E118" s="129"/>
      <c r="F118" s="129"/>
      <c r="G118" s="129"/>
      <c r="H118" s="129"/>
      <c r="I118" s="129"/>
      <c r="J118" s="129"/>
      <c r="K118" s="129"/>
      <c r="L118" s="129"/>
      <c r="M118" s="129"/>
      <c r="N118" s="129"/>
      <c r="O118" s="129"/>
      <c r="P118" s="129"/>
      <c r="Q118" s="129"/>
      <c r="R118" s="129"/>
    </row>
    <row r="119" ht="16.5" customHeight="1" spans="1:18">
      <c r="A119" s="348"/>
      <c r="B119" s="350" t="s">
        <v>683</v>
      </c>
      <c r="C119" s="350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370"/>
      <c r="O119" s="371"/>
      <c r="P119" s="129"/>
      <c r="Q119" s="129"/>
      <c r="R119" s="129"/>
    </row>
    <row r="120" ht="39.95" customHeight="1" spans="1:18">
      <c r="A120" s="348"/>
      <c r="B120" s="351" t="s">
        <v>679</v>
      </c>
      <c r="C120" s="369"/>
      <c r="D120" s="352" t="s">
        <v>634</v>
      </c>
      <c r="E120" s="352" t="s">
        <v>635</v>
      </c>
      <c r="F120" s="352" t="s">
        <v>636</v>
      </c>
      <c r="G120" s="352" t="s">
        <v>637</v>
      </c>
      <c r="H120" s="352" t="s">
        <v>638</v>
      </c>
      <c r="I120" s="352" t="s">
        <v>639</v>
      </c>
      <c r="J120" s="352" t="s">
        <v>640</v>
      </c>
      <c r="K120" s="352" t="s">
        <v>641</v>
      </c>
      <c r="L120" s="352" t="s">
        <v>642</v>
      </c>
      <c r="M120" s="352" t="s">
        <v>643</v>
      </c>
      <c r="N120" s="372" t="s">
        <v>644</v>
      </c>
      <c r="O120" s="373" t="s">
        <v>645</v>
      </c>
      <c r="P120" s="129"/>
      <c r="Q120" s="129"/>
      <c r="R120" s="129"/>
    </row>
    <row r="121" ht="23.25" customHeight="1" spans="1:18">
      <c r="A121" s="348"/>
      <c r="B121" s="353" t="s">
        <v>43</v>
      </c>
      <c r="C121" s="208"/>
      <c r="D121" s="387">
        <v>0</v>
      </c>
      <c r="E121" s="387">
        <v>0</v>
      </c>
      <c r="F121" s="387">
        <v>0</v>
      </c>
      <c r="G121" s="387">
        <v>0</v>
      </c>
      <c r="H121" s="387">
        <v>0</v>
      </c>
      <c r="I121" s="387">
        <v>0</v>
      </c>
      <c r="J121" s="387">
        <v>0</v>
      </c>
      <c r="K121" s="387">
        <v>0</v>
      </c>
      <c r="L121" s="387">
        <v>0</v>
      </c>
      <c r="M121" s="387">
        <v>0</v>
      </c>
      <c r="N121" s="387">
        <v>0</v>
      </c>
      <c r="O121" s="393">
        <v>0</v>
      </c>
      <c r="P121" s="129"/>
      <c r="Q121" s="129"/>
      <c r="R121" s="129"/>
    </row>
    <row r="122" ht="23.25" customHeight="1" spans="1:18">
      <c r="A122" s="348"/>
      <c r="B122" s="353" t="s">
        <v>55</v>
      </c>
      <c r="C122" s="354"/>
      <c r="D122" s="159">
        <v>0</v>
      </c>
      <c r="E122" s="159">
        <v>0</v>
      </c>
      <c r="F122" s="159">
        <v>0</v>
      </c>
      <c r="G122" s="159">
        <v>0</v>
      </c>
      <c r="H122" s="159">
        <v>0</v>
      </c>
      <c r="I122" s="159">
        <v>0</v>
      </c>
      <c r="J122" s="159">
        <v>1</v>
      </c>
      <c r="K122" s="159">
        <v>1</v>
      </c>
      <c r="L122" s="159">
        <v>1</v>
      </c>
      <c r="M122" s="159">
        <v>1</v>
      </c>
      <c r="N122" s="159">
        <v>1</v>
      </c>
      <c r="O122" s="165">
        <v>1</v>
      </c>
      <c r="P122" s="129"/>
      <c r="Q122" s="129"/>
      <c r="R122" s="129"/>
    </row>
    <row r="123" ht="23.25" customHeight="1" spans="1:18">
      <c r="A123" s="348"/>
      <c r="B123" s="353" t="s">
        <v>39</v>
      </c>
      <c r="C123" s="354"/>
      <c r="D123" s="159">
        <v>0</v>
      </c>
      <c r="E123" s="159">
        <v>0</v>
      </c>
      <c r="F123" s="159">
        <v>0</v>
      </c>
      <c r="G123" s="159">
        <v>0</v>
      </c>
      <c r="H123" s="159">
        <v>0</v>
      </c>
      <c r="I123" s="159">
        <v>0</v>
      </c>
      <c r="J123" s="159">
        <v>2</v>
      </c>
      <c r="K123" s="159">
        <v>2</v>
      </c>
      <c r="L123" s="159">
        <v>2</v>
      </c>
      <c r="M123" s="159">
        <v>2</v>
      </c>
      <c r="N123" s="159">
        <v>2</v>
      </c>
      <c r="O123" s="165">
        <v>2</v>
      </c>
      <c r="P123" s="129"/>
      <c r="Q123" s="129"/>
      <c r="R123" s="129"/>
    </row>
    <row r="124" ht="23.25" customHeight="1" spans="1:18">
      <c r="A124" s="348"/>
      <c r="B124" s="353" t="s">
        <v>99</v>
      </c>
      <c r="C124" s="354"/>
      <c r="D124" s="159">
        <v>0</v>
      </c>
      <c r="E124" s="159">
        <v>0</v>
      </c>
      <c r="F124" s="159">
        <v>0</v>
      </c>
      <c r="G124" s="159">
        <v>0</v>
      </c>
      <c r="H124" s="159">
        <v>0</v>
      </c>
      <c r="I124" s="159">
        <v>0</v>
      </c>
      <c r="J124" s="159">
        <v>1</v>
      </c>
      <c r="K124" s="159">
        <v>1</v>
      </c>
      <c r="L124" s="159">
        <v>1</v>
      </c>
      <c r="M124" s="159">
        <v>1</v>
      </c>
      <c r="N124" s="159">
        <v>1</v>
      </c>
      <c r="O124" s="165">
        <v>1</v>
      </c>
      <c r="P124" s="129"/>
      <c r="Q124" s="129"/>
      <c r="R124" s="129"/>
    </row>
    <row r="125" ht="23.25" customHeight="1" spans="1:18">
      <c r="A125" s="348"/>
      <c r="B125" s="353" t="s">
        <v>35</v>
      </c>
      <c r="C125" s="354"/>
      <c r="D125" s="159">
        <v>0</v>
      </c>
      <c r="E125" s="159">
        <v>0</v>
      </c>
      <c r="F125" s="159">
        <v>0</v>
      </c>
      <c r="G125" s="159">
        <v>0</v>
      </c>
      <c r="H125" s="159">
        <v>0</v>
      </c>
      <c r="I125" s="159">
        <v>1</v>
      </c>
      <c r="J125" s="159">
        <v>1</v>
      </c>
      <c r="K125" s="159">
        <v>1</v>
      </c>
      <c r="L125" s="159">
        <v>1</v>
      </c>
      <c r="M125" s="159">
        <v>1</v>
      </c>
      <c r="N125" s="159">
        <v>1</v>
      </c>
      <c r="O125" s="165">
        <v>1</v>
      </c>
      <c r="P125" s="129"/>
      <c r="Q125" s="129"/>
      <c r="R125" s="129"/>
    </row>
    <row r="126" ht="23.25" customHeight="1" spans="1:18">
      <c r="A126" s="348"/>
      <c r="B126" s="353" t="s">
        <v>103</v>
      </c>
      <c r="C126" s="354"/>
      <c r="D126" s="159">
        <v>0</v>
      </c>
      <c r="E126" s="159">
        <v>0</v>
      </c>
      <c r="F126" s="159">
        <v>0</v>
      </c>
      <c r="G126" s="159">
        <v>0</v>
      </c>
      <c r="H126" s="159">
        <v>0</v>
      </c>
      <c r="I126" s="159">
        <v>0</v>
      </c>
      <c r="J126" s="159">
        <v>1</v>
      </c>
      <c r="K126" s="159">
        <v>1</v>
      </c>
      <c r="L126" s="159">
        <v>1</v>
      </c>
      <c r="M126" s="159">
        <v>1</v>
      </c>
      <c r="N126" s="159">
        <v>1</v>
      </c>
      <c r="O126" s="165">
        <v>1</v>
      </c>
      <c r="P126" s="129"/>
      <c r="Q126" s="129"/>
      <c r="R126" s="129"/>
    </row>
    <row r="127" ht="23.25" customHeight="1" spans="1:18">
      <c r="A127" s="348"/>
      <c r="B127" s="353" t="s">
        <v>113</v>
      </c>
      <c r="C127" s="354"/>
      <c r="D127" s="159">
        <v>0</v>
      </c>
      <c r="E127" s="159">
        <v>0</v>
      </c>
      <c r="F127" s="159">
        <v>0</v>
      </c>
      <c r="G127" s="159">
        <v>0</v>
      </c>
      <c r="H127" s="159">
        <v>0</v>
      </c>
      <c r="I127" s="159">
        <v>0</v>
      </c>
      <c r="J127" s="159">
        <v>2</v>
      </c>
      <c r="K127" s="159">
        <v>2</v>
      </c>
      <c r="L127" s="159">
        <v>2</v>
      </c>
      <c r="M127" s="159">
        <v>2</v>
      </c>
      <c r="N127" s="159">
        <v>2</v>
      </c>
      <c r="O127" s="165">
        <v>2</v>
      </c>
      <c r="P127" s="129"/>
      <c r="Q127" s="129"/>
      <c r="R127" s="129"/>
    </row>
    <row r="128" ht="23.25" customHeight="1" spans="1:18">
      <c r="A128" s="348"/>
      <c r="B128" s="353" t="s">
        <v>17</v>
      </c>
      <c r="C128" s="354"/>
      <c r="D128" s="389">
        <v>0</v>
      </c>
      <c r="E128" s="389">
        <v>0</v>
      </c>
      <c r="F128" s="389">
        <v>0</v>
      </c>
      <c r="G128" s="389">
        <v>0</v>
      </c>
      <c r="H128" s="389">
        <v>0</v>
      </c>
      <c r="I128" s="389">
        <v>0</v>
      </c>
      <c r="J128" s="389">
        <v>1</v>
      </c>
      <c r="K128" s="389">
        <v>1</v>
      </c>
      <c r="L128" s="389">
        <v>1</v>
      </c>
      <c r="M128" s="389">
        <v>1</v>
      </c>
      <c r="N128" s="389">
        <v>1</v>
      </c>
      <c r="O128" s="394">
        <v>1</v>
      </c>
      <c r="P128" s="129"/>
      <c r="Q128" s="129"/>
      <c r="R128" s="129"/>
    </row>
    <row r="129" ht="23.25" customHeight="1" spans="1:18">
      <c r="A129" s="348"/>
      <c r="B129" s="353" t="s">
        <v>26</v>
      </c>
      <c r="C129" s="354"/>
      <c r="D129" s="159">
        <v>0</v>
      </c>
      <c r="E129" s="159">
        <v>0</v>
      </c>
      <c r="F129" s="159">
        <v>0</v>
      </c>
      <c r="G129" s="356">
        <v>0</v>
      </c>
      <c r="H129" s="356">
        <v>0</v>
      </c>
      <c r="I129" s="356">
        <v>0</v>
      </c>
      <c r="J129" s="356">
        <v>1</v>
      </c>
      <c r="K129" s="356">
        <v>1</v>
      </c>
      <c r="L129" s="356">
        <v>1</v>
      </c>
      <c r="M129" s="356">
        <v>1</v>
      </c>
      <c r="N129" s="356">
        <v>1</v>
      </c>
      <c r="O129" s="259">
        <v>1</v>
      </c>
      <c r="P129" s="129"/>
      <c r="Q129" s="129"/>
      <c r="R129" s="129"/>
    </row>
    <row r="130" ht="23.25" customHeight="1" spans="1:18">
      <c r="A130" s="348"/>
      <c r="B130" s="353" t="s">
        <v>22</v>
      </c>
      <c r="C130" s="354"/>
      <c r="D130" s="159">
        <v>1</v>
      </c>
      <c r="E130" s="159">
        <v>1</v>
      </c>
      <c r="F130" s="356">
        <v>1</v>
      </c>
      <c r="G130" s="356">
        <v>0</v>
      </c>
      <c r="H130" s="356">
        <v>0</v>
      </c>
      <c r="I130" s="356">
        <v>1</v>
      </c>
      <c r="J130" s="356">
        <v>4</v>
      </c>
      <c r="K130" s="356">
        <v>4</v>
      </c>
      <c r="L130" s="356">
        <v>4</v>
      </c>
      <c r="M130" s="356">
        <v>4</v>
      </c>
      <c r="N130" s="356">
        <v>4</v>
      </c>
      <c r="O130" s="259">
        <v>4</v>
      </c>
      <c r="P130" s="129"/>
      <c r="Q130" s="129"/>
      <c r="R130" s="129"/>
    </row>
    <row r="131" ht="23.25" customHeight="1" spans="1:18">
      <c r="A131" s="348"/>
      <c r="B131" s="353" t="s">
        <v>50</v>
      </c>
      <c r="C131" s="354"/>
      <c r="D131" s="159">
        <v>0</v>
      </c>
      <c r="E131" s="159">
        <v>0</v>
      </c>
      <c r="F131" s="159">
        <v>0</v>
      </c>
      <c r="G131" s="356">
        <v>0</v>
      </c>
      <c r="H131" s="356">
        <v>2</v>
      </c>
      <c r="I131" s="356">
        <v>2</v>
      </c>
      <c r="J131" s="356">
        <v>3</v>
      </c>
      <c r="K131" s="356">
        <v>3</v>
      </c>
      <c r="L131" s="356">
        <v>3</v>
      </c>
      <c r="M131" s="356">
        <v>3</v>
      </c>
      <c r="N131" s="356">
        <v>3</v>
      </c>
      <c r="O131" s="259">
        <v>3</v>
      </c>
      <c r="P131" s="129"/>
      <c r="Q131" s="129"/>
      <c r="R131" s="129"/>
    </row>
    <row r="132" ht="23.25" customHeight="1" spans="1:18">
      <c r="A132" s="348"/>
      <c r="B132" s="359" t="s">
        <v>511</v>
      </c>
      <c r="C132" s="360"/>
      <c r="D132" s="148">
        <f>SUM(D121:D131)</f>
        <v>1</v>
      </c>
      <c r="E132" s="148">
        <f t="shared" ref="E132:O132" si="25">SUM(E121:E131)</f>
        <v>1</v>
      </c>
      <c r="F132" s="148">
        <f t="shared" si="25"/>
        <v>1</v>
      </c>
      <c r="G132" s="148">
        <f t="shared" si="25"/>
        <v>0</v>
      </c>
      <c r="H132" s="148">
        <f t="shared" si="25"/>
        <v>2</v>
      </c>
      <c r="I132" s="148">
        <f t="shared" si="25"/>
        <v>4</v>
      </c>
      <c r="J132" s="148">
        <f t="shared" si="25"/>
        <v>17</v>
      </c>
      <c r="K132" s="148">
        <f t="shared" si="25"/>
        <v>17</v>
      </c>
      <c r="L132" s="148">
        <f t="shared" si="25"/>
        <v>17</v>
      </c>
      <c r="M132" s="148">
        <f t="shared" si="25"/>
        <v>17</v>
      </c>
      <c r="N132" s="148">
        <f t="shared" si="25"/>
        <v>17</v>
      </c>
      <c r="O132" s="168">
        <f t="shared" si="25"/>
        <v>17</v>
      </c>
      <c r="P132" s="129"/>
      <c r="Q132" s="129"/>
      <c r="R132" s="129"/>
    </row>
    <row r="133" spans="1:18">
      <c r="A133" s="348"/>
      <c r="B133" s="67" t="s">
        <v>670</v>
      </c>
      <c r="C133" s="67"/>
      <c r="D133" s="129"/>
      <c r="E133" s="129"/>
      <c r="F133" s="129"/>
      <c r="G133" s="129"/>
      <c r="H133" s="129"/>
      <c r="I133" s="129"/>
      <c r="J133" s="129"/>
      <c r="K133" s="129"/>
      <c r="L133" s="129"/>
      <c r="M133" s="129"/>
      <c r="N133" s="129"/>
      <c r="O133" s="129"/>
      <c r="P133" s="129"/>
      <c r="Q133" s="129"/>
      <c r="R133" s="129"/>
    </row>
    <row r="134" spans="1:18">
      <c r="A134" s="348"/>
      <c r="B134" s="361" t="s">
        <v>671</v>
      </c>
      <c r="C134" s="362"/>
      <c r="D134" s="129"/>
      <c r="E134" s="129"/>
      <c r="F134" s="129"/>
      <c r="G134" s="129"/>
      <c r="H134" s="129"/>
      <c r="I134" s="129"/>
      <c r="J134" s="129"/>
      <c r="K134" s="129"/>
      <c r="L134" s="129"/>
      <c r="M134" s="129"/>
      <c r="N134" s="129"/>
      <c r="O134" s="129"/>
      <c r="P134" s="129"/>
      <c r="Q134" s="129"/>
      <c r="R134" s="129"/>
    </row>
    <row r="135" ht="14" customHeight="1" spans="1:18">
      <c r="A135" s="348"/>
      <c r="B135" s="363" t="s">
        <v>672</v>
      </c>
      <c r="C135" s="129"/>
      <c r="D135" s="129"/>
      <c r="E135" s="129"/>
      <c r="F135" s="129"/>
      <c r="G135" s="129"/>
      <c r="H135" s="129"/>
      <c r="I135" s="129"/>
      <c r="J135" s="129"/>
      <c r="K135" s="129"/>
      <c r="L135" s="129"/>
      <c r="M135" s="129"/>
      <c r="N135" s="129"/>
      <c r="O135" s="129"/>
      <c r="P135" s="129"/>
      <c r="Q135" s="129"/>
      <c r="R135" s="129"/>
    </row>
    <row r="136" ht="23.25" customHeight="1" spans="1:18">
      <c r="A136" s="348"/>
      <c r="B136" s="363"/>
      <c r="C136" s="129"/>
      <c r="D136" s="129"/>
      <c r="E136" s="129"/>
      <c r="F136" s="129"/>
      <c r="G136" s="129"/>
      <c r="H136" s="129"/>
      <c r="I136" s="129"/>
      <c r="J136" s="129"/>
      <c r="K136" s="129"/>
      <c r="L136" s="129"/>
      <c r="M136" s="129"/>
      <c r="N136" s="129"/>
      <c r="O136" s="129"/>
      <c r="P136" s="129"/>
      <c r="Q136" s="129"/>
      <c r="R136" s="129"/>
    </row>
    <row r="137" ht="23.25" customHeight="1" spans="1:18">
      <c r="A137" s="348"/>
      <c r="B137" s="129"/>
      <c r="C137" s="129"/>
      <c r="D137" s="129"/>
      <c r="E137" s="129"/>
      <c r="F137" s="129"/>
      <c r="G137" s="129"/>
      <c r="H137" s="129"/>
      <c r="I137" s="129"/>
      <c r="J137" s="129"/>
      <c r="K137" s="129"/>
      <c r="L137" s="129"/>
      <c r="M137" s="129"/>
      <c r="N137" s="129"/>
      <c r="O137" s="129"/>
      <c r="P137" s="129"/>
      <c r="Q137" s="129"/>
      <c r="R137" s="129"/>
    </row>
    <row r="138" ht="16.5" customHeight="1" spans="1:18">
      <c r="A138" s="348"/>
      <c r="B138" s="350" t="s">
        <v>684</v>
      </c>
      <c r="C138" s="350"/>
      <c r="D138" s="67"/>
      <c r="E138" s="67"/>
      <c r="F138" s="67"/>
      <c r="G138" s="67"/>
      <c r="H138" s="67"/>
      <c r="I138" s="67"/>
      <c r="J138" s="67"/>
      <c r="K138" s="67"/>
      <c r="L138" s="67"/>
      <c r="M138" s="67"/>
      <c r="N138" s="370"/>
      <c r="O138" s="371"/>
      <c r="P138" s="129"/>
      <c r="Q138" s="129"/>
      <c r="R138" s="129"/>
    </row>
    <row r="139" ht="39.95" customHeight="1" spans="1:18">
      <c r="A139" s="348"/>
      <c r="B139" s="351" t="s">
        <v>679</v>
      </c>
      <c r="C139" s="369"/>
      <c r="D139" s="352" t="s">
        <v>634</v>
      </c>
      <c r="E139" s="352" t="s">
        <v>635</v>
      </c>
      <c r="F139" s="352" t="s">
        <v>636</v>
      </c>
      <c r="G139" s="352" t="s">
        <v>637</v>
      </c>
      <c r="H139" s="352" t="s">
        <v>638</v>
      </c>
      <c r="I139" s="352" t="s">
        <v>639</v>
      </c>
      <c r="J139" s="352" t="s">
        <v>640</v>
      </c>
      <c r="K139" s="352" t="s">
        <v>641</v>
      </c>
      <c r="L139" s="352" t="s">
        <v>642</v>
      </c>
      <c r="M139" s="352" t="s">
        <v>643</v>
      </c>
      <c r="N139" s="372" t="s">
        <v>644</v>
      </c>
      <c r="O139" s="373" t="s">
        <v>645</v>
      </c>
      <c r="P139" s="129"/>
      <c r="Q139" s="129"/>
      <c r="R139" s="129"/>
    </row>
    <row r="140" ht="23.25" customHeight="1" spans="1:18">
      <c r="A140" s="348"/>
      <c r="B140" s="353" t="s">
        <v>43</v>
      </c>
      <c r="C140" s="208"/>
      <c r="D140" s="387">
        <v>0</v>
      </c>
      <c r="E140" s="387">
        <v>0</v>
      </c>
      <c r="F140" s="387">
        <v>0</v>
      </c>
      <c r="G140" s="387">
        <v>0</v>
      </c>
      <c r="H140" s="387">
        <v>0</v>
      </c>
      <c r="I140" s="387">
        <v>0</v>
      </c>
      <c r="J140" s="387">
        <v>0</v>
      </c>
      <c r="K140" s="398">
        <v>0</v>
      </c>
      <c r="L140" s="387">
        <v>0</v>
      </c>
      <c r="M140" s="398">
        <v>0</v>
      </c>
      <c r="N140" s="387">
        <v>0</v>
      </c>
      <c r="O140" s="390">
        <v>0</v>
      </c>
      <c r="P140" s="129"/>
      <c r="Q140" s="129"/>
      <c r="R140" s="129"/>
    </row>
    <row r="141" ht="23.25" customHeight="1" spans="1:18">
      <c r="A141" s="348"/>
      <c r="B141" s="353" t="s">
        <v>55</v>
      </c>
      <c r="C141" s="208"/>
      <c r="D141" s="387">
        <v>0</v>
      </c>
      <c r="E141" s="387">
        <v>0</v>
      </c>
      <c r="F141" s="387">
        <v>0</v>
      </c>
      <c r="G141" s="387">
        <v>0</v>
      </c>
      <c r="H141" s="387">
        <v>0</v>
      </c>
      <c r="I141" s="387">
        <v>0</v>
      </c>
      <c r="J141" s="387">
        <v>1</v>
      </c>
      <c r="K141" s="387">
        <v>1</v>
      </c>
      <c r="L141" s="387">
        <v>1</v>
      </c>
      <c r="M141" s="387">
        <v>1</v>
      </c>
      <c r="N141" s="387">
        <v>1</v>
      </c>
      <c r="O141" s="391">
        <v>1</v>
      </c>
      <c r="P141" s="129"/>
      <c r="Q141" s="129"/>
      <c r="R141" s="129"/>
    </row>
    <row r="142" ht="23.25" customHeight="1" spans="1:18">
      <c r="A142" s="348"/>
      <c r="B142" s="353" t="s">
        <v>39</v>
      </c>
      <c r="C142" s="208"/>
      <c r="D142" s="387">
        <v>1</v>
      </c>
      <c r="E142" s="387">
        <v>1</v>
      </c>
      <c r="F142" s="388">
        <v>1</v>
      </c>
      <c r="G142" s="388">
        <v>2</v>
      </c>
      <c r="H142" s="388">
        <v>1</v>
      </c>
      <c r="I142" s="388">
        <v>1</v>
      </c>
      <c r="J142" s="388">
        <v>4</v>
      </c>
      <c r="K142" s="388">
        <v>4</v>
      </c>
      <c r="L142" s="388">
        <v>4</v>
      </c>
      <c r="M142" s="388">
        <v>4</v>
      </c>
      <c r="N142" s="392">
        <v>4</v>
      </c>
      <c r="O142" s="391">
        <v>4</v>
      </c>
      <c r="P142" s="129"/>
      <c r="Q142" s="129"/>
      <c r="R142" s="129"/>
    </row>
    <row r="143" ht="23.25" customHeight="1" spans="1:18">
      <c r="A143" s="348"/>
      <c r="B143" s="353" t="s">
        <v>99</v>
      </c>
      <c r="C143" s="208"/>
      <c r="D143" s="387">
        <v>0</v>
      </c>
      <c r="E143" s="387">
        <v>0</v>
      </c>
      <c r="F143" s="387">
        <v>0</v>
      </c>
      <c r="G143" s="387">
        <v>0</v>
      </c>
      <c r="H143" s="387">
        <v>0</v>
      </c>
      <c r="I143" s="387">
        <v>0</v>
      </c>
      <c r="J143" s="387">
        <v>0</v>
      </c>
      <c r="K143" s="387">
        <v>0</v>
      </c>
      <c r="L143" s="387">
        <v>0</v>
      </c>
      <c r="M143" s="387">
        <v>0</v>
      </c>
      <c r="N143" s="387">
        <v>0</v>
      </c>
      <c r="O143" s="391">
        <v>0</v>
      </c>
      <c r="P143" s="129"/>
      <c r="Q143" s="129"/>
      <c r="R143" s="129"/>
    </row>
    <row r="144" ht="23.25" customHeight="1" spans="1:18">
      <c r="A144" s="348"/>
      <c r="B144" s="353" t="s">
        <v>35</v>
      </c>
      <c r="C144" s="208"/>
      <c r="D144" s="387">
        <v>0</v>
      </c>
      <c r="E144" s="387">
        <v>0</v>
      </c>
      <c r="F144" s="387">
        <v>0</v>
      </c>
      <c r="G144" s="387">
        <v>0</v>
      </c>
      <c r="H144" s="387">
        <v>0</v>
      </c>
      <c r="I144" s="387">
        <v>2</v>
      </c>
      <c r="J144" s="387">
        <v>2</v>
      </c>
      <c r="K144" s="387">
        <v>2</v>
      </c>
      <c r="L144" s="387">
        <v>2</v>
      </c>
      <c r="M144" s="387">
        <v>2</v>
      </c>
      <c r="N144" s="387">
        <v>2</v>
      </c>
      <c r="O144" s="391">
        <v>2</v>
      </c>
      <c r="P144" s="129"/>
      <c r="Q144" s="129"/>
      <c r="R144" s="129"/>
    </row>
    <row r="145" ht="23.25" customHeight="1" spans="1:18">
      <c r="A145" s="348"/>
      <c r="B145" s="353" t="s">
        <v>103</v>
      </c>
      <c r="C145" s="208"/>
      <c r="D145" s="387">
        <v>0</v>
      </c>
      <c r="E145" s="387">
        <v>0</v>
      </c>
      <c r="F145" s="387">
        <v>0</v>
      </c>
      <c r="G145" s="387">
        <v>0</v>
      </c>
      <c r="H145" s="387">
        <v>0</v>
      </c>
      <c r="I145" s="387">
        <v>0</v>
      </c>
      <c r="J145" s="387">
        <v>0</v>
      </c>
      <c r="K145" s="387">
        <v>0</v>
      </c>
      <c r="L145" s="387">
        <v>0</v>
      </c>
      <c r="M145" s="387">
        <v>0</v>
      </c>
      <c r="N145" s="387">
        <v>0</v>
      </c>
      <c r="O145" s="391">
        <v>0</v>
      </c>
      <c r="P145" s="129"/>
      <c r="Q145" s="129"/>
      <c r="R145" s="129"/>
    </row>
    <row r="146" ht="23.25" customHeight="1" spans="1:18">
      <c r="A146" s="348"/>
      <c r="B146" s="353" t="s">
        <v>113</v>
      </c>
      <c r="C146" s="208"/>
      <c r="D146" s="387">
        <v>0</v>
      </c>
      <c r="E146" s="387">
        <v>0</v>
      </c>
      <c r="F146" s="387">
        <v>0</v>
      </c>
      <c r="G146" s="387">
        <v>0</v>
      </c>
      <c r="H146" s="387">
        <v>0</v>
      </c>
      <c r="I146" s="387">
        <v>0</v>
      </c>
      <c r="J146" s="387">
        <v>0</v>
      </c>
      <c r="K146" s="387">
        <v>0</v>
      </c>
      <c r="L146" s="387">
        <v>0</v>
      </c>
      <c r="M146" s="387">
        <v>0</v>
      </c>
      <c r="N146" s="387">
        <v>0</v>
      </c>
      <c r="O146" s="391">
        <v>0</v>
      </c>
      <c r="P146" s="129"/>
      <c r="Q146" s="129"/>
      <c r="R146" s="129"/>
    </row>
    <row r="147" ht="23.25" customHeight="1" spans="1:18">
      <c r="A147" s="348"/>
      <c r="B147" s="353" t="s">
        <v>17</v>
      </c>
      <c r="C147" s="354"/>
      <c r="D147" s="159">
        <v>1</v>
      </c>
      <c r="E147" s="358">
        <v>1</v>
      </c>
      <c r="F147" s="356">
        <v>1</v>
      </c>
      <c r="G147" s="356">
        <v>2</v>
      </c>
      <c r="H147" s="356">
        <v>1</v>
      </c>
      <c r="I147" s="356">
        <v>1</v>
      </c>
      <c r="J147" s="356">
        <v>2</v>
      </c>
      <c r="K147" s="356">
        <v>2</v>
      </c>
      <c r="L147" s="356">
        <v>2</v>
      </c>
      <c r="M147" s="356">
        <v>2</v>
      </c>
      <c r="N147" s="356">
        <v>2</v>
      </c>
      <c r="O147" s="259">
        <v>1</v>
      </c>
      <c r="P147" s="129"/>
      <c r="Q147" s="129"/>
      <c r="R147" s="129"/>
    </row>
    <row r="148" ht="23.25" customHeight="1" spans="1:18">
      <c r="A148" s="348"/>
      <c r="B148" s="353" t="s">
        <v>26</v>
      </c>
      <c r="C148" s="354"/>
      <c r="D148" s="159">
        <v>1</v>
      </c>
      <c r="E148" s="358">
        <v>1</v>
      </c>
      <c r="F148" s="356">
        <v>1</v>
      </c>
      <c r="G148" s="356">
        <v>2</v>
      </c>
      <c r="H148" s="356">
        <v>1</v>
      </c>
      <c r="I148" s="356">
        <v>1</v>
      </c>
      <c r="J148" s="356">
        <v>2</v>
      </c>
      <c r="K148" s="356">
        <v>2</v>
      </c>
      <c r="L148" s="356">
        <v>2</v>
      </c>
      <c r="M148" s="356">
        <v>2</v>
      </c>
      <c r="N148" s="356">
        <v>2</v>
      </c>
      <c r="O148" s="259">
        <v>2</v>
      </c>
      <c r="P148" s="129"/>
      <c r="Q148" s="129"/>
      <c r="R148" s="129"/>
    </row>
    <row r="149" ht="23.25" customHeight="1" spans="1:18">
      <c r="A149" s="348"/>
      <c r="B149" s="353" t="s">
        <v>22</v>
      </c>
      <c r="C149" s="354"/>
      <c r="D149" s="159">
        <v>0</v>
      </c>
      <c r="E149" s="159">
        <v>0</v>
      </c>
      <c r="F149" s="159">
        <v>0</v>
      </c>
      <c r="G149" s="159">
        <v>0</v>
      </c>
      <c r="H149" s="356">
        <v>0</v>
      </c>
      <c r="I149" s="356">
        <v>0</v>
      </c>
      <c r="J149" s="356">
        <v>1</v>
      </c>
      <c r="K149" s="356">
        <v>1</v>
      </c>
      <c r="L149" s="356">
        <v>1</v>
      </c>
      <c r="M149" s="356">
        <v>1</v>
      </c>
      <c r="N149" s="356">
        <v>1</v>
      </c>
      <c r="O149" s="259">
        <v>1</v>
      </c>
      <c r="P149" s="129"/>
      <c r="Q149" s="129"/>
      <c r="R149" s="129"/>
    </row>
    <row r="150" ht="23.25" customHeight="1" spans="1:18">
      <c r="A150" s="348"/>
      <c r="B150" s="353" t="s">
        <v>50</v>
      </c>
      <c r="C150" s="354"/>
      <c r="D150" s="159">
        <v>0</v>
      </c>
      <c r="E150" s="159">
        <v>0</v>
      </c>
      <c r="F150" s="159">
        <v>0</v>
      </c>
      <c r="G150" s="159">
        <v>0</v>
      </c>
      <c r="H150" s="356">
        <v>1</v>
      </c>
      <c r="I150" s="356">
        <v>1</v>
      </c>
      <c r="J150" s="356">
        <v>1</v>
      </c>
      <c r="K150" s="356">
        <v>1</v>
      </c>
      <c r="L150" s="356">
        <v>1</v>
      </c>
      <c r="M150" s="356">
        <v>1</v>
      </c>
      <c r="N150" s="356">
        <v>1</v>
      </c>
      <c r="O150" s="259">
        <v>1</v>
      </c>
      <c r="P150" s="129"/>
      <c r="Q150" s="129"/>
      <c r="R150" s="129"/>
    </row>
    <row r="151" ht="23.25" customHeight="1" spans="1:18">
      <c r="A151" s="348"/>
      <c r="B151" s="359" t="s">
        <v>511</v>
      </c>
      <c r="C151" s="360"/>
      <c r="D151" s="148">
        <f>SUM(D140:D150)</f>
        <v>3</v>
      </c>
      <c r="E151" s="148">
        <f t="shared" ref="E151:O151" si="26">SUM(E140:E150)</f>
        <v>3</v>
      </c>
      <c r="F151" s="148">
        <f t="shared" si="26"/>
        <v>3</v>
      </c>
      <c r="G151" s="148">
        <f t="shared" si="26"/>
        <v>6</v>
      </c>
      <c r="H151" s="148">
        <f t="shared" si="26"/>
        <v>4</v>
      </c>
      <c r="I151" s="148">
        <f t="shared" si="26"/>
        <v>6</v>
      </c>
      <c r="J151" s="148">
        <f t="shared" si="26"/>
        <v>13</v>
      </c>
      <c r="K151" s="148">
        <f t="shared" si="26"/>
        <v>13</v>
      </c>
      <c r="L151" s="148">
        <f t="shared" si="26"/>
        <v>13</v>
      </c>
      <c r="M151" s="148">
        <f t="shared" si="26"/>
        <v>13</v>
      </c>
      <c r="N151" s="148">
        <f t="shared" si="26"/>
        <v>13</v>
      </c>
      <c r="O151" s="168">
        <f t="shared" si="26"/>
        <v>12</v>
      </c>
      <c r="P151" s="129"/>
      <c r="Q151" s="129"/>
      <c r="R151" s="129"/>
    </row>
    <row r="152" spans="1:18">
      <c r="A152" s="348"/>
      <c r="B152" s="67" t="s">
        <v>670</v>
      </c>
      <c r="C152" s="67"/>
      <c r="D152" s="129"/>
      <c r="E152" s="129"/>
      <c r="F152" s="129"/>
      <c r="G152" s="129"/>
      <c r="H152" s="129"/>
      <c r="I152" s="129"/>
      <c r="J152" s="129"/>
      <c r="K152" s="129"/>
      <c r="L152" s="129"/>
      <c r="M152" s="129"/>
      <c r="N152" s="129"/>
      <c r="O152" s="129"/>
      <c r="P152" s="129"/>
      <c r="Q152" s="129"/>
      <c r="R152" s="129"/>
    </row>
    <row r="153" spans="1:18">
      <c r="A153" s="348"/>
      <c r="B153" s="361" t="s">
        <v>671</v>
      </c>
      <c r="C153" s="362"/>
      <c r="D153" s="129"/>
      <c r="E153" s="129"/>
      <c r="F153" s="129"/>
      <c r="G153" s="129"/>
      <c r="H153" s="129"/>
      <c r="I153" s="129"/>
      <c r="J153" s="129"/>
      <c r="K153" s="129"/>
      <c r="L153" s="129"/>
      <c r="M153" s="129"/>
      <c r="N153" s="129"/>
      <c r="O153" s="129"/>
      <c r="P153" s="129"/>
      <c r="Q153" s="129"/>
      <c r="R153" s="129"/>
    </row>
    <row r="154" spans="1:18">
      <c r="A154" s="348"/>
      <c r="B154" s="363" t="s">
        <v>672</v>
      </c>
      <c r="C154" s="129"/>
      <c r="D154" s="129"/>
      <c r="E154" s="129"/>
      <c r="F154" s="129"/>
      <c r="G154" s="129"/>
      <c r="H154" s="129"/>
      <c r="I154" s="129"/>
      <c r="J154" s="129"/>
      <c r="K154" s="129"/>
      <c r="L154" s="129"/>
      <c r="M154" s="129"/>
      <c r="N154" s="129"/>
      <c r="O154" s="129"/>
      <c r="P154" s="129"/>
      <c r="Q154" s="129"/>
      <c r="R154" s="129"/>
    </row>
    <row r="155" ht="21" customHeight="1" spans="1:18">
      <c r="A155" s="348"/>
      <c r="B155" s="363"/>
      <c r="C155" s="129"/>
      <c r="D155" s="129"/>
      <c r="E155" s="129"/>
      <c r="F155" s="129"/>
      <c r="G155" s="129"/>
      <c r="H155" s="129"/>
      <c r="I155" s="129"/>
      <c r="J155" s="129"/>
      <c r="K155" s="129"/>
      <c r="L155" s="129"/>
      <c r="M155" s="129"/>
      <c r="N155" s="129"/>
      <c r="O155" s="129"/>
      <c r="P155" s="129"/>
      <c r="Q155" s="129"/>
      <c r="R155" s="129"/>
    </row>
    <row r="156" spans="1:18">
      <c r="A156" s="348"/>
      <c r="B156" s="129"/>
      <c r="C156" s="129"/>
      <c r="D156" s="129"/>
      <c r="E156" s="129"/>
      <c r="F156" s="129"/>
      <c r="G156" s="129"/>
      <c r="H156" s="129"/>
      <c r="I156" s="129"/>
      <c r="J156" s="129"/>
      <c r="K156" s="129"/>
      <c r="L156" s="129"/>
      <c r="M156" s="129"/>
      <c r="N156" s="129"/>
      <c r="O156" s="129"/>
      <c r="P156" s="129"/>
      <c r="Q156" s="129"/>
      <c r="R156" s="129"/>
    </row>
    <row r="157" ht="16.5" customHeight="1" spans="1:18">
      <c r="A157" s="348"/>
      <c r="B157" s="350" t="s">
        <v>685</v>
      </c>
      <c r="C157" s="350"/>
      <c r="D157" s="67"/>
      <c r="E157" s="67"/>
      <c r="F157" s="67"/>
      <c r="G157" s="67"/>
      <c r="H157" s="67"/>
      <c r="I157" s="67"/>
      <c r="J157" s="67"/>
      <c r="K157" s="67"/>
      <c r="L157" s="67"/>
      <c r="M157" s="67"/>
      <c r="N157" s="370"/>
      <c r="O157" s="371"/>
      <c r="P157" s="129"/>
      <c r="Q157" s="129"/>
      <c r="R157" s="129"/>
    </row>
    <row r="158" ht="39.95" customHeight="1" spans="1:18">
      <c r="A158" s="348"/>
      <c r="B158" s="351" t="s">
        <v>679</v>
      </c>
      <c r="C158" s="369" t="s">
        <v>686</v>
      </c>
      <c r="D158" s="352" t="s">
        <v>634</v>
      </c>
      <c r="E158" s="352" t="s">
        <v>635</v>
      </c>
      <c r="F158" s="352" t="s">
        <v>636</v>
      </c>
      <c r="G158" s="352" t="s">
        <v>637</v>
      </c>
      <c r="H158" s="352" t="s">
        <v>638</v>
      </c>
      <c r="I158" s="352" t="s">
        <v>639</v>
      </c>
      <c r="J158" s="352" t="s">
        <v>640</v>
      </c>
      <c r="K158" s="352" t="s">
        <v>641</v>
      </c>
      <c r="L158" s="352" t="s">
        <v>642</v>
      </c>
      <c r="M158" s="352" t="s">
        <v>643</v>
      </c>
      <c r="N158" s="372" t="s">
        <v>644</v>
      </c>
      <c r="O158" s="373" t="s">
        <v>645</v>
      </c>
      <c r="P158" s="129"/>
      <c r="Q158" s="39"/>
      <c r="R158" s="129"/>
    </row>
    <row r="159" ht="23.25" customHeight="1" spans="1:18">
      <c r="A159" s="348"/>
      <c r="B159" s="395" t="s">
        <v>55</v>
      </c>
      <c r="C159" s="39" t="s">
        <v>687</v>
      </c>
      <c r="D159" s="387">
        <v>0</v>
      </c>
      <c r="E159" s="387">
        <v>0</v>
      </c>
      <c r="F159" s="387">
        <v>0</v>
      </c>
      <c r="G159" s="387">
        <v>0</v>
      </c>
      <c r="H159" s="387">
        <v>0</v>
      </c>
      <c r="I159" s="387">
        <v>0</v>
      </c>
      <c r="J159" s="387">
        <v>0</v>
      </c>
      <c r="K159" s="387">
        <v>0</v>
      </c>
      <c r="L159" s="387">
        <v>0</v>
      </c>
      <c r="M159" s="387">
        <v>0</v>
      </c>
      <c r="N159" s="399">
        <v>0</v>
      </c>
      <c r="O159" s="391">
        <v>0</v>
      </c>
      <c r="P159" s="129"/>
      <c r="Q159" s="39"/>
      <c r="R159" s="129"/>
    </row>
    <row r="160" ht="23.25" customHeight="1" spans="1:18">
      <c r="A160" s="348"/>
      <c r="B160" s="395" t="s">
        <v>55</v>
      </c>
      <c r="C160" s="39" t="s">
        <v>54</v>
      </c>
      <c r="D160" s="387">
        <v>0</v>
      </c>
      <c r="E160" s="387">
        <v>0</v>
      </c>
      <c r="F160" s="387">
        <v>0</v>
      </c>
      <c r="G160" s="387">
        <v>0</v>
      </c>
      <c r="H160" s="387">
        <v>0</v>
      </c>
      <c r="I160" s="387">
        <v>0</v>
      </c>
      <c r="J160" s="387">
        <v>1</v>
      </c>
      <c r="K160" s="387">
        <v>1</v>
      </c>
      <c r="L160" s="387">
        <v>1</v>
      </c>
      <c r="M160" s="387">
        <v>1</v>
      </c>
      <c r="N160" s="399">
        <v>1</v>
      </c>
      <c r="O160" s="391">
        <v>1</v>
      </c>
      <c r="P160" s="129"/>
      <c r="Q160" s="39"/>
      <c r="R160" s="129"/>
    </row>
    <row r="161" ht="23.25" customHeight="1" spans="1:18">
      <c r="A161" s="348"/>
      <c r="B161" s="395" t="s">
        <v>17</v>
      </c>
      <c r="C161" s="39" t="s">
        <v>16</v>
      </c>
      <c r="D161" s="387">
        <v>1</v>
      </c>
      <c r="E161" s="387">
        <v>1</v>
      </c>
      <c r="F161" s="387">
        <v>5</v>
      </c>
      <c r="G161" s="387">
        <v>10</v>
      </c>
      <c r="H161" s="387">
        <v>5</v>
      </c>
      <c r="I161" s="387">
        <v>5</v>
      </c>
      <c r="J161" s="387">
        <v>5</v>
      </c>
      <c r="K161" s="387">
        <v>5</v>
      </c>
      <c r="L161" s="387">
        <v>5</v>
      </c>
      <c r="M161" s="387">
        <v>5</v>
      </c>
      <c r="N161" s="399">
        <v>5</v>
      </c>
      <c r="O161" s="391">
        <v>5</v>
      </c>
      <c r="P161" s="129"/>
      <c r="Q161" s="39"/>
      <c r="R161" s="129"/>
    </row>
    <row r="162" ht="23.25" customHeight="1" spans="1:18">
      <c r="A162" s="348"/>
      <c r="B162" s="395" t="s">
        <v>50</v>
      </c>
      <c r="C162" s="39" t="s">
        <v>108</v>
      </c>
      <c r="D162" s="387">
        <v>0</v>
      </c>
      <c r="E162" s="387">
        <v>0</v>
      </c>
      <c r="F162" s="387">
        <v>0</v>
      </c>
      <c r="G162" s="387">
        <v>0</v>
      </c>
      <c r="H162" s="387">
        <v>0</v>
      </c>
      <c r="I162" s="387">
        <v>0</v>
      </c>
      <c r="J162" s="387">
        <v>1</v>
      </c>
      <c r="K162" s="387">
        <v>1</v>
      </c>
      <c r="L162" s="387">
        <v>1</v>
      </c>
      <c r="M162" s="387">
        <v>1</v>
      </c>
      <c r="N162" s="399">
        <v>1</v>
      </c>
      <c r="O162" s="391">
        <v>1</v>
      </c>
      <c r="P162" s="129"/>
      <c r="Q162" s="39"/>
      <c r="R162" s="129"/>
    </row>
    <row r="163" ht="23.25" customHeight="1" spans="1:18">
      <c r="A163" s="348"/>
      <c r="B163" s="395" t="s">
        <v>22</v>
      </c>
      <c r="C163" s="39" t="s">
        <v>58</v>
      </c>
      <c r="D163" s="387">
        <v>1</v>
      </c>
      <c r="E163" s="387">
        <v>1</v>
      </c>
      <c r="F163" s="387">
        <v>1</v>
      </c>
      <c r="G163" s="387">
        <v>0</v>
      </c>
      <c r="H163" s="387">
        <v>0</v>
      </c>
      <c r="I163" s="387">
        <v>0</v>
      </c>
      <c r="J163" s="387">
        <v>0</v>
      </c>
      <c r="K163" s="387">
        <v>0</v>
      </c>
      <c r="L163" s="387">
        <v>0</v>
      </c>
      <c r="M163" s="387">
        <v>0</v>
      </c>
      <c r="N163" s="399">
        <v>0</v>
      </c>
      <c r="O163" s="391">
        <v>0</v>
      </c>
      <c r="P163" s="129"/>
      <c r="Q163" s="39"/>
      <c r="R163" s="129"/>
    </row>
    <row r="164" ht="23.25" customHeight="1" spans="1:18">
      <c r="A164" s="348"/>
      <c r="B164" s="353" t="s">
        <v>26</v>
      </c>
      <c r="C164" s="39" t="s">
        <v>270</v>
      </c>
      <c r="D164" s="159">
        <v>0</v>
      </c>
      <c r="E164" s="159">
        <v>0</v>
      </c>
      <c r="F164" s="356">
        <v>0</v>
      </c>
      <c r="G164" s="356">
        <v>0</v>
      </c>
      <c r="H164" s="356">
        <v>0</v>
      </c>
      <c r="I164" s="356">
        <v>0</v>
      </c>
      <c r="J164" s="356">
        <v>1</v>
      </c>
      <c r="K164" s="356">
        <v>1</v>
      </c>
      <c r="L164" s="356">
        <v>1</v>
      </c>
      <c r="M164" s="356">
        <v>1</v>
      </c>
      <c r="N164" s="356">
        <v>1</v>
      </c>
      <c r="O164" s="259">
        <v>1</v>
      </c>
      <c r="P164" s="129"/>
      <c r="Q164" s="39"/>
      <c r="R164" s="129"/>
    </row>
    <row r="165" ht="23.25" customHeight="1" spans="1:18">
      <c r="A165" s="348"/>
      <c r="B165" s="353" t="s">
        <v>39</v>
      </c>
      <c r="C165" s="39" t="s">
        <v>38</v>
      </c>
      <c r="D165" s="159">
        <v>0</v>
      </c>
      <c r="E165" s="159">
        <v>0</v>
      </c>
      <c r="F165" s="159">
        <v>0</v>
      </c>
      <c r="G165" s="159">
        <v>0</v>
      </c>
      <c r="H165" s="159">
        <v>0</v>
      </c>
      <c r="I165" s="159">
        <v>0</v>
      </c>
      <c r="J165" s="159">
        <v>1</v>
      </c>
      <c r="K165" s="159">
        <v>1</v>
      </c>
      <c r="L165" s="159">
        <v>1</v>
      </c>
      <c r="M165" s="159">
        <v>1</v>
      </c>
      <c r="N165" s="159">
        <v>1</v>
      </c>
      <c r="O165" s="259">
        <v>1</v>
      </c>
      <c r="P165" s="129"/>
      <c r="Q165" s="39"/>
      <c r="R165" s="129"/>
    </row>
    <row r="166" ht="23.25" customHeight="1" spans="1:18">
      <c r="A166" s="348"/>
      <c r="B166" s="353" t="s">
        <v>103</v>
      </c>
      <c r="C166" s="396" t="s">
        <v>102</v>
      </c>
      <c r="D166" s="159">
        <v>0</v>
      </c>
      <c r="E166" s="159">
        <v>0</v>
      </c>
      <c r="F166" s="159">
        <v>0</v>
      </c>
      <c r="G166" s="159">
        <v>0</v>
      </c>
      <c r="H166" s="159">
        <v>0</v>
      </c>
      <c r="I166" s="159">
        <v>0</v>
      </c>
      <c r="J166" s="159">
        <v>1</v>
      </c>
      <c r="K166" s="159">
        <v>1</v>
      </c>
      <c r="L166" s="159">
        <v>1</v>
      </c>
      <c r="M166" s="159">
        <v>1</v>
      </c>
      <c r="N166" s="159">
        <v>1</v>
      </c>
      <c r="O166" s="259">
        <v>1</v>
      </c>
      <c r="P166" s="129"/>
      <c r="Q166" s="39" t="s">
        <v>688</v>
      </c>
      <c r="R166" s="129"/>
    </row>
    <row r="167" ht="23.25" customHeight="1" spans="1:18">
      <c r="A167" s="348"/>
      <c r="B167" s="353" t="s">
        <v>50</v>
      </c>
      <c r="C167" s="39" t="s">
        <v>49</v>
      </c>
      <c r="D167" s="159">
        <v>0</v>
      </c>
      <c r="E167" s="159">
        <v>0</v>
      </c>
      <c r="F167" s="356">
        <v>0</v>
      </c>
      <c r="G167" s="356">
        <v>0</v>
      </c>
      <c r="H167" s="356">
        <v>2</v>
      </c>
      <c r="I167" s="356">
        <v>2</v>
      </c>
      <c r="J167" s="356">
        <v>2</v>
      </c>
      <c r="K167" s="356">
        <v>2</v>
      </c>
      <c r="L167" s="356">
        <v>2</v>
      </c>
      <c r="M167" s="356">
        <v>2</v>
      </c>
      <c r="N167" s="356">
        <v>2</v>
      </c>
      <c r="O167" s="259">
        <v>2</v>
      </c>
      <c r="P167" s="129"/>
      <c r="Q167" s="39"/>
      <c r="R167" s="129"/>
    </row>
    <row r="168" ht="23.25" customHeight="1" spans="1:18">
      <c r="A168" s="348"/>
      <c r="B168" s="353" t="s">
        <v>35</v>
      </c>
      <c r="C168" s="39" t="s">
        <v>34</v>
      </c>
      <c r="D168" s="159">
        <v>0</v>
      </c>
      <c r="E168" s="159">
        <v>0</v>
      </c>
      <c r="F168" s="159">
        <v>0</v>
      </c>
      <c r="G168" s="159">
        <v>0</v>
      </c>
      <c r="H168" s="159">
        <v>0</v>
      </c>
      <c r="I168" s="159">
        <v>1</v>
      </c>
      <c r="J168" s="159">
        <v>1</v>
      </c>
      <c r="K168" s="159">
        <v>1</v>
      </c>
      <c r="L168" s="159">
        <v>1</v>
      </c>
      <c r="M168" s="159">
        <v>1</v>
      </c>
      <c r="N168" s="159">
        <v>1</v>
      </c>
      <c r="O168" s="259">
        <v>1</v>
      </c>
      <c r="P168" s="129"/>
      <c r="Q168" s="39"/>
      <c r="R168" s="129"/>
    </row>
    <row r="169" ht="23.25" customHeight="1" spans="1:18">
      <c r="A169" s="348"/>
      <c r="B169" s="353" t="s">
        <v>113</v>
      </c>
      <c r="C169" s="39" t="s">
        <v>112</v>
      </c>
      <c r="D169" s="159">
        <v>0</v>
      </c>
      <c r="E169" s="159">
        <v>0</v>
      </c>
      <c r="F169" s="356">
        <v>0</v>
      </c>
      <c r="G169" s="356">
        <v>0</v>
      </c>
      <c r="H169" s="356">
        <v>0</v>
      </c>
      <c r="I169" s="356">
        <v>0</v>
      </c>
      <c r="J169" s="356">
        <v>2</v>
      </c>
      <c r="K169" s="356">
        <v>2</v>
      </c>
      <c r="L169" s="356">
        <v>2</v>
      </c>
      <c r="M169" s="356">
        <v>2</v>
      </c>
      <c r="N169" s="356">
        <v>2</v>
      </c>
      <c r="O169" s="259">
        <v>2</v>
      </c>
      <c r="P169" s="129"/>
      <c r="Q169" s="39"/>
      <c r="R169" s="129"/>
    </row>
    <row r="170" ht="23.25" customHeight="1" spans="1:18">
      <c r="A170" s="348"/>
      <c r="B170" s="353" t="s">
        <v>17</v>
      </c>
      <c r="C170" s="39" t="s">
        <v>73</v>
      </c>
      <c r="D170" s="159" t="s">
        <v>688</v>
      </c>
      <c r="E170" s="159" t="s">
        <v>688</v>
      </c>
      <c r="F170" s="159" t="s">
        <v>688</v>
      </c>
      <c r="G170" s="159" t="s">
        <v>688</v>
      </c>
      <c r="H170" s="159" t="s">
        <v>688</v>
      </c>
      <c r="I170" s="159" t="s">
        <v>688</v>
      </c>
      <c r="J170" s="159" t="s">
        <v>688</v>
      </c>
      <c r="K170" s="159" t="s">
        <v>688</v>
      </c>
      <c r="L170" s="159" t="s">
        <v>688</v>
      </c>
      <c r="M170" s="159" t="s">
        <v>688</v>
      </c>
      <c r="N170" s="159" t="s">
        <v>688</v>
      </c>
      <c r="O170" s="259" t="s">
        <v>688</v>
      </c>
      <c r="P170" s="129"/>
      <c r="Q170" s="39"/>
      <c r="R170" s="129"/>
    </row>
    <row r="171" ht="23.25" customHeight="1" spans="1:18">
      <c r="A171" s="348"/>
      <c r="B171" s="353" t="s">
        <v>39</v>
      </c>
      <c r="C171" s="296" t="s">
        <v>92</v>
      </c>
      <c r="D171" s="159">
        <v>0</v>
      </c>
      <c r="E171" s="159">
        <v>0</v>
      </c>
      <c r="F171" s="159">
        <v>0</v>
      </c>
      <c r="G171" s="159">
        <v>0</v>
      </c>
      <c r="H171" s="159">
        <v>0</v>
      </c>
      <c r="I171" s="159">
        <v>0</v>
      </c>
      <c r="J171" s="159">
        <v>0</v>
      </c>
      <c r="K171" s="159">
        <v>0</v>
      </c>
      <c r="L171" s="159">
        <v>0</v>
      </c>
      <c r="M171" s="159">
        <v>0</v>
      </c>
      <c r="N171" s="159">
        <v>0</v>
      </c>
      <c r="O171" s="259">
        <v>0</v>
      </c>
      <c r="P171" s="129"/>
      <c r="Q171" s="39"/>
      <c r="R171" s="129"/>
    </row>
    <row r="172" ht="23.25" customHeight="1" spans="1:18">
      <c r="A172" s="348"/>
      <c r="B172" s="353" t="s">
        <v>26</v>
      </c>
      <c r="C172" s="39" t="s">
        <v>25</v>
      </c>
      <c r="D172" s="159">
        <v>5</v>
      </c>
      <c r="E172" s="159">
        <v>5</v>
      </c>
      <c r="F172" s="356">
        <v>5</v>
      </c>
      <c r="G172" s="356">
        <v>10</v>
      </c>
      <c r="H172" s="356">
        <v>5</v>
      </c>
      <c r="I172" s="356">
        <v>5</v>
      </c>
      <c r="J172" s="356">
        <v>5</v>
      </c>
      <c r="K172" s="356">
        <v>5</v>
      </c>
      <c r="L172" s="356">
        <v>5</v>
      </c>
      <c r="M172" s="356">
        <v>5</v>
      </c>
      <c r="N172" s="356">
        <v>5</v>
      </c>
      <c r="O172" s="259">
        <v>5</v>
      </c>
      <c r="P172" s="129"/>
      <c r="Q172" s="39"/>
      <c r="R172" s="129"/>
    </row>
    <row r="173" ht="23.25" customHeight="1" spans="1:18">
      <c r="A173" s="348"/>
      <c r="B173" s="353" t="s">
        <v>99</v>
      </c>
      <c r="C173" s="396" t="s">
        <v>98</v>
      </c>
      <c r="D173" s="159">
        <v>0</v>
      </c>
      <c r="E173" s="159">
        <v>0</v>
      </c>
      <c r="F173" s="356">
        <v>1</v>
      </c>
      <c r="G173" s="356">
        <v>2</v>
      </c>
      <c r="H173" s="356">
        <v>1</v>
      </c>
      <c r="I173" s="356">
        <v>1</v>
      </c>
      <c r="J173" s="356">
        <v>2</v>
      </c>
      <c r="K173" s="356">
        <v>2</v>
      </c>
      <c r="L173" s="356">
        <v>2</v>
      </c>
      <c r="M173" s="356">
        <v>2</v>
      </c>
      <c r="N173" s="356">
        <v>2</v>
      </c>
      <c r="O173" s="259">
        <v>2</v>
      </c>
      <c r="P173" s="129"/>
      <c r="Q173" s="39"/>
      <c r="R173" s="129"/>
    </row>
    <row r="174" ht="23.25" customHeight="1" spans="1:18">
      <c r="A174" s="348"/>
      <c r="B174" s="353" t="s">
        <v>22</v>
      </c>
      <c r="C174" s="39" t="s">
        <v>31</v>
      </c>
      <c r="D174" s="159">
        <v>0</v>
      </c>
      <c r="E174" s="159">
        <v>0</v>
      </c>
      <c r="F174" s="159">
        <v>0</v>
      </c>
      <c r="G174" s="159">
        <v>0</v>
      </c>
      <c r="H174" s="159">
        <v>0</v>
      </c>
      <c r="I174" s="159">
        <v>0</v>
      </c>
      <c r="J174" s="159">
        <v>1</v>
      </c>
      <c r="K174" s="159">
        <v>1</v>
      </c>
      <c r="L174" s="159">
        <v>1</v>
      </c>
      <c r="M174" s="159">
        <v>1</v>
      </c>
      <c r="N174" s="159">
        <v>1</v>
      </c>
      <c r="O174" s="259">
        <v>1</v>
      </c>
      <c r="P174" s="129"/>
      <c r="Q174" s="39"/>
      <c r="R174" s="129"/>
    </row>
    <row r="175" ht="23.25" customHeight="1" spans="1:18">
      <c r="A175" s="348"/>
      <c r="B175" s="353" t="s">
        <v>22</v>
      </c>
      <c r="C175" s="39" t="s">
        <v>21</v>
      </c>
      <c r="D175" s="159">
        <v>0</v>
      </c>
      <c r="E175" s="159">
        <v>0</v>
      </c>
      <c r="F175" s="159">
        <v>0</v>
      </c>
      <c r="G175" s="159">
        <v>0</v>
      </c>
      <c r="H175" s="159">
        <v>0</v>
      </c>
      <c r="I175" s="159">
        <v>0</v>
      </c>
      <c r="J175" s="159">
        <v>0</v>
      </c>
      <c r="K175" s="159">
        <v>0</v>
      </c>
      <c r="L175" s="159">
        <v>0</v>
      </c>
      <c r="M175" s="159">
        <v>0</v>
      </c>
      <c r="N175" s="159">
        <v>0</v>
      </c>
      <c r="O175" s="259">
        <v>0</v>
      </c>
      <c r="P175" s="129"/>
      <c r="Q175" s="39"/>
      <c r="R175" s="129"/>
    </row>
    <row r="176" ht="23.25" customHeight="1" spans="1:18">
      <c r="A176" s="348"/>
      <c r="B176" s="353" t="s">
        <v>43</v>
      </c>
      <c r="C176" s="39" t="s">
        <v>42</v>
      </c>
      <c r="D176" s="159">
        <v>0</v>
      </c>
      <c r="E176" s="159">
        <v>0</v>
      </c>
      <c r="F176" s="159">
        <v>0</v>
      </c>
      <c r="G176" s="159">
        <v>0</v>
      </c>
      <c r="H176" s="159">
        <v>0</v>
      </c>
      <c r="I176" s="159">
        <v>0</v>
      </c>
      <c r="J176" s="159">
        <v>0</v>
      </c>
      <c r="K176" s="159">
        <v>0</v>
      </c>
      <c r="L176" s="159">
        <v>0</v>
      </c>
      <c r="M176" s="159">
        <v>0</v>
      </c>
      <c r="N176" s="159">
        <v>0</v>
      </c>
      <c r="O176" s="259">
        <v>0</v>
      </c>
      <c r="P176" s="129"/>
      <c r="Q176" s="39"/>
      <c r="R176" s="129"/>
    </row>
    <row r="177" ht="23.25" customHeight="1" spans="1:18">
      <c r="A177" s="348"/>
      <c r="B177" s="353" t="s">
        <v>39</v>
      </c>
      <c r="C177" s="39" t="s">
        <v>66</v>
      </c>
      <c r="D177" s="159">
        <v>0</v>
      </c>
      <c r="E177" s="159">
        <v>0</v>
      </c>
      <c r="F177" s="159">
        <v>0</v>
      </c>
      <c r="G177" s="159">
        <v>0</v>
      </c>
      <c r="H177" s="159">
        <v>0</v>
      </c>
      <c r="I177" s="159">
        <v>0</v>
      </c>
      <c r="J177" s="159">
        <v>0</v>
      </c>
      <c r="K177" s="159">
        <v>0</v>
      </c>
      <c r="L177" s="159">
        <v>0</v>
      </c>
      <c r="M177" s="159">
        <v>0</v>
      </c>
      <c r="N177" s="159">
        <v>0</v>
      </c>
      <c r="O177" s="259">
        <v>0</v>
      </c>
      <c r="P177" s="129"/>
      <c r="Q177" s="39"/>
      <c r="R177" s="129"/>
    </row>
    <row r="178" ht="23.25" customHeight="1" spans="1:18">
      <c r="A178" s="348"/>
      <c r="B178" s="353" t="s">
        <v>22</v>
      </c>
      <c r="C178" s="396" t="s">
        <v>95</v>
      </c>
      <c r="D178" s="159">
        <v>0</v>
      </c>
      <c r="E178" s="159">
        <v>0</v>
      </c>
      <c r="F178" s="356">
        <v>0</v>
      </c>
      <c r="G178" s="356">
        <v>0</v>
      </c>
      <c r="H178" s="356">
        <v>0</v>
      </c>
      <c r="I178" s="356">
        <v>1</v>
      </c>
      <c r="J178" s="356">
        <v>1</v>
      </c>
      <c r="K178" s="356">
        <v>1</v>
      </c>
      <c r="L178" s="356">
        <v>1</v>
      </c>
      <c r="M178" s="356">
        <v>1</v>
      </c>
      <c r="N178" s="356">
        <v>1</v>
      </c>
      <c r="O178" s="259">
        <v>1</v>
      </c>
      <c r="P178" s="129"/>
      <c r="Q178" s="296"/>
      <c r="R178" s="129"/>
    </row>
    <row r="179" ht="23.25" customHeight="1" spans="1:18">
      <c r="A179" s="348"/>
      <c r="B179" s="353" t="s">
        <v>39</v>
      </c>
      <c r="C179" s="39" t="s">
        <v>70</v>
      </c>
      <c r="D179" s="159">
        <v>0</v>
      </c>
      <c r="E179" s="159">
        <v>0</v>
      </c>
      <c r="F179" s="159">
        <v>0</v>
      </c>
      <c r="G179" s="159">
        <v>0</v>
      </c>
      <c r="H179" s="159">
        <v>0</v>
      </c>
      <c r="I179" s="159">
        <v>0</v>
      </c>
      <c r="J179" s="159">
        <v>1</v>
      </c>
      <c r="K179" s="159">
        <v>1</v>
      </c>
      <c r="L179" s="159">
        <v>1</v>
      </c>
      <c r="M179" s="159">
        <v>1</v>
      </c>
      <c r="N179" s="159">
        <v>1</v>
      </c>
      <c r="O179" s="259">
        <v>1</v>
      </c>
      <c r="P179" s="129"/>
      <c r="Q179" s="39"/>
      <c r="R179" s="129"/>
    </row>
    <row r="180" ht="23.25" customHeight="1" spans="1:18">
      <c r="A180" s="348"/>
      <c r="B180" s="353" t="s">
        <v>22</v>
      </c>
      <c r="C180" s="39" t="s">
        <v>81</v>
      </c>
      <c r="D180" s="159">
        <v>0</v>
      </c>
      <c r="E180" s="159">
        <v>0</v>
      </c>
      <c r="F180" s="356">
        <v>0</v>
      </c>
      <c r="G180" s="356">
        <v>0</v>
      </c>
      <c r="H180" s="356">
        <v>0</v>
      </c>
      <c r="I180" s="356">
        <v>0</v>
      </c>
      <c r="J180" s="356">
        <v>2</v>
      </c>
      <c r="K180" s="356">
        <v>2</v>
      </c>
      <c r="L180" s="356">
        <v>2</v>
      </c>
      <c r="M180" s="356">
        <v>2</v>
      </c>
      <c r="N180" s="356">
        <v>2</v>
      </c>
      <c r="O180" s="259">
        <v>2</v>
      </c>
      <c r="P180" s="129"/>
      <c r="Q180" s="39"/>
      <c r="R180" s="129"/>
    </row>
    <row r="181" ht="23.25" customHeight="1" spans="1:18">
      <c r="A181" s="348"/>
      <c r="B181" s="353" t="s">
        <v>17</v>
      </c>
      <c r="C181" s="39" t="s">
        <v>46</v>
      </c>
      <c r="D181" s="159">
        <v>0</v>
      </c>
      <c r="E181" s="159">
        <v>0</v>
      </c>
      <c r="F181" s="356">
        <v>0</v>
      </c>
      <c r="G181" s="356">
        <v>0</v>
      </c>
      <c r="H181" s="356">
        <v>0</v>
      </c>
      <c r="I181" s="356">
        <v>0</v>
      </c>
      <c r="J181" s="356">
        <v>1</v>
      </c>
      <c r="K181" s="356">
        <v>1</v>
      </c>
      <c r="L181" s="356">
        <v>1</v>
      </c>
      <c r="M181" s="356">
        <v>1</v>
      </c>
      <c r="N181" s="356">
        <v>1</v>
      </c>
      <c r="O181" s="259">
        <v>1</v>
      </c>
      <c r="P181" s="129"/>
      <c r="Q181" s="39"/>
      <c r="R181" s="129"/>
    </row>
    <row r="182" ht="23.25" customHeight="1" spans="1:18">
      <c r="A182" s="348"/>
      <c r="B182" s="359" t="s">
        <v>511</v>
      </c>
      <c r="C182" s="360"/>
      <c r="D182" s="148">
        <f>SUM(D159:D181)</f>
        <v>7</v>
      </c>
      <c r="E182" s="148">
        <f t="shared" ref="E182:O182" si="27">SUM(E159:E181)</f>
        <v>7</v>
      </c>
      <c r="F182" s="148">
        <f t="shared" si="27"/>
        <v>12</v>
      </c>
      <c r="G182" s="148">
        <f t="shared" si="27"/>
        <v>22</v>
      </c>
      <c r="H182" s="148">
        <f t="shared" si="27"/>
        <v>13</v>
      </c>
      <c r="I182" s="148">
        <f t="shared" si="27"/>
        <v>15</v>
      </c>
      <c r="J182" s="148">
        <f t="shared" si="27"/>
        <v>28</v>
      </c>
      <c r="K182" s="148">
        <f t="shared" si="27"/>
        <v>28</v>
      </c>
      <c r="L182" s="148">
        <f t="shared" si="27"/>
        <v>28</v>
      </c>
      <c r="M182" s="148">
        <f t="shared" si="27"/>
        <v>28</v>
      </c>
      <c r="N182" s="148">
        <f t="shared" si="27"/>
        <v>28</v>
      </c>
      <c r="O182" s="168">
        <f t="shared" si="27"/>
        <v>28</v>
      </c>
      <c r="P182" s="129"/>
      <c r="Q182" s="39"/>
      <c r="R182" s="129"/>
    </row>
    <row r="183" spans="1:18">
      <c r="A183" s="348"/>
      <c r="B183" s="67" t="s">
        <v>670</v>
      </c>
      <c r="C183" s="67"/>
      <c r="D183" s="129"/>
      <c r="E183" s="129"/>
      <c r="F183" s="129"/>
      <c r="G183" s="129"/>
      <c r="H183" s="129"/>
      <c r="I183" s="129"/>
      <c r="J183" s="129"/>
      <c r="K183" s="129"/>
      <c r="L183" s="129"/>
      <c r="M183" s="129"/>
      <c r="N183" s="129"/>
      <c r="O183" s="129"/>
      <c r="P183" s="129"/>
      <c r="Q183" s="39"/>
      <c r="R183" s="129"/>
    </row>
    <row r="184" spans="1:18">
      <c r="A184" s="348"/>
      <c r="B184" s="361" t="s">
        <v>675</v>
      </c>
      <c r="C184" s="362"/>
      <c r="D184" s="129"/>
      <c r="E184" s="129"/>
      <c r="F184" s="129"/>
      <c r="G184" s="129"/>
      <c r="H184" s="129"/>
      <c r="I184" s="129"/>
      <c r="J184" s="129"/>
      <c r="K184" s="129"/>
      <c r="L184" s="129"/>
      <c r="M184" s="129"/>
      <c r="N184" s="129"/>
      <c r="O184" s="129"/>
      <c r="P184" s="129"/>
      <c r="Q184" s="129"/>
      <c r="R184" s="129"/>
    </row>
    <row r="185" spans="1:18">
      <c r="A185" s="348"/>
      <c r="B185" s="363" t="s">
        <v>672</v>
      </c>
      <c r="C185" s="362"/>
      <c r="D185" s="129"/>
      <c r="E185" s="129"/>
      <c r="F185" s="129"/>
      <c r="G185" s="129"/>
      <c r="H185" s="129"/>
      <c r="I185" s="129"/>
      <c r="J185" s="129"/>
      <c r="K185" s="129"/>
      <c r="L185" s="129"/>
      <c r="M185" s="129"/>
      <c r="N185" s="129"/>
      <c r="O185" s="129"/>
      <c r="P185" s="129"/>
      <c r="Q185" s="129"/>
      <c r="R185" s="129"/>
    </row>
    <row r="186" spans="1:18">
      <c r="A186" s="348"/>
      <c r="B186" s="67" t="s">
        <v>221</v>
      </c>
      <c r="C186" s="362"/>
      <c r="D186" s="129"/>
      <c r="E186" s="129"/>
      <c r="F186" s="129"/>
      <c r="G186" s="129"/>
      <c r="H186" s="129"/>
      <c r="I186" s="129"/>
      <c r="J186" s="129"/>
      <c r="K186" s="129"/>
      <c r="L186" s="129"/>
      <c r="M186" s="129"/>
      <c r="N186" s="129"/>
      <c r="O186" s="129"/>
      <c r="P186" s="129"/>
      <c r="Q186" s="129"/>
      <c r="R186" s="129"/>
    </row>
    <row r="187" ht="23.25" customHeight="1" spans="1:18">
      <c r="A187" s="348"/>
      <c r="B187" s="129"/>
      <c r="C187" s="129"/>
      <c r="D187" s="129"/>
      <c r="E187" s="129"/>
      <c r="F187" s="129"/>
      <c r="G187" s="129"/>
      <c r="H187" s="129"/>
      <c r="I187" s="129"/>
      <c r="J187" s="129"/>
      <c r="K187" s="129"/>
      <c r="L187" s="129"/>
      <c r="M187" s="129"/>
      <c r="N187" s="129"/>
      <c r="O187" s="129"/>
      <c r="P187" s="129"/>
      <c r="Q187" s="129"/>
      <c r="R187" s="129"/>
    </row>
    <row r="188" ht="23.25" customHeight="1" spans="1:18">
      <c r="A188" s="348"/>
      <c r="B188" s="129"/>
      <c r="C188" s="129"/>
      <c r="D188" s="129"/>
      <c r="E188" s="129"/>
      <c r="F188" s="129"/>
      <c r="G188" s="129"/>
      <c r="H188" s="129"/>
      <c r="I188" s="129"/>
      <c r="J188" s="129"/>
      <c r="K188" s="129"/>
      <c r="L188" s="129"/>
      <c r="M188" s="129"/>
      <c r="N188" s="129"/>
      <c r="O188" s="129"/>
      <c r="P188" s="129"/>
      <c r="Q188" s="129"/>
      <c r="R188" s="129"/>
    </row>
    <row r="189" ht="16.5" customHeight="1" spans="1:18">
      <c r="A189" s="348"/>
      <c r="B189" s="350" t="s">
        <v>689</v>
      </c>
      <c r="C189" s="350"/>
      <c r="D189" s="67"/>
      <c r="E189" s="67"/>
      <c r="F189" s="67"/>
      <c r="G189" s="67"/>
      <c r="H189" s="67"/>
      <c r="I189" s="67"/>
      <c r="J189" s="67"/>
      <c r="K189" s="67"/>
      <c r="L189" s="67"/>
      <c r="M189" s="67"/>
      <c r="N189" s="370"/>
      <c r="O189" s="371"/>
      <c r="P189" s="129"/>
      <c r="Q189" s="129"/>
      <c r="R189" s="129"/>
    </row>
    <row r="190" ht="39.95" customHeight="1" spans="1:18">
      <c r="A190" s="348"/>
      <c r="B190" s="351" t="s">
        <v>679</v>
      </c>
      <c r="C190" s="369" t="s">
        <v>686</v>
      </c>
      <c r="D190" s="352" t="s">
        <v>634</v>
      </c>
      <c r="E190" s="352" t="s">
        <v>635</v>
      </c>
      <c r="F190" s="352" t="s">
        <v>636</v>
      </c>
      <c r="G190" s="352" t="s">
        <v>637</v>
      </c>
      <c r="H190" s="352" t="s">
        <v>638</v>
      </c>
      <c r="I190" s="352" t="s">
        <v>639</v>
      </c>
      <c r="J190" s="352" t="s">
        <v>640</v>
      </c>
      <c r="K190" s="352" t="s">
        <v>641</v>
      </c>
      <c r="L190" s="352" t="s">
        <v>642</v>
      </c>
      <c r="M190" s="352" t="s">
        <v>643</v>
      </c>
      <c r="N190" s="372" t="s">
        <v>644</v>
      </c>
      <c r="O190" s="373" t="s">
        <v>645</v>
      </c>
      <c r="P190" s="129"/>
      <c r="Q190" s="129"/>
      <c r="R190" s="129"/>
    </row>
    <row r="191" s="348" customFormat="1" ht="23.25" customHeight="1" spans="2:18">
      <c r="B191" s="395" t="s">
        <v>55</v>
      </c>
      <c r="C191" s="397" t="s">
        <v>54</v>
      </c>
      <c r="D191" s="387">
        <v>0</v>
      </c>
      <c r="E191" s="398">
        <v>0</v>
      </c>
      <c r="F191" s="387">
        <v>0</v>
      </c>
      <c r="G191" s="387">
        <v>0</v>
      </c>
      <c r="H191" s="387">
        <v>0</v>
      </c>
      <c r="I191" s="387">
        <v>0</v>
      </c>
      <c r="J191" s="387">
        <v>1</v>
      </c>
      <c r="K191" s="387">
        <v>1</v>
      </c>
      <c r="L191" s="387">
        <v>1</v>
      </c>
      <c r="M191" s="387">
        <v>1</v>
      </c>
      <c r="N191" s="399">
        <v>1</v>
      </c>
      <c r="O191" s="390">
        <v>1</v>
      </c>
      <c r="P191" s="129"/>
      <c r="Q191" s="129"/>
      <c r="R191" s="129"/>
    </row>
    <row r="192" ht="23.25" customHeight="1" spans="1:18">
      <c r="A192" s="348"/>
      <c r="B192" s="353" t="s">
        <v>17</v>
      </c>
      <c r="C192" s="354" t="s">
        <v>16</v>
      </c>
      <c r="D192" s="159">
        <v>4</v>
      </c>
      <c r="E192" s="159">
        <v>4</v>
      </c>
      <c r="F192" s="356">
        <v>6</v>
      </c>
      <c r="G192" s="356">
        <v>12</v>
      </c>
      <c r="H192" s="356">
        <v>6</v>
      </c>
      <c r="I192" s="356">
        <v>6</v>
      </c>
      <c r="J192" s="356">
        <v>6</v>
      </c>
      <c r="K192" s="356">
        <v>6</v>
      </c>
      <c r="L192" s="356">
        <v>6</v>
      </c>
      <c r="M192" s="356">
        <v>6</v>
      </c>
      <c r="N192" s="356">
        <v>6</v>
      </c>
      <c r="O192" s="259">
        <v>5</v>
      </c>
      <c r="P192" s="129"/>
      <c r="Q192" s="39"/>
      <c r="R192" s="30"/>
    </row>
    <row r="193" ht="23.25" customHeight="1" spans="1:18">
      <c r="A193" s="348"/>
      <c r="B193" s="353" t="s">
        <v>26</v>
      </c>
      <c r="C193" s="354" t="s">
        <v>78</v>
      </c>
      <c r="D193" s="159">
        <v>0</v>
      </c>
      <c r="E193" s="159">
        <v>0</v>
      </c>
      <c r="F193" s="356">
        <v>0</v>
      </c>
      <c r="G193" s="356">
        <v>0</v>
      </c>
      <c r="H193" s="356">
        <v>0</v>
      </c>
      <c r="I193" s="356">
        <v>0</v>
      </c>
      <c r="J193" s="356">
        <v>1</v>
      </c>
      <c r="K193" s="356">
        <v>1</v>
      </c>
      <c r="L193" s="356">
        <v>1</v>
      </c>
      <c r="M193" s="356">
        <v>1</v>
      </c>
      <c r="N193" s="356">
        <v>1</v>
      </c>
      <c r="O193" s="259">
        <v>1</v>
      </c>
      <c r="P193" s="129"/>
      <c r="Q193" s="39"/>
      <c r="R193" s="30"/>
    </row>
    <row r="194" ht="23.25" customHeight="1" spans="1:18">
      <c r="A194" s="348"/>
      <c r="B194" s="353" t="s">
        <v>39</v>
      </c>
      <c r="C194" s="354" t="s">
        <v>38</v>
      </c>
      <c r="D194" s="159">
        <v>1</v>
      </c>
      <c r="E194" s="159">
        <v>1</v>
      </c>
      <c r="F194" s="356">
        <v>1</v>
      </c>
      <c r="G194" s="356">
        <v>2</v>
      </c>
      <c r="H194" s="356">
        <v>1</v>
      </c>
      <c r="I194" s="356">
        <v>1</v>
      </c>
      <c r="J194" s="356">
        <v>3</v>
      </c>
      <c r="K194" s="356">
        <v>3</v>
      </c>
      <c r="L194" s="356">
        <v>3</v>
      </c>
      <c r="M194" s="356">
        <v>3</v>
      </c>
      <c r="N194" s="356">
        <v>3</v>
      </c>
      <c r="O194" s="259">
        <v>3</v>
      </c>
      <c r="P194" s="129"/>
      <c r="Q194" s="39"/>
      <c r="R194" s="30"/>
    </row>
    <row r="195" ht="23.25" customHeight="1" spans="1:18">
      <c r="A195" s="348"/>
      <c r="B195" s="353" t="s">
        <v>50</v>
      </c>
      <c r="C195" s="354" t="s">
        <v>49</v>
      </c>
      <c r="D195" s="159">
        <v>0</v>
      </c>
      <c r="E195" s="159">
        <v>0</v>
      </c>
      <c r="F195" s="356">
        <v>0</v>
      </c>
      <c r="G195" s="356">
        <v>0</v>
      </c>
      <c r="H195" s="356">
        <v>1</v>
      </c>
      <c r="I195" s="356">
        <v>1</v>
      </c>
      <c r="J195" s="356">
        <v>1</v>
      </c>
      <c r="K195" s="356">
        <v>1</v>
      </c>
      <c r="L195" s="356">
        <v>1</v>
      </c>
      <c r="M195" s="356">
        <v>1</v>
      </c>
      <c r="N195" s="356">
        <v>1</v>
      </c>
      <c r="O195" s="259">
        <v>1</v>
      </c>
      <c r="P195" s="129"/>
      <c r="Q195" s="39"/>
      <c r="R195" s="30"/>
    </row>
    <row r="196" ht="23.25" customHeight="1" spans="1:18">
      <c r="A196" s="348"/>
      <c r="B196" s="353" t="s">
        <v>35</v>
      </c>
      <c r="C196" s="354" t="s">
        <v>210</v>
      </c>
      <c r="D196" s="159">
        <v>0</v>
      </c>
      <c r="E196" s="159">
        <v>0</v>
      </c>
      <c r="F196" s="356">
        <v>0</v>
      </c>
      <c r="G196" s="356">
        <v>0</v>
      </c>
      <c r="H196" s="356">
        <v>0</v>
      </c>
      <c r="I196" s="356">
        <v>2</v>
      </c>
      <c r="J196" s="356">
        <v>2</v>
      </c>
      <c r="K196" s="356">
        <v>2</v>
      </c>
      <c r="L196" s="356">
        <v>2</v>
      </c>
      <c r="M196" s="356">
        <v>2</v>
      </c>
      <c r="N196" s="356">
        <v>2</v>
      </c>
      <c r="O196" s="259">
        <v>2</v>
      </c>
      <c r="P196" s="129"/>
      <c r="Q196" s="39"/>
      <c r="R196" s="30"/>
    </row>
    <row r="197" ht="23.25" customHeight="1" spans="1:18">
      <c r="A197" s="348"/>
      <c r="B197" s="353" t="s">
        <v>26</v>
      </c>
      <c r="C197" s="354" t="s">
        <v>25</v>
      </c>
      <c r="D197" s="159">
        <v>1</v>
      </c>
      <c r="E197" s="159">
        <v>2</v>
      </c>
      <c r="F197" s="356">
        <v>2</v>
      </c>
      <c r="G197" s="356">
        <v>4</v>
      </c>
      <c r="H197" s="356">
        <v>2</v>
      </c>
      <c r="I197" s="356">
        <v>2</v>
      </c>
      <c r="J197" s="356">
        <v>2</v>
      </c>
      <c r="K197" s="356">
        <v>2</v>
      </c>
      <c r="L197" s="356">
        <v>2</v>
      </c>
      <c r="M197" s="356">
        <v>2</v>
      </c>
      <c r="N197" s="356">
        <v>2</v>
      </c>
      <c r="O197" s="259">
        <v>2</v>
      </c>
      <c r="P197" s="129"/>
      <c r="Q197" s="39"/>
      <c r="R197" s="30"/>
    </row>
    <row r="198" ht="23.25" customHeight="1" spans="1:18">
      <c r="A198" s="348"/>
      <c r="B198" s="353" t="s">
        <v>22</v>
      </c>
      <c r="C198" s="354" t="s">
        <v>31</v>
      </c>
      <c r="D198" s="159">
        <v>0</v>
      </c>
      <c r="E198" s="159">
        <v>0</v>
      </c>
      <c r="F198" s="159">
        <v>0</v>
      </c>
      <c r="G198" s="159">
        <v>0</v>
      </c>
      <c r="H198" s="159">
        <v>0</v>
      </c>
      <c r="I198" s="159">
        <v>0</v>
      </c>
      <c r="J198" s="356">
        <v>1</v>
      </c>
      <c r="K198" s="356">
        <v>1</v>
      </c>
      <c r="L198" s="356">
        <v>1</v>
      </c>
      <c r="M198" s="356">
        <v>1</v>
      </c>
      <c r="N198" s="356">
        <v>1</v>
      </c>
      <c r="O198" s="259">
        <v>1</v>
      </c>
      <c r="P198" s="129"/>
      <c r="Q198" s="39"/>
      <c r="R198" s="30"/>
    </row>
    <row r="199" ht="23.25" customHeight="1" spans="1:18">
      <c r="A199" s="348"/>
      <c r="B199" s="353" t="s">
        <v>22</v>
      </c>
      <c r="C199" s="354" t="s">
        <v>21</v>
      </c>
      <c r="D199" s="159">
        <v>0</v>
      </c>
      <c r="E199" s="159">
        <v>0</v>
      </c>
      <c r="F199" s="159">
        <v>0</v>
      </c>
      <c r="G199" s="159">
        <v>0</v>
      </c>
      <c r="H199" s="159">
        <v>0</v>
      </c>
      <c r="I199" s="159">
        <v>0</v>
      </c>
      <c r="J199" s="356">
        <v>0</v>
      </c>
      <c r="K199" s="356">
        <v>0</v>
      </c>
      <c r="L199" s="356">
        <v>0</v>
      </c>
      <c r="M199" s="356">
        <v>0</v>
      </c>
      <c r="N199" s="356">
        <v>0</v>
      </c>
      <c r="O199" s="259">
        <v>0</v>
      </c>
      <c r="P199" s="129"/>
      <c r="Q199" s="39"/>
      <c r="R199" s="30"/>
    </row>
    <row r="200" ht="23.25" customHeight="1" spans="1:18">
      <c r="A200" s="348"/>
      <c r="B200" s="353" t="s">
        <v>39</v>
      </c>
      <c r="C200" s="354" t="s">
        <v>70</v>
      </c>
      <c r="D200" s="159">
        <v>0</v>
      </c>
      <c r="E200" s="159">
        <v>0</v>
      </c>
      <c r="F200" s="159">
        <v>0</v>
      </c>
      <c r="G200" s="159">
        <v>0</v>
      </c>
      <c r="H200" s="159">
        <v>0</v>
      </c>
      <c r="I200" s="159">
        <v>0</v>
      </c>
      <c r="J200" s="356">
        <v>1</v>
      </c>
      <c r="K200" s="356">
        <v>1</v>
      </c>
      <c r="L200" s="356">
        <v>1</v>
      </c>
      <c r="M200" s="356">
        <v>1</v>
      </c>
      <c r="N200" s="356">
        <v>1</v>
      </c>
      <c r="O200" s="259">
        <v>1</v>
      </c>
      <c r="P200" s="129"/>
      <c r="Q200" s="39"/>
      <c r="R200" s="30"/>
    </row>
    <row r="201" ht="23.25" customHeight="1" spans="1:18">
      <c r="A201" s="348"/>
      <c r="B201" s="353" t="s">
        <v>17</v>
      </c>
      <c r="C201" s="354" t="s">
        <v>46</v>
      </c>
      <c r="D201" s="159">
        <v>0</v>
      </c>
      <c r="E201" s="159">
        <v>0</v>
      </c>
      <c r="F201" s="159">
        <v>0</v>
      </c>
      <c r="G201" s="159">
        <v>0</v>
      </c>
      <c r="H201" s="159">
        <v>0</v>
      </c>
      <c r="I201" s="159">
        <v>0</v>
      </c>
      <c r="J201" s="356">
        <v>1</v>
      </c>
      <c r="K201" s="356">
        <v>1</v>
      </c>
      <c r="L201" s="356">
        <v>1</v>
      </c>
      <c r="M201" s="356">
        <v>1</v>
      </c>
      <c r="N201" s="356">
        <v>1</v>
      </c>
      <c r="O201" s="259">
        <v>1</v>
      </c>
      <c r="P201" s="129"/>
      <c r="Q201" s="39"/>
      <c r="R201" s="30"/>
    </row>
    <row r="202" ht="23.25" customHeight="1" spans="1:18">
      <c r="A202" s="348"/>
      <c r="B202" s="359" t="s">
        <v>511</v>
      </c>
      <c r="C202" s="360"/>
      <c r="D202" s="148">
        <f>SUM(D191:D201)</f>
        <v>6</v>
      </c>
      <c r="E202" s="148">
        <f t="shared" ref="E202:O202" si="28">SUM(E191:E201)</f>
        <v>7</v>
      </c>
      <c r="F202" s="148">
        <f t="shared" si="28"/>
        <v>9</v>
      </c>
      <c r="G202" s="148">
        <f t="shared" si="28"/>
        <v>18</v>
      </c>
      <c r="H202" s="148">
        <f t="shared" si="28"/>
        <v>10</v>
      </c>
      <c r="I202" s="148">
        <f t="shared" si="28"/>
        <v>12</v>
      </c>
      <c r="J202" s="148">
        <f t="shared" si="28"/>
        <v>19</v>
      </c>
      <c r="K202" s="148">
        <f t="shared" si="28"/>
        <v>19</v>
      </c>
      <c r="L202" s="148">
        <f t="shared" si="28"/>
        <v>19</v>
      </c>
      <c r="M202" s="148">
        <f t="shared" si="28"/>
        <v>19</v>
      </c>
      <c r="N202" s="148">
        <f t="shared" si="28"/>
        <v>19</v>
      </c>
      <c r="O202" s="168">
        <f t="shared" si="28"/>
        <v>18</v>
      </c>
      <c r="P202" s="129"/>
      <c r="Q202" s="39"/>
      <c r="R202" s="30"/>
    </row>
    <row r="203" spans="1:18">
      <c r="A203" s="348"/>
      <c r="B203" s="67" t="s">
        <v>670</v>
      </c>
      <c r="C203" s="67"/>
      <c r="D203" s="129"/>
      <c r="E203" s="129"/>
      <c r="F203" s="129"/>
      <c r="G203" s="129"/>
      <c r="H203" s="129"/>
      <c r="I203" s="129"/>
      <c r="J203" s="129"/>
      <c r="K203" s="129"/>
      <c r="L203" s="129"/>
      <c r="M203" s="129"/>
      <c r="N203" s="129"/>
      <c r="O203" s="129"/>
      <c r="P203" s="129"/>
      <c r="Q203" s="39"/>
      <c r="R203" s="30"/>
    </row>
    <row r="204" spans="1:18">
      <c r="A204" s="348"/>
      <c r="B204" s="361" t="s">
        <v>675</v>
      </c>
      <c r="C204" s="362"/>
      <c r="D204" s="129"/>
      <c r="E204" s="129"/>
      <c r="F204" s="129"/>
      <c r="G204" s="129"/>
      <c r="H204" s="129"/>
      <c r="I204" s="129"/>
      <c r="J204" s="129"/>
      <c r="K204" s="129"/>
      <c r="L204" s="129"/>
      <c r="M204" s="129"/>
      <c r="N204" s="129"/>
      <c r="O204" s="129"/>
      <c r="P204" s="129"/>
      <c r="Q204" s="39"/>
      <c r="R204" s="30"/>
    </row>
    <row r="205" spans="1:18">
      <c r="A205" s="348"/>
      <c r="B205" s="363" t="s">
        <v>672</v>
      </c>
      <c r="C205" s="129"/>
      <c r="D205" s="129"/>
      <c r="E205" s="129"/>
      <c r="F205" s="129"/>
      <c r="G205" s="129"/>
      <c r="H205" s="129"/>
      <c r="I205" s="129"/>
      <c r="J205" s="129"/>
      <c r="K205" s="129"/>
      <c r="L205" s="129"/>
      <c r="M205" s="129"/>
      <c r="N205" s="129"/>
      <c r="O205" s="129"/>
      <c r="P205" s="129"/>
      <c r="Q205" s="129"/>
      <c r="R205" s="129"/>
    </row>
    <row r="206" spans="1:18">
      <c r="A206" s="348"/>
      <c r="B206" s="129"/>
      <c r="C206" s="129"/>
      <c r="D206" s="129"/>
      <c r="E206" s="129"/>
      <c r="F206" s="129"/>
      <c r="G206" s="129"/>
      <c r="H206" s="129"/>
      <c r="I206" s="129"/>
      <c r="J206" s="129"/>
      <c r="K206" s="129"/>
      <c r="L206" s="129"/>
      <c r="M206" s="129"/>
      <c r="N206" s="129"/>
      <c r="O206" s="129"/>
      <c r="P206" s="129"/>
      <c r="Q206" s="129"/>
      <c r="R206" s="129"/>
    </row>
    <row r="207" spans="1:18">
      <c r="A207" s="348"/>
      <c r="B207" s="129"/>
      <c r="C207" s="129"/>
      <c r="D207" s="129"/>
      <c r="E207" s="129"/>
      <c r="F207" s="129"/>
      <c r="G207" s="129"/>
      <c r="H207" s="129"/>
      <c r="I207" s="129"/>
      <c r="J207" s="129"/>
      <c r="K207" s="129"/>
      <c r="L207" s="129"/>
      <c r="M207" s="129"/>
      <c r="N207" s="129"/>
      <c r="O207" s="129"/>
      <c r="P207" s="129"/>
      <c r="Q207" s="129"/>
      <c r="R207" s="129"/>
    </row>
    <row r="208" ht="15.75" spans="1:18">
      <c r="A208" s="348"/>
      <c r="B208" s="400" t="s">
        <v>690</v>
      </c>
      <c r="C208" s="400"/>
      <c r="D208" s="227"/>
      <c r="E208" s="227"/>
      <c r="F208" s="227"/>
      <c r="G208" s="227"/>
      <c r="H208" s="227"/>
      <c r="I208" s="227"/>
      <c r="J208" s="227"/>
      <c r="K208" s="227"/>
      <c r="L208" s="227"/>
      <c r="M208" s="67"/>
      <c r="N208" s="370"/>
      <c r="O208" s="371"/>
      <c r="P208" s="129"/>
      <c r="Q208" s="129"/>
      <c r="R208" s="129"/>
    </row>
    <row r="209" spans="1:18">
      <c r="A209" s="348"/>
      <c r="B209" s="401" t="s">
        <v>667</v>
      </c>
      <c r="C209" s="402"/>
      <c r="D209" s="402">
        <v>2014</v>
      </c>
      <c r="E209" s="402">
        <v>2015</v>
      </c>
      <c r="F209" s="402">
        <v>2016</v>
      </c>
      <c r="G209" s="402">
        <v>2017</v>
      </c>
      <c r="H209" s="402">
        <v>2018</v>
      </c>
      <c r="I209" s="402" t="s">
        <v>691</v>
      </c>
      <c r="J209" s="411" t="s">
        <v>692</v>
      </c>
      <c r="K209" s="412"/>
      <c r="L209" s="412"/>
      <c r="M209" s="45"/>
      <c r="N209" s="158"/>
      <c r="O209" s="158"/>
      <c r="P209" s="129"/>
      <c r="Q209" s="129"/>
      <c r="R209" s="129"/>
    </row>
    <row r="210" spans="1:18">
      <c r="A210" s="348"/>
      <c r="B210" s="353" t="s">
        <v>668</v>
      </c>
      <c r="C210" s="354"/>
      <c r="D210" s="159">
        <v>16</v>
      </c>
      <c r="E210" s="355">
        <v>16</v>
      </c>
      <c r="F210" s="358">
        <v>17</v>
      </c>
      <c r="G210" s="358">
        <v>19</v>
      </c>
      <c r="H210" s="358">
        <v>18</v>
      </c>
      <c r="I210" s="358">
        <v>25</v>
      </c>
      <c r="J210" s="165">
        <v>17</v>
      </c>
      <c r="K210" s="159"/>
      <c r="L210" s="159"/>
      <c r="M210" s="82"/>
      <c r="N210" s="413"/>
      <c r="O210" s="195"/>
      <c r="P210" s="129"/>
      <c r="Q210" s="129"/>
      <c r="R210" s="129"/>
    </row>
    <row r="211" spans="1:18">
      <c r="A211" s="348"/>
      <c r="B211" s="353" t="s">
        <v>669</v>
      </c>
      <c r="C211" s="354"/>
      <c r="D211" s="159">
        <v>73</v>
      </c>
      <c r="E211" s="357">
        <v>52</v>
      </c>
      <c r="F211" s="358">
        <v>52</v>
      </c>
      <c r="G211" s="358">
        <v>35</v>
      </c>
      <c r="H211" s="358">
        <v>29</v>
      </c>
      <c r="I211" s="358">
        <v>6</v>
      </c>
      <c r="J211" s="165">
        <v>29</v>
      </c>
      <c r="K211" s="159"/>
      <c r="L211" s="159"/>
      <c r="M211" s="159"/>
      <c r="N211" s="414"/>
      <c r="O211" s="415"/>
      <c r="P211" s="129"/>
      <c r="Q211" s="129"/>
      <c r="R211" s="129"/>
    </row>
    <row r="212" ht="15.75" spans="1:18">
      <c r="A212" s="348"/>
      <c r="B212" s="403" t="s">
        <v>511</v>
      </c>
      <c r="C212" s="404"/>
      <c r="D212" s="148">
        <f t="shared" ref="D212:O212" si="29">SUM(D210:D211)</f>
        <v>89</v>
      </c>
      <c r="E212" s="148">
        <f t="shared" si="29"/>
        <v>68</v>
      </c>
      <c r="F212" s="148">
        <f t="shared" si="29"/>
        <v>69</v>
      </c>
      <c r="G212" s="148">
        <f t="shared" si="29"/>
        <v>54</v>
      </c>
      <c r="H212" s="148">
        <f t="shared" si="29"/>
        <v>47</v>
      </c>
      <c r="I212" s="148">
        <f t="shared" si="29"/>
        <v>31</v>
      </c>
      <c r="J212" s="168">
        <f t="shared" si="29"/>
        <v>46</v>
      </c>
      <c r="K212" s="416"/>
      <c r="L212" s="416"/>
      <c r="M212" s="416"/>
      <c r="N212" s="416"/>
      <c r="O212" s="416"/>
      <c r="P212" s="129"/>
      <c r="Q212" s="129"/>
      <c r="R212" s="129"/>
    </row>
    <row r="213" spans="1:18">
      <c r="A213" s="348"/>
      <c r="B213" s="227" t="s">
        <v>670</v>
      </c>
      <c r="C213" s="227"/>
      <c r="D213" s="227"/>
      <c r="E213" s="227"/>
      <c r="F213" s="227"/>
      <c r="G213" s="227"/>
      <c r="H213" s="227"/>
      <c r="I213" s="227"/>
      <c r="J213" s="227"/>
      <c r="K213" s="227"/>
      <c r="L213" s="227"/>
      <c r="M213" s="67"/>
      <c r="N213" s="370"/>
      <c r="O213" s="379"/>
      <c r="P213" s="129"/>
      <c r="Q213" s="129"/>
      <c r="R213" s="129"/>
    </row>
    <row r="214" spans="1:18">
      <c r="A214" s="348"/>
      <c r="B214" s="363" t="s">
        <v>671</v>
      </c>
      <c r="C214" s="405"/>
      <c r="D214" s="405"/>
      <c r="E214" s="405"/>
      <c r="F214" s="405"/>
      <c r="G214" s="405"/>
      <c r="H214" s="405"/>
      <c r="I214" s="405"/>
      <c r="J214" s="405"/>
      <c r="K214" s="405"/>
      <c r="L214" s="405"/>
      <c r="M214" s="362"/>
      <c r="N214" s="362"/>
      <c r="O214" s="362"/>
      <c r="P214" s="129"/>
      <c r="Q214" s="129"/>
      <c r="R214" s="129"/>
    </row>
    <row r="215" spans="1:18">
      <c r="A215" s="348"/>
      <c r="B215" s="363" t="s">
        <v>693</v>
      </c>
      <c r="C215" s="405"/>
      <c r="D215" s="405"/>
      <c r="E215" s="405"/>
      <c r="F215" s="405"/>
      <c r="G215" s="405"/>
      <c r="H215" s="405"/>
      <c r="I215" s="405"/>
      <c r="J215" s="405"/>
      <c r="K215" s="405"/>
      <c r="L215" s="405"/>
      <c r="M215" s="362"/>
      <c r="N215" s="362"/>
      <c r="O215" s="362"/>
      <c r="P215" s="129"/>
      <c r="Q215" s="129"/>
      <c r="R215" s="129"/>
    </row>
    <row r="216" spans="1:18">
      <c r="A216" s="348"/>
      <c r="B216" s="363" t="s">
        <v>694</v>
      </c>
      <c r="C216" s="405"/>
      <c r="D216" s="405"/>
      <c r="E216" s="405"/>
      <c r="F216" s="405"/>
      <c r="G216" s="405"/>
      <c r="H216" s="405"/>
      <c r="I216" s="405"/>
      <c r="J216" s="405"/>
      <c r="K216" s="405"/>
      <c r="L216" s="405"/>
      <c r="M216" s="362"/>
      <c r="N216" s="362"/>
      <c r="O216" s="362"/>
      <c r="P216" s="129"/>
      <c r="Q216" s="129"/>
      <c r="R216" s="129"/>
    </row>
    <row r="217" spans="1:18">
      <c r="A217" s="348"/>
      <c r="B217" s="363" t="s">
        <v>695</v>
      </c>
      <c r="C217" s="405"/>
      <c r="D217" s="405"/>
      <c r="E217" s="405"/>
      <c r="F217" s="405"/>
      <c r="G217" s="405"/>
      <c r="H217" s="405"/>
      <c r="I217" s="405"/>
      <c r="J217" s="405"/>
      <c r="K217" s="405"/>
      <c r="L217" s="405"/>
      <c r="M217" s="362"/>
      <c r="N217" s="362"/>
      <c r="O217" s="362"/>
      <c r="P217" s="129"/>
      <c r="Q217" s="129"/>
      <c r="R217" s="129"/>
    </row>
    <row r="218" spans="1:18">
      <c r="A218" s="348"/>
      <c r="B218" s="406"/>
      <c r="C218" s="406"/>
      <c r="D218" s="406"/>
      <c r="E218" s="406"/>
      <c r="F218" s="406"/>
      <c r="G218" s="406"/>
      <c r="H218" s="406"/>
      <c r="I218" s="406"/>
      <c r="J218" s="406"/>
      <c r="K218" s="406"/>
      <c r="L218" s="406"/>
      <c r="M218" s="129"/>
      <c r="N218" s="129"/>
      <c r="O218" s="129"/>
      <c r="P218" s="129"/>
      <c r="Q218" s="129"/>
      <c r="R218" s="129"/>
    </row>
    <row r="219" spans="1:18">
      <c r="A219" s="348"/>
      <c r="B219" s="129"/>
      <c r="C219" s="129"/>
      <c r="D219" s="129"/>
      <c r="E219" s="129"/>
      <c r="F219" s="129"/>
      <c r="G219" s="129"/>
      <c r="H219" s="129"/>
      <c r="I219" s="129"/>
      <c r="J219" s="129"/>
      <c r="K219" s="129"/>
      <c r="L219" s="129"/>
      <c r="M219" s="129"/>
      <c r="N219" s="129"/>
      <c r="O219" s="129"/>
      <c r="P219" s="129"/>
      <c r="Q219" s="129"/>
      <c r="R219" s="129"/>
    </row>
    <row r="220" ht="15.75" spans="1:18">
      <c r="A220" s="348"/>
      <c r="B220" s="400" t="s">
        <v>696</v>
      </c>
      <c r="C220" s="400"/>
      <c r="D220" s="227"/>
      <c r="E220" s="227"/>
      <c r="F220" s="227"/>
      <c r="G220" s="227"/>
      <c r="H220" s="227"/>
      <c r="I220" s="227"/>
      <c r="J220" s="227"/>
      <c r="K220" s="296"/>
      <c r="L220" s="296"/>
      <c r="M220" s="296"/>
      <c r="N220" s="417"/>
      <c r="O220" s="418"/>
      <c r="P220" s="129"/>
      <c r="Q220" s="129"/>
      <c r="R220" s="129"/>
    </row>
    <row r="221" spans="2:18">
      <c r="B221" s="401" t="s">
        <v>679</v>
      </c>
      <c r="C221" s="407" t="s">
        <v>686</v>
      </c>
      <c r="D221" s="402">
        <v>2014</v>
      </c>
      <c r="E221" s="402">
        <v>2015</v>
      </c>
      <c r="F221" s="402">
        <v>2016</v>
      </c>
      <c r="G221" s="402">
        <v>2017</v>
      </c>
      <c r="H221" s="402">
        <v>2018</v>
      </c>
      <c r="I221" s="402" t="s">
        <v>691</v>
      </c>
      <c r="J221" s="411" t="s">
        <v>692</v>
      </c>
      <c r="K221" s="412"/>
      <c r="L221" s="412"/>
      <c r="M221" s="419"/>
      <c r="N221" s="419"/>
      <c r="O221" s="419"/>
      <c r="P221" s="129"/>
      <c r="Q221" s="129"/>
      <c r="R221" s="129"/>
    </row>
    <row r="222" spans="2:18">
      <c r="B222" s="408" t="s">
        <v>55</v>
      </c>
      <c r="C222" s="296" t="s">
        <v>687</v>
      </c>
      <c r="D222" s="409">
        <v>0</v>
      </c>
      <c r="E222" s="409">
        <v>0</v>
      </c>
      <c r="F222" s="409">
        <v>0</v>
      </c>
      <c r="G222" s="409">
        <v>0</v>
      </c>
      <c r="H222" s="409">
        <v>0</v>
      </c>
      <c r="I222" s="409">
        <v>0</v>
      </c>
      <c r="J222" s="420">
        <v>0</v>
      </c>
      <c r="K222" s="409"/>
      <c r="L222" s="409"/>
      <c r="M222" s="418"/>
      <c r="N222" s="418"/>
      <c r="O222" s="418"/>
      <c r="P222" s="129"/>
      <c r="Q222" s="129"/>
      <c r="R222" s="129"/>
    </row>
    <row r="223" spans="2:18">
      <c r="B223" s="408" t="s">
        <v>55</v>
      </c>
      <c r="C223" s="296" t="s">
        <v>54</v>
      </c>
      <c r="D223" s="409">
        <v>5</v>
      </c>
      <c r="E223" s="409">
        <v>5</v>
      </c>
      <c r="F223" s="409">
        <v>2</v>
      </c>
      <c r="G223" s="409">
        <v>0</v>
      </c>
      <c r="H223" s="409">
        <v>0</v>
      </c>
      <c r="I223" s="409">
        <v>8</v>
      </c>
      <c r="J223" s="420">
        <v>1</v>
      </c>
      <c r="K223" s="409"/>
      <c r="L223" s="409"/>
      <c r="M223" s="418"/>
      <c r="N223" s="418"/>
      <c r="O223" s="418"/>
      <c r="P223" s="129"/>
      <c r="Q223" s="129"/>
      <c r="R223" s="129"/>
    </row>
    <row r="224" spans="2:18">
      <c r="B224" s="408" t="s">
        <v>17</v>
      </c>
      <c r="C224" s="296" t="s">
        <v>16</v>
      </c>
      <c r="D224" s="409">
        <v>3</v>
      </c>
      <c r="E224" s="409">
        <v>6</v>
      </c>
      <c r="F224" s="409">
        <v>5</v>
      </c>
      <c r="G224" s="409">
        <v>5</v>
      </c>
      <c r="H224" s="409">
        <v>6</v>
      </c>
      <c r="I224" s="409">
        <v>1</v>
      </c>
      <c r="J224" s="420">
        <v>5</v>
      </c>
      <c r="K224" s="409"/>
      <c r="L224" s="409"/>
      <c r="M224" s="418"/>
      <c r="N224" s="418"/>
      <c r="O224" s="418"/>
      <c r="P224" s="129"/>
      <c r="Q224" s="129"/>
      <c r="R224" s="129"/>
    </row>
    <row r="225" spans="2:18">
      <c r="B225" s="408" t="s">
        <v>50</v>
      </c>
      <c r="C225" s="296" t="s">
        <v>108</v>
      </c>
      <c r="D225" s="409" t="s">
        <v>127</v>
      </c>
      <c r="E225" s="409">
        <v>0</v>
      </c>
      <c r="F225" s="409">
        <v>0</v>
      </c>
      <c r="G225" s="409">
        <v>0</v>
      </c>
      <c r="H225" s="409">
        <v>0</v>
      </c>
      <c r="I225" s="409">
        <v>0</v>
      </c>
      <c r="J225" s="420">
        <v>1</v>
      </c>
      <c r="K225" s="409"/>
      <c r="L225" s="409"/>
      <c r="M225" s="418"/>
      <c r="N225" s="418"/>
      <c r="O225" s="418"/>
      <c r="P225" s="129"/>
      <c r="Q225" s="129"/>
      <c r="R225" s="129"/>
    </row>
    <row r="226" spans="2:18">
      <c r="B226" s="408" t="s">
        <v>22</v>
      </c>
      <c r="C226" s="296" t="s">
        <v>58</v>
      </c>
      <c r="D226" s="409">
        <v>3</v>
      </c>
      <c r="E226" s="409">
        <v>0</v>
      </c>
      <c r="F226" s="409">
        <v>0</v>
      </c>
      <c r="G226" s="409">
        <v>3</v>
      </c>
      <c r="H226" s="409">
        <v>2</v>
      </c>
      <c r="I226" s="409">
        <v>2</v>
      </c>
      <c r="J226" s="420">
        <v>0</v>
      </c>
      <c r="K226" s="409"/>
      <c r="L226" s="409"/>
      <c r="M226" s="418"/>
      <c r="N226" s="418"/>
      <c r="O226" s="418"/>
      <c r="P226" s="129"/>
      <c r="Q226" s="129"/>
      <c r="R226" s="129"/>
    </row>
    <row r="227" spans="2:18">
      <c r="B227" s="353" t="s">
        <v>26</v>
      </c>
      <c r="C227" s="296" t="s">
        <v>270</v>
      </c>
      <c r="D227" s="159">
        <v>9</v>
      </c>
      <c r="E227" s="159">
        <v>0</v>
      </c>
      <c r="F227" s="358">
        <v>0</v>
      </c>
      <c r="G227" s="358">
        <v>2</v>
      </c>
      <c r="H227" s="358">
        <v>2</v>
      </c>
      <c r="I227" s="358">
        <v>0</v>
      </c>
      <c r="J227" s="165">
        <v>1</v>
      </c>
      <c r="K227" s="159"/>
      <c r="L227" s="159"/>
      <c r="M227" s="159"/>
      <c r="N227" s="159"/>
      <c r="O227" s="195"/>
      <c r="P227" s="129"/>
      <c r="Q227" s="129"/>
      <c r="R227" s="129"/>
    </row>
    <row r="228" spans="2:18">
      <c r="B228" s="353" t="s">
        <v>39</v>
      </c>
      <c r="C228" s="296" t="s">
        <v>38</v>
      </c>
      <c r="D228" s="159">
        <v>8</v>
      </c>
      <c r="E228" s="159">
        <v>1</v>
      </c>
      <c r="F228" s="159">
        <v>6</v>
      </c>
      <c r="G228" s="159">
        <v>3</v>
      </c>
      <c r="H228" s="159">
        <v>1</v>
      </c>
      <c r="I228" s="159">
        <v>0</v>
      </c>
      <c r="J228" s="165">
        <v>1</v>
      </c>
      <c r="K228" s="159"/>
      <c r="L228" s="159"/>
      <c r="M228" s="159"/>
      <c r="N228" s="159"/>
      <c r="O228" s="195"/>
      <c r="P228" s="129"/>
      <c r="Q228" s="129"/>
      <c r="R228" s="129"/>
    </row>
    <row r="229" spans="2:18">
      <c r="B229" s="353" t="s">
        <v>103</v>
      </c>
      <c r="C229" s="296" t="s">
        <v>102</v>
      </c>
      <c r="D229" s="159" t="s">
        <v>127</v>
      </c>
      <c r="E229" s="159">
        <v>0</v>
      </c>
      <c r="F229" s="159">
        <v>0</v>
      </c>
      <c r="G229" s="159">
        <v>0</v>
      </c>
      <c r="H229" s="159">
        <v>1</v>
      </c>
      <c r="I229" s="159" t="s">
        <v>688</v>
      </c>
      <c r="J229" s="165">
        <v>1</v>
      </c>
      <c r="K229" s="159"/>
      <c r="L229" s="159"/>
      <c r="M229" s="159"/>
      <c r="N229" s="159"/>
      <c r="O229" s="195"/>
      <c r="P229" s="129"/>
      <c r="Q229" s="129"/>
      <c r="R229" s="129"/>
    </row>
    <row r="230" spans="2:18">
      <c r="B230" s="353" t="s">
        <v>50</v>
      </c>
      <c r="C230" s="296" t="s">
        <v>49</v>
      </c>
      <c r="D230" s="159">
        <v>3</v>
      </c>
      <c r="E230" s="159">
        <v>4</v>
      </c>
      <c r="F230" s="358">
        <v>6</v>
      </c>
      <c r="G230" s="358">
        <v>3</v>
      </c>
      <c r="H230" s="358">
        <v>1</v>
      </c>
      <c r="I230" s="358">
        <v>1</v>
      </c>
      <c r="J230" s="165">
        <v>2</v>
      </c>
      <c r="K230" s="159"/>
      <c r="L230" s="159"/>
      <c r="M230" s="159"/>
      <c r="N230" s="159"/>
      <c r="O230" s="195"/>
      <c r="P230" s="129"/>
      <c r="Q230" s="129"/>
      <c r="R230" s="129"/>
    </row>
    <row r="231" spans="2:18">
      <c r="B231" s="353" t="s">
        <v>35</v>
      </c>
      <c r="C231" s="296" t="s">
        <v>34</v>
      </c>
      <c r="D231" s="159">
        <v>3</v>
      </c>
      <c r="E231" s="159">
        <v>6</v>
      </c>
      <c r="F231" s="159">
        <v>5</v>
      </c>
      <c r="G231" s="159">
        <v>0</v>
      </c>
      <c r="H231" s="159">
        <v>2</v>
      </c>
      <c r="I231" s="159" t="s">
        <v>688</v>
      </c>
      <c r="J231" s="165">
        <v>1</v>
      </c>
      <c r="K231" s="159"/>
      <c r="L231" s="159"/>
      <c r="M231" s="159"/>
      <c r="N231" s="159"/>
      <c r="O231" s="195"/>
      <c r="P231" s="129"/>
      <c r="Q231" s="129"/>
      <c r="R231" s="129"/>
    </row>
    <row r="232" spans="2:18">
      <c r="B232" s="353" t="s">
        <v>113</v>
      </c>
      <c r="C232" s="296" t="s">
        <v>112</v>
      </c>
      <c r="D232" s="159" t="s">
        <v>127</v>
      </c>
      <c r="E232" s="159">
        <v>0</v>
      </c>
      <c r="F232" s="358">
        <v>0</v>
      </c>
      <c r="G232" s="358">
        <v>0</v>
      </c>
      <c r="H232" s="358">
        <v>0</v>
      </c>
      <c r="I232" s="358">
        <v>0</v>
      </c>
      <c r="J232" s="165">
        <v>2</v>
      </c>
      <c r="K232" s="159"/>
      <c r="L232" s="159"/>
      <c r="M232" s="159"/>
      <c r="N232" s="159"/>
      <c r="O232" s="195"/>
      <c r="P232" s="129"/>
      <c r="Q232" s="129"/>
      <c r="R232" s="129"/>
    </row>
    <row r="233" spans="2:18">
      <c r="B233" s="353" t="s">
        <v>17</v>
      </c>
      <c r="C233" s="296" t="s">
        <v>73</v>
      </c>
      <c r="D233" s="159">
        <v>8</v>
      </c>
      <c r="E233" s="159">
        <v>6</v>
      </c>
      <c r="F233" s="159">
        <v>0</v>
      </c>
      <c r="G233" s="159">
        <v>5</v>
      </c>
      <c r="H233" s="159">
        <v>2</v>
      </c>
      <c r="I233" s="159" t="s">
        <v>688</v>
      </c>
      <c r="J233" s="165" t="s">
        <v>688</v>
      </c>
      <c r="K233" s="159"/>
      <c r="L233" s="159"/>
      <c r="M233" s="159"/>
      <c r="N233" s="159"/>
      <c r="O233" s="195"/>
      <c r="P233" s="129"/>
      <c r="Q233" s="129"/>
      <c r="R233" s="129"/>
    </row>
    <row r="234" spans="2:18">
      <c r="B234" s="353" t="s">
        <v>39</v>
      </c>
      <c r="C234" s="296" t="s">
        <v>92</v>
      </c>
      <c r="D234" s="159">
        <v>0</v>
      </c>
      <c r="E234" s="159">
        <v>0</v>
      </c>
      <c r="F234" s="159">
        <v>0</v>
      </c>
      <c r="G234" s="159">
        <v>0</v>
      </c>
      <c r="H234" s="159">
        <v>0</v>
      </c>
      <c r="I234" s="159">
        <v>0</v>
      </c>
      <c r="J234" s="165">
        <v>0</v>
      </c>
      <c r="K234" s="159"/>
      <c r="L234" s="159"/>
      <c r="M234" s="159"/>
      <c r="N234" s="159"/>
      <c r="O234" s="195"/>
      <c r="P234" s="129"/>
      <c r="Q234" s="129"/>
      <c r="R234" s="129"/>
    </row>
    <row r="235" spans="2:18">
      <c r="B235" s="353" t="s">
        <v>26</v>
      </c>
      <c r="C235" s="296" t="s">
        <v>25</v>
      </c>
      <c r="D235" s="159">
        <v>5</v>
      </c>
      <c r="E235" s="159">
        <v>3</v>
      </c>
      <c r="F235" s="358">
        <v>12</v>
      </c>
      <c r="G235" s="358">
        <v>5</v>
      </c>
      <c r="H235" s="358">
        <v>4</v>
      </c>
      <c r="I235" s="358">
        <v>5</v>
      </c>
      <c r="J235" s="165">
        <v>5</v>
      </c>
      <c r="K235" s="159"/>
      <c r="L235" s="159"/>
      <c r="M235" s="159"/>
      <c r="N235" s="159"/>
      <c r="O235" s="195"/>
      <c r="P235" s="129"/>
      <c r="Q235" s="129"/>
      <c r="R235" s="129"/>
    </row>
    <row r="236" spans="2:18">
      <c r="B236" s="353" t="s">
        <v>99</v>
      </c>
      <c r="C236" s="296" t="s">
        <v>98</v>
      </c>
      <c r="D236" s="159" t="s">
        <v>127</v>
      </c>
      <c r="E236" s="159">
        <v>0</v>
      </c>
      <c r="F236" s="358">
        <v>1</v>
      </c>
      <c r="G236" s="358">
        <v>1</v>
      </c>
      <c r="H236" s="358">
        <v>0</v>
      </c>
      <c r="I236" s="358">
        <v>0</v>
      </c>
      <c r="J236" s="165">
        <v>2</v>
      </c>
      <c r="K236" s="159"/>
      <c r="L236" s="159"/>
      <c r="M236" s="159"/>
      <c r="N236" s="159"/>
      <c r="O236" s="195"/>
      <c r="P236" s="129"/>
      <c r="Q236" s="129"/>
      <c r="R236" s="129"/>
    </row>
    <row r="237" spans="2:18">
      <c r="B237" s="353" t="s">
        <v>22</v>
      </c>
      <c r="C237" s="296" t="s">
        <v>31</v>
      </c>
      <c r="D237" s="159">
        <v>1</v>
      </c>
      <c r="E237" s="159">
        <v>3</v>
      </c>
      <c r="F237" s="159">
        <v>0</v>
      </c>
      <c r="G237" s="159">
        <v>0</v>
      </c>
      <c r="H237" s="159">
        <v>1</v>
      </c>
      <c r="I237" s="159">
        <v>0</v>
      </c>
      <c r="J237" s="165">
        <v>1</v>
      </c>
      <c r="K237" s="159"/>
      <c r="L237" s="159"/>
      <c r="M237" s="159"/>
      <c r="N237" s="159"/>
      <c r="O237" s="195"/>
      <c r="P237" s="129"/>
      <c r="Q237" s="129"/>
      <c r="R237" s="129"/>
    </row>
    <row r="238" spans="2:18">
      <c r="B238" s="353" t="s">
        <v>22</v>
      </c>
      <c r="C238" s="296" t="s">
        <v>21</v>
      </c>
      <c r="D238" s="159">
        <v>0</v>
      </c>
      <c r="E238" s="159">
        <v>0</v>
      </c>
      <c r="F238" s="159">
        <v>1</v>
      </c>
      <c r="G238" s="159">
        <v>2</v>
      </c>
      <c r="H238" s="159">
        <v>1</v>
      </c>
      <c r="I238" s="159">
        <v>0</v>
      </c>
      <c r="J238" s="165">
        <v>0</v>
      </c>
      <c r="K238" s="159"/>
      <c r="L238" s="159"/>
      <c r="M238" s="159"/>
      <c r="N238" s="159"/>
      <c r="O238" s="195"/>
      <c r="P238" s="129"/>
      <c r="Q238" s="129"/>
      <c r="R238" s="129"/>
    </row>
    <row r="239" spans="2:18">
      <c r="B239" s="353" t="s">
        <v>43</v>
      </c>
      <c r="C239" s="296" t="s">
        <v>42</v>
      </c>
      <c r="D239" s="159">
        <v>3</v>
      </c>
      <c r="E239" s="159">
        <v>0</v>
      </c>
      <c r="F239" s="159">
        <v>1</v>
      </c>
      <c r="G239" s="159">
        <v>0</v>
      </c>
      <c r="H239" s="159">
        <v>0</v>
      </c>
      <c r="I239" s="159">
        <v>0</v>
      </c>
      <c r="J239" s="165">
        <v>0</v>
      </c>
      <c r="K239" s="159"/>
      <c r="L239" s="159"/>
      <c r="M239" s="159"/>
      <c r="N239" s="159"/>
      <c r="O239" s="195"/>
      <c r="P239" s="129"/>
      <c r="Q239" s="129"/>
      <c r="R239" s="129"/>
    </row>
    <row r="240" spans="2:18">
      <c r="B240" s="353" t="s">
        <v>39</v>
      </c>
      <c r="C240" s="296" t="s">
        <v>66</v>
      </c>
      <c r="D240" s="159">
        <v>0</v>
      </c>
      <c r="E240" s="159">
        <v>0</v>
      </c>
      <c r="F240" s="159">
        <v>0</v>
      </c>
      <c r="G240" s="159">
        <v>0</v>
      </c>
      <c r="H240" s="159">
        <v>0</v>
      </c>
      <c r="I240" s="159">
        <v>0</v>
      </c>
      <c r="J240" s="165">
        <v>0</v>
      </c>
      <c r="K240" s="159"/>
      <c r="L240" s="159"/>
      <c r="M240" s="159"/>
      <c r="N240" s="159"/>
      <c r="O240" s="195"/>
      <c r="P240" s="129"/>
      <c r="Q240" s="129"/>
      <c r="R240" s="129"/>
    </row>
    <row r="241" spans="2:18">
      <c r="B241" s="353" t="s">
        <v>22</v>
      </c>
      <c r="C241" s="296" t="s">
        <v>95</v>
      </c>
      <c r="D241" s="159" t="s">
        <v>127</v>
      </c>
      <c r="E241" s="159">
        <v>0</v>
      </c>
      <c r="F241" s="358">
        <v>0</v>
      </c>
      <c r="G241" s="358">
        <v>2</v>
      </c>
      <c r="H241" s="358">
        <v>2</v>
      </c>
      <c r="I241" s="358">
        <v>0</v>
      </c>
      <c r="J241" s="165">
        <v>1</v>
      </c>
      <c r="K241" s="159"/>
      <c r="L241" s="159"/>
      <c r="M241" s="159"/>
      <c r="N241" s="159"/>
      <c r="O241" s="195"/>
      <c r="P241" s="129"/>
      <c r="Q241" s="129"/>
      <c r="R241" s="129"/>
    </row>
    <row r="242" spans="2:18">
      <c r="B242" s="353" t="s">
        <v>39</v>
      </c>
      <c r="C242" s="296" t="s">
        <v>70</v>
      </c>
      <c r="D242" s="159">
        <v>14</v>
      </c>
      <c r="E242" s="159">
        <v>8</v>
      </c>
      <c r="F242" s="159">
        <v>0</v>
      </c>
      <c r="G242" s="159">
        <v>0</v>
      </c>
      <c r="H242" s="159">
        <v>0</v>
      </c>
      <c r="I242" s="159" t="s">
        <v>688</v>
      </c>
      <c r="J242" s="165">
        <v>1</v>
      </c>
      <c r="K242" s="159"/>
      <c r="L242" s="159"/>
      <c r="M242" s="159"/>
      <c r="N242" s="159"/>
      <c r="O242" s="195"/>
      <c r="P242" s="129"/>
      <c r="Q242" s="129"/>
      <c r="R242" s="129"/>
    </row>
    <row r="243" spans="2:18">
      <c r="B243" s="353" t="s">
        <v>22</v>
      </c>
      <c r="C243" s="296" t="s">
        <v>81</v>
      </c>
      <c r="D243" s="159">
        <v>7</v>
      </c>
      <c r="E243" s="159">
        <v>4</v>
      </c>
      <c r="F243" s="358">
        <v>5</v>
      </c>
      <c r="G243" s="358">
        <v>2</v>
      </c>
      <c r="H243" s="358">
        <v>2</v>
      </c>
      <c r="I243" s="358">
        <v>1</v>
      </c>
      <c r="J243" s="165">
        <v>2</v>
      </c>
      <c r="K243" s="159"/>
      <c r="L243" s="159"/>
      <c r="M243" s="159"/>
      <c r="N243" s="159"/>
      <c r="O243" s="195"/>
      <c r="P243" s="129"/>
      <c r="Q243" s="129"/>
      <c r="R243" s="129"/>
    </row>
    <row r="244" spans="2:18">
      <c r="B244" s="353" t="s">
        <v>17</v>
      </c>
      <c r="C244" s="296" t="s">
        <v>46</v>
      </c>
      <c r="D244" s="159">
        <v>4</v>
      </c>
      <c r="E244" s="159">
        <v>0</v>
      </c>
      <c r="F244" s="358">
        <v>0</v>
      </c>
      <c r="G244" s="358">
        <v>0</v>
      </c>
      <c r="H244" s="358">
        <v>4</v>
      </c>
      <c r="I244" s="358">
        <v>0</v>
      </c>
      <c r="J244" s="165">
        <v>1</v>
      </c>
      <c r="K244" s="159"/>
      <c r="L244" s="159"/>
      <c r="M244" s="159"/>
      <c r="N244" s="159"/>
      <c r="O244" s="195"/>
      <c r="P244" s="129"/>
      <c r="Q244" s="129"/>
      <c r="R244" s="129"/>
    </row>
    <row r="245" ht="15.75" spans="2:18">
      <c r="B245" s="403" t="s">
        <v>511</v>
      </c>
      <c r="C245" s="404"/>
      <c r="D245" s="148">
        <f t="shared" ref="D245:J245" si="30">SUM(D222:D244)</f>
        <v>76</v>
      </c>
      <c r="E245" s="148">
        <f t="shared" si="30"/>
        <v>46</v>
      </c>
      <c r="F245" s="148">
        <f t="shared" si="30"/>
        <v>44</v>
      </c>
      <c r="G245" s="148">
        <f t="shared" si="30"/>
        <v>33</v>
      </c>
      <c r="H245" s="148">
        <f t="shared" si="30"/>
        <v>31</v>
      </c>
      <c r="I245" s="148">
        <f t="shared" si="30"/>
        <v>18</v>
      </c>
      <c r="J245" s="168">
        <f t="shared" si="30"/>
        <v>28</v>
      </c>
      <c r="K245" s="416"/>
      <c r="L245" s="416"/>
      <c r="M245" s="416"/>
      <c r="N245" s="416"/>
      <c r="O245" s="416"/>
      <c r="P245" s="129"/>
      <c r="Q245" s="129"/>
      <c r="R245" s="129"/>
    </row>
    <row r="246" spans="2:18">
      <c r="B246" s="227" t="s">
        <v>670</v>
      </c>
      <c r="C246" s="227"/>
      <c r="D246" s="406"/>
      <c r="E246" s="406"/>
      <c r="F246" s="406"/>
      <c r="G246" s="406"/>
      <c r="H246" s="406"/>
      <c r="I246" s="406"/>
      <c r="J246" s="406"/>
      <c r="K246" s="406"/>
      <c r="L246" s="406"/>
      <c r="M246" s="129"/>
      <c r="N246" s="129"/>
      <c r="O246" s="129"/>
      <c r="P246" s="129"/>
      <c r="Q246" s="129"/>
      <c r="R246" s="129"/>
    </row>
    <row r="247" spans="2:18">
      <c r="B247" s="363" t="s">
        <v>671</v>
      </c>
      <c r="C247" s="405"/>
      <c r="D247" s="406"/>
      <c r="E247" s="406"/>
      <c r="F247" s="406"/>
      <c r="G247" s="406"/>
      <c r="H247" s="406"/>
      <c r="I247" s="406"/>
      <c r="J247" s="406"/>
      <c r="K247" s="406"/>
      <c r="L247" s="406"/>
      <c r="M247" s="129"/>
      <c r="N247" s="129"/>
      <c r="O247" s="129"/>
      <c r="P247" s="129"/>
      <c r="Q247" s="129"/>
      <c r="R247" s="129"/>
    </row>
    <row r="248" spans="2:18">
      <c r="B248" s="363" t="s">
        <v>693</v>
      </c>
      <c r="C248" s="405"/>
      <c r="D248" s="406"/>
      <c r="E248" s="406"/>
      <c r="F248" s="406"/>
      <c r="G248" s="406"/>
      <c r="H248" s="406"/>
      <c r="I248" s="406"/>
      <c r="J248" s="406"/>
      <c r="K248" s="406"/>
      <c r="L248" s="406"/>
      <c r="M248" s="129"/>
      <c r="N248" s="129"/>
      <c r="O248" s="129"/>
      <c r="P248" s="129"/>
      <c r="Q248" s="129"/>
      <c r="R248" s="129"/>
    </row>
    <row r="249" spans="2:18">
      <c r="B249" s="363" t="s">
        <v>697</v>
      </c>
      <c r="C249" s="405"/>
      <c r="D249" s="406"/>
      <c r="E249" s="406"/>
      <c r="F249" s="406"/>
      <c r="G249" s="406"/>
      <c r="H249" s="406"/>
      <c r="I249" s="406"/>
      <c r="J249" s="406"/>
      <c r="K249" s="406"/>
      <c r="L249" s="406"/>
      <c r="M249" s="129"/>
      <c r="N249" s="129"/>
      <c r="O249" s="129"/>
      <c r="P249" s="129"/>
      <c r="Q249" s="129"/>
      <c r="R249" s="129"/>
    </row>
    <row r="250" spans="2:18">
      <c r="B250" s="363" t="s">
        <v>695</v>
      </c>
      <c r="C250" s="405"/>
      <c r="D250" s="406"/>
      <c r="E250" s="406"/>
      <c r="F250" s="406"/>
      <c r="G250" s="406"/>
      <c r="H250" s="406"/>
      <c r="I250" s="406"/>
      <c r="J250" s="406"/>
      <c r="K250" s="406"/>
      <c r="L250" s="406"/>
      <c r="M250" s="129"/>
      <c r="N250" s="129"/>
      <c r="O250" s="129"/>
      <c r="P250" s="129"/>
      <c r="Q250" s="129"/>
      <c r="R250" s="129"/>
    </row>
    <row r="251" spans="2:18">
      <c r="B251" s="363"/>
      <c r="C251" s="405"/>
      <c r="D251" s="406"/>
      <c r="E251" s="406"/>
      <c r="F251" s="406"/>
      <c r="G251" s="406"/>
      <c r="H251" s="406"/>
      <c r="I251" s="406"/>
      <c r="J251" s="406"/>
      <c r="K251" s="406"/>
      <c r="L251" s="406"/>
      <c r="M251" s="129"/>
      <c r="N251" s="129"/>
      <c r="O251" s="129"/>
      <c r="P251" s="129"/>
      <c r="Q251" s="129"/>
      <c r="R251" s="129"/>
    </row>
    <row r="252" spans="2:18">
      <c r="B252" s="410"/>
      <c r="C252" s="405"/>
      <c r="D252" s="129"/>
      <c r="E252" s="129"/>
      <c r="F252" s="129"/>
      <c r="G252" s="129"/>
      <c r="H252" s="129"/>
      <c r="I252" s="129"/>
      <c r="J252" s="129"/>
      <c r="K252" s="129"/>
      <c r="L252" s="129"/>
      <c r="M252" s="129"/>
      <c r="N252" s="129"/>
      <c r="O252" s="129"/>
      <c r="P252" s="129"/>
      <c r="Q252" s="129"/>
      <c r="R252" s="129"/>
    </row>
    <row r="253" ht="15.75" spans="2:18">
      <c r="B253" s="349" t="s">
        <v>698</v>
      </c>
      <c r="C253" s="350"/>
      <c r="D253" s="67"/>
      <c r="E253" s="67"/>
      <c r="F253" s="67"/>
      <c r="G253" s="67"/>
      <c r="H253" s="67"/>
      <c r="I253" s="67"/>
      <c r="J253" s="67"/>
      <c r="K253" s="67"/>
      <c r="L253" s="67"/>
      <c r="M253" s="67"/>
      <c r="N253" s="370"/>
      <c r="O253" s="371"/>
      <c r="P253" s="129"/>
      <c r="Q253" s="129"/>
      <c r="R253" s="129"/>
    </row>
    <row r="254" spans="2:18">
      <c r="B254" s="351" t="s">
        <v>679</v>
      </c>
      <c r="C254" s="369" t="s">
        <v>686</v>
      </c>
      <c r="D254" s="402">
        <v>2014</v>
      </c>
      <c r="E254" s="402">
        <v>2015</v>
      </c>
      <c r="F254" s="402">
        <v>2016</v>
      </c>
      <c r="G254" s="402">
        <v>2017</v>
      </c>
      <c r="H254" s="402">
        <v>2018</v>
      </c>
      <c r="I254" s="402">
        <v>2019</v>
      </c>
      <c r="J254" s="421">
        <v>2020</v>
      </c>
      <c r="K254" s="158"/>
      <c r="L254" s="158"/>
      <c r="M254" s="158"/>
      <c r="N254" s="158"/>
      <c r="O254" s="158"/>
      <c r="P254" s="129"/>
      <c r="Q254" s="129"/>
      <c r="R254" s="129"/>
    </row>
    <row r="255" spans="2:18">
      <c r="B255" s="395" t="s">
        <v>55</v>
      </c>
      <c r="C255" s="397" t="s">
        <v>54</v>
      </c>
      <c r="D255" s="387">
        <v>0</v>
      </c>
      <c r="E255" s="398">
        <v>0</v>
      </c>
      <c r="F255" s="387">
        <v>0</v>
      </c>
      <c r="G255" s="387">
        <v>0</v>
      </c>
      <c r="H255" s="387">
        <v>0</v>
      </c>
      <c r="I255" s="387">
        <v>4</v>
      </c>
      <c r="J255" s="391">
        <v>1</v>
      </c>
      <c r="K255" s="399"/>
      <c r="L255" s="399"/>
      <c r="M255" s="399"/>
      <c r="N255" s="399"/>
      <c r="O255" s="399"/>
      <c r="P255" s="129"/>
      <c r="Q255" s="129"/>
      <c r="R255" s="129"/>
    </row>
    <row r="256" spans="2:18">
      <c r="B256" s="353" t="s">
        <v>17</v>
      </c>
      <c r="C256" s="354" t="s">
        <v>16</v>
      </c>
      <c r="D256" s="159">
        <v>2</v>
      </c>
      <c r="E256" s="159">
        <v>9</v>
      </c>
      <c r="F256" s="356">
        <v>9</v>
      </c>
      <c r="G256" s="356">
        <v>7</v>
      </c>
      <c r="H256" s="356">
        <v>5</v>
      </c>
      <c r="I256" s="356">
        <v>6</v>
      </c>
      <c r="J256" s="422">
        <v>5</v>
      </c>
      <c r="K256" s="82"/>
      <c r="L256" s="82"/>
      <c r="M256" s="82"/>
      <c r="N256" s="82"/>
      <c r="O256" s="195"/>
      <c r="P256" s="129"/>
      <c r="Q256" s="129"/>
      <c r="R256" s="129"/>
    </row>
    <row r="257" spans="2:18">
      <c r="B257" s="353" t="s">
        <v>26</v>
      </c>
      <c r="C257" s="354" t="s">
        <v>78</v>
      </c>
      <c r="D257" s="159">
        <v>5</v>
      </c>
      <c r="E257" s="159">
        <v>3</v>
      </c>
      <c r="F257" s="356">
        <v>3</v>
      </c>
      <c r="G257" s="356">
        <v>3</v>
      </c>
      <c r="H257" s="356">
        <v>1</v>
      </c>
      <c r="I257" s="356">
        <v>1</v>
      </c>
      <c r="J257" s="422">
        <v>1</v>
      </c>
      <c r="K257" s="82"/>
      <c r="L257" s="82"/>
      <c r="M257" s="82"/>
      <c r="N257" s="82"/>
      <c r="O257" s="195"/>
      <c r="P257" s="129"/>
      <c r="Q257" s="129"/>
      <c r="R257" s="129"/>
    </row>
    <row r="258" spans="2:18">
      <c r="B258" s="353" t="s">
        <v>39</v>
      </c>
      <c r="C258" s="354" t="s">
        <v>38</v>
      </c>
      <c r="D258" s="159">
        <v>0</v>
      </c>
      <c r="E258" s="159">
        <v>1</v>
      </c>
      <c r="F258" s="356">
        <v>6</v>
      </c>
      <c r="G258" s="356">
        <v>3</v>
      </c>
      <c r="H258" s="356">
        <v>3</v>
      </c>
      <c r="I258" s="356">
        <v>2</v>
      </c>
      <c r="J258" s="422">
        <v>3</v>
      </c>
      <c r="K258" s="82"/>
      <c r="L258" s="82"/>
      <c r="M258" s="82"/>
      <c r="N258" s="82"/>
      <c r="O258" s="195"/>
      <c r="P258" s="129"/>
      <c r="Q258" s="129"/>
      <c r="R258" s="129"/>
    </row>
    <row r="259" spans="2:18">
      <c r="B259" s="353" t="s">
        <v>50</v>
      </c>
      <c r="C259" s="354" t="s">
        <v>49</v>
      </c>
      <c r="D259" s="159">
        <v>0</v>
      </c>
      <c r="E259" s="159">
        <v>0</v>
      </c>
      <c r="F259" s="356">
        <v>0</v>
      </c>
      <c r="G259" s="356">
        <v>1</v>
      </c>
      <c r="H259" s="356">
        <v>2</v>
      </c>
      <c r="I259" s="356">
        <v>0</v>
      </c>
      <c r="J259" s="422">
        <v>1</v>
      </c>
      <c r="K259" s="82"/>
      <c r="L259" s="82"/>
      <c r="M259" s="82"/>
      <c r="N259" s="82"/>
      <c r="O259" s="195"/>
      <c r="P259" s="129"/>
      <c r="Q259" s="129"/>
      <c r="R259" s="129"/>
    </row>
    <row r="260" spans="2:18">
      <c r="B260" s="353" t="s">
        <v>35</v>
      </c>
      <c r="C260" s="354" t="s">
        <v>210</v>
      </c>
      <c r="D260" s="159">
        <v>0</v>
      </c>
      <c r="E260" s="159">
        <v>2</v>
      </c>
      <c r="F260" s="356">
        <v>2</v>
      </c>
      <c r="G260" s="356">
        <v>1</v>
      </c>
      <c r="H260" s="356">
        <v>0</v>
      </c>
      <c r="I260" s="356" t="s">
        <v>688</v>
      </c>
      <c r="J260" s="422">
        <v>2</v>
      </c>
      <c r="K260" s="82"/>
      <c r="L260" s="82"/>
      <c r="M260" s="82"/>
      <c r="N260" s="82"/>
      <c r="O260" s="195"/>
      <c r="P260" s="129"/>
      <c r="Q260" s="129"/>
      <c r="R260" s="129"/>
    </row>
    <row r="261" spans="2:18">
      <c r="B261" s="353" t="s">
        <v>26</v>
      </c>
      <c r="C261" s="354" t="s">
        <v>25</v>
      </c>
      <c r="D261" s="159">
        <v>1</v>
      </c>
      <c r="E261" s="159">
        <v>4</v>
      </c>
      <c r="F261" s="356">
        <v>2</v>
      </c>
      <c r="G261" s="356">
        <v>2</v>
      </c>
      <c r="H261" s="356">
        <v>2</v>
      </c>
      <c r="I261" s="356">
        <v>0</v>
      </c>
      <c r="J261" s="422">
        <v>2</v>
      </c>
      <c r="K261" s="82"/>
      <c r="L261" s="82"/>
      <c r="M261" s="82"/>
      <c r="N261" s="82"/>
      <c r="O261" s="195"/>
      <c r="P261" s="129"/>
      <c r="Q261" s="129"/>
      <c r="R261" s="129"/>
    </row>
    <row r="262" spans="2:18">
      <c r="B262" s="353" t="s">
        <v>22</v>
      </c>
      <c r="C262" s="354" t="s">
        <v>31</v>
      </c>
      <c r="D262" s="159">
        <v>4</v>
      </c>
      <c r="E262" s="159">
        <v>1</v>
      </c>
      <c r="F262" s="159">
        <v>2</v>
      </c>
      <c r="G262" s="159">
        <v>4</v>
      </c>
      <c r="H262" s="159">
        <v>3</v>
      </c>
      <c r="I262" s="159">
        <v>0</v>
      </c>
      <c r="J262" s="422">
        <v>1</v>
      </c>
      <c r="K262" s="82"/>
      <c r="L262" s="82"/>
      <c r="M262" s="82"/>
      <c r="N262" s="82"/>
      <c r="O262" s="195"/>
      <c r="P262" s="129"/>
      <c r="Q262" s="129"/>
      <c r="R262" s="129"/>
    </row>
    <row r="263" spans="2:18">
      <c r="B263" s="353" t="s">
        <v>22</v>
      </c>
      <c r="C263" s="354" t="s">
        <v>21</v>
      </c>
      <c r="D263" s="159">
        <v>1</v>
      </c>
      <c r="E263" s="159">
        <v>2</v>
      </c>
      <c r="F263" s="159">
        <v>1</v>
      </c>
      <c r="G263" s="159">
        <v>0</v>
      </c>
      <c r="H263" s="159">
        <v>0</v>
      </c>
      <c r="I263" s="159">
        <v>0</v>
      </c>
      <c r="J263" s="422">
        <v>0</v>
      </c>
      <c r="K263" s="82"/>
      <c r="L263" s="82"/>
      <c r="M263" s="82"/>
      <c r="N263" s="82"/>
      <c r="O263" s="195"/>
      <c r="P263" s="129"/>
      <c r="Q263" s="129"/>
      <c r="R263" s="129"/>
    </row>
    <row r="264" spans="2:18">
      <c r="B264" s="353" t="s">
        <v>39</v>
      </c>
      <c r="C264" s="354" t="s">
        <v>70</v>
      </c>
      <c r="D264" s="159">
        <v>0</v>
      </c>
      <c r="E264" s="159">
        <v>0</v>
      </c>
      <c r="F264" s="159">
        <v>0</v>
      </c>
      <c r="G264" s="159">
        <v>0</v>
      </c>
      <c r="H264" s="159">
        <v>0</v>
      </c>
      <c r="I264" s="159" t="s">
        <v>688</v>
      </c>
      <c r="J264" s="422">
        <v>1</v>
      </c>
      <c r="K264" s="82"/>
      <c r="L264" s="82"/>
      <c r="M264" s="82"/>
      <c r="N264" s="82"/>
      <c r="O264" s="195"/>
      <c r="P264" s="129"/>
      <c r="Q264" s="129"/>
      <c r="R264" s="129"/>
    </row>
    <row r="265" spans="2:18">
      <c r="B265" s="353" t="s">
        <v>17</v>
      </c>
      <c r="C265" s="354" t="s">
        <v>46</v>
      </c>
      <c r="D265" s="159">
        <v>0</v>
      </c>
      <c r="E265" s="159">
        <v>0</v>
      </c>
      <c r="F265" s="159">
        <v>0</v>
      </c>
      <c r="G265" s="159">
        <v>0</v>
      </c>
      <c r="H265" s="159">
        <v>0</v>
      </c>
      <c r="I265" s="159">
        <v>0</v>
      </c>
      <c r="J265" s="422">
        <v>1</v>
      </c>
      <c r="K265" s="82"/>
      <c r="L265" s="82"/>
      <c r="M265" s="82"/>
      <c r="N265" s="82"/>
      <c r="O265" s="195"/>
      <c r="P265" s="129"/>
      <c r="Q265" s="129"/>
      <c r="R265" s="129"/>
    </row>
    <row r="266" ht="15.75" spans="2:18">
      <c r="B266" s="359" t="s">
        <v>511</v>
      </c>
      <c r="C266" s="360"/>
      <c r="D266" s="148">
        <f t="shared" ref="D266:O266" si="31">SUM(D255:D265)</f>
        <v>13</v>
      </c>
      <c r="E266" s="148">
        <f t="shared" si="31"/>
        <v>22</v>
      </c>
      <c r="F266" s="148">
        <f t="shared" si="31"/>
        <v>25</v>
      </c>
      <c r="G266" s="148">
        <f t="shared" si="31"/>
        <v>21</v>
      </c>
      <c r="H266" s="148">
        <f t="shared" si="31"/>
        <v>16</v>
      </c>
      <c r="I266" s="148">
        <f t="shared" si="31"/>
        <v>13</v>
      </c>
      <c r="J266" s="168">
        <f t="shared" si="31"/>
        <v>18</v>
      </c>
      <c r="K266" s="416"/>
      <c r="L266" s="416"/>
      <c r="M266" s="416"/>
      <c r="N266" s="416"/>
      <c r="O266" s="416"/>
      <c r="P266" s="129"/>
      <c r="Q266" s="129"/>
      <c r="R266" s="129"/>
    </row>
    <row r="267" spans="2:18">
      <c r="B267" s="227" t="s">
        <v>670</v>
      </c>
      <c r="C267" s="227"/>
      <c r="D267" s="129"/>
      <c r="E267" s="129"/>
      <c r="F267" s="129"/>
      <c r="G267" s="129"/>
      <c r="H267" s="129"/>
      <c r="I267" s="129"/>
      <c r="J267" s="129"/>
      <c r="K267" s="129"/>
      <c r="L267" s="129"/>
      <c r="M267" s="129"/>
      <c r="N267" s="129"/>
      <c r="O267" s="129"/>
      <c r="P267" s="129"/>
      <c r="Q267" s="129"/>
      <c r="R267" s="129"/>
    </row>
    <row r="268" spans="2:18">
      <c r="B268" s="363" t="s">
        <v>671</v>
      </c>
      <c r="C268" s="405"/>
      <c r="D268" s="129"/>
      <c r="E268" s="129"/>
      <c r="F268" s="129"/>
      <c r="G268" s="129"/>
      <c r="H268" s="129"/>
      <c r="I268" s="129"/>
      <c r="J268" s="129"/>
      <c r="K268" s="129"/>
      <c r="L268" s="129"/>
      <c r="M268" s="129"/>
      <c r="N268" s="129"/>
      <c r="O268" s="129"/>
      <c r="P268" s="129"/>
      <c r="Q268" s="129"/>
      <c r="R268" s="129"/>
    </row>
    <row r="269" spans="2:18">
      <c r="B269" s="363" t="s">
        <v>693</v>
      </c>
      <c r="C269" s="405"/>
      <c r="D269" s="129"/>
      <c r="E269" s="129"/>
      <c r="F269" s="129"/>
      <c r="G269" s="129"/>
      <c r="H269" s="129"/>
      <c r="I269" s="129"/>
      <c r="J269" s="129"/>
      <c r="K269" s="129"/>
      <c r="L269" s="129"/>
      <c r="M269" s="129"/>
      <c r="N269" s="129"/>
      <c r="O269" s="129"/>
      <c r="P269" s="129"/>
      <c r="Q269" s="129"/>
      <c r="R269" s="129"/>
    </row>
    <row r="270" spans="2:18">
      <c r="B270" s="363" t="s">
        <v>697</v>
      </c>
      <c r="C270" s="405"/>
      <c r="D270" s="129"/>
      <c r="E270" s="129"/>
      <c r="F270" s="129"/>
      <c r="G270" s="129"/>
      <c r="H270" s="129"/>
      <c r="I270" s="129"/>
      <c r="J270" s="129"/>
      <c r="K270" s="129"/>
      <c r="L270" s="129"/>
      <c r="M270" s="129"/>
      <c r="N270" s="129"/>
      <c r="O270" s="129"/>
      <c r="P270" s="129"/>
      <c r="Q270" s="129"/>
      <c r="R270" s="129"/>
    </row>
    <row r="271" spans="2:18">
      <c r="B271" s="363" t="s">
        <v>695</v>
      </c>
      <c r="C271" s="405"/>
      <c r="D271" s="129"/>
      <c r="E271" s="129"/>
      <c r="F271" s="129"/>
      <c r="G271" s="129"/>
      <c r="H271" s="129"/>
      <c r="I271" s="129"/>
      <c r="J271" s="129"/>
      <c r="K271" s="129"/>
      <c r="L271" s="129"/>
      <c r="M271" s="129"/>
      <c r="N271" s="129"/>
      <c r="O271" s="129"/>
      <c r="P271" s="129"/>
      <c r="Q271" s="129"/>
      <c r="R271" s="129"/>
    </row>
    <row r="272" spans="2:18">
      <c r="B272" s="363"/>
      <c r="C272" s="405"/>
      <c r="D272" s="129"/>
      <c r="E272" s="129"/>
      <c r="F272" s="129"/>
      <c r="G272" s="129"/>
      <c r="H272" s="129"/>
      <c r="I272" s="129"/>
      <c r="J272" s="129"/>
      <c r="K272" s="129"/>
      <c r="L272" s="129"/>
      <c r="M272" s="129"/>
      <c r="N272" s="129"/>
      <c r="O272" s="129"/>
      <c r="P272" s="129"/>
      <c r="Q272" s="129"/>
      <c r="R272" s="129"/>
    </row>
    <row r="273" spans="2:18">
      <c r="B273" s="129"/>
      <c r="C273" s="129"/>
      <c r="D273" s="129"/>
      <c r="E273" s="129"/>
      <c r="F273" s="129"/>
      <c r="G273" s="129"/>
      <c r="H273" s="129"/>
      <c r="I273" s="129"/>
      <c r="J273" s="129"/>
      <c r="K273" s="129"/>
      <c r="L273" s="129"/>
      <c r="M273" s="129"/>
      <c r="N273" s="129"/>
      <c r="O273" s="129"/>
      <c r="P273" s="129"/>
      <c r="Q273" s="129"/>
      <c r="R273" s="129"/>
    </row>
    <row r="274" spans="2:18">
      <c r="B274" s="129"/>
      <c r="C274" s="129"/>
      <c r="D274" s="129"/>
      <c r="E274" s="129"/>
      <c r="F274" s="129"/>
      <c r="G274" s="129"/>
      <c r="H274" s="129"/>
      <c r="I274" s="129"/>
      <c r="J274" s="129"/>
      <c r="K274" s="129"/>
      <c r="L274" s="129"/>
      <c r="M274" s="129"/>
      <c r="N274" s="129"/>
      <c r="O274" s="129"/>
      <c r="P274" s="129"/>
      <c r="Q274" s="129"/>
      <c r="R274" s="129"/>
    </row>
    <row r="275" spans="2:18">
      <c r="B275" s="129"/>
      <c r="C275" s="129"/>
      <c r="D275" s="129"/>
      <c r="E275" s="129"/>
      <c r="F275" s="129"/>
      <c r="G275" s="129"/>
      <c r="H275" s="129"/>
      <c r="I275" s="129"/>
      <c r="J275" s="129"/>
      <c r="K275" s="129"/>
      <c r="L275" s="129"/>
      <c r="M275" s="129"/>
      <c r="N275" s="129"/>
      <c r="O275" s="129"/>
      <c r="P275" s="129"/>
      <c r="Q275" s="129"/>
      <c r="R275" s="129"/>
    </row>
    <row r="276" spans="2:18">
      <c r="B276" s="129"/>
      <c r="C276" s="129"/>
      <c r="D276" s="129"/>
      <c r="E276" s="129"/>
      <c r="F276" s="129"/>
      <c r="G276" s="129"/>
      <c r="H276" s="129"/>
      <c r="I276" s="129"/>
      <c r="J276" s="129"/>
      <c r="K276" s="129"/>
      <c r="L276" s="129"/>
      <c r="M276" s="129"/>
      <c r="N276" s="129"/>
      <c r="O276" s="129"/>
      <c r="P276" s="129"/>
      <c r="Q276" s="129"/>
      <c r="R276" s="129"/>
    </row>
    <row r="277" spans="2:18">
      <c r="B277" s="129"/>
      <c r="C277" s="129"/>
      <c r="D277" s="129"/>
      <c r="E277" s="129"/>
      <c r="F277" s="129"/>
      <c r="G277" s="129"/>
      <c r="H277" s="129"/>
      <c r="I277" s="129"/>
      <c r="J277" s="129"/>
      <c r="K277" s="129"/>
      <c r="L277" s="129"/>
      <c r="M277" s="129"/>
      <c r="N277" s="129"/>
      <c r="O277" s="129"/>
      <c r="P277" s="129"/>
      <c r="Q277" s="129"/>
      <c r="R277" s="129"/>
    </row>
    <row r="278" spans="2:18">
      <c r="B278" s="129"/>
      <c r="C278" s="129"/>
      <c r="D278" s="129"/>
      <c r="E278" s="129"/>
      <c r="F278" s="129"/>
      <c r="G278" s="129"/>
      <c r="H278" s="129"/>
      <c r="I278" s="129"/>
      <c r="J278" s="129"/>
      <c r="K278" s="129"/>
      <c r="L278" s="129"/>
      <c r="M278" s="129"/>
      <c r="N278" s="129"/>
      <c r="O278" s="129"/>
      <c r="P278" s="129"/>
      <c r="Q278" s="129"/>
      <c r="R278" s="129"/>
    </row>
    <row r="279" spans="2:18">
      <c r="B279" s="129"/>
      <c r="C279" s="129"/>
      <c r="D279" s="129"/>
      <c r="E279" s="129"/>
      <c r="F279" s="129"/>
      <c r="G279" s="129"/>
      <c r="H279" s="129"/>
      <c r="I279" s="129"/>
      <c r="J279" s="129"/>
      <c r="K279" s="129"/>
      <c r="L279" s="129"/>
      <c r="M279" s="129"/>
      <c r="N279" s="129"/>
      <c r="O279" s="129"/>
      <c r="P279" s="129"/>
      <c r="Q279" s="129"/>
      <c r="R279" s="129"/>
    </row>
    <row r="280" spans="2:18">
      <c r="B280" s="129"/>
      <c r="C280" s="129"/>
      <c r="D280" s="129"/>
      <c r="E280" s="129"/>
      <c r="F280" s="129"/>
      <c r="G280" s="129"/>
      <c r="H280" s="129"/>
      <c r="I280" s="129"/>
      <c r="J280" s="129"/>
      <c r="K280" s="129"/>
      <c r="L280" s="129"/>
      <c r="M280" s="129"/>
      <c r="N280" s="129"/>
      <c r="O280" s="129"/>
      <c r="P280" s="129"/>
      <c r="Q280" s="129"/>
      <c r="R280" s="129"/>
    </row>
    <row r="281" spans="2:18">
      <c r="B281" s="129"/>
      <c r="C281" s="129"/>
      <c r="D281" s="129"/>
      <c r="E281" s="129"/>
      <c r="F281" s="129"/>
      <c r="G281" s="129"/>
      <c r="H281" s="129"/>
      <c r="I281" s="129"/>
      <c r="J281" s="129"/>
      <c r="K281" s="129"/>
      <c r="L281" s="129"/>
      <c r="M281" s="129"/>
      <c r="N281" s="129"/>
      <c r="O281" s="129"/>
      <c r="P281" s="129"/>
      <c r="Q281" s="129"/>
      <c r="R281" s="129"/>
    </row>
    <row r="282" spans="2:18">
      <c r="B282" s="129"/>
      <c r="C282" s="129"/>
      <c r="D282" s="129"/>
      <c r="E282" s="129"/>
      <c r="F282" s="129"/>
      <c r="G282" s="129"/>
      <c r="H282" s="129"/>
      <c r="I282" s="129"/>
      <c r="J282" s="129"/>
      <c r="K282" s="129"/>
      <c r="L282" s="129"/>
      <c r="M282" s="129"/>
      <c r="N282" s="129"/>
      <c r="O282" s="129"/>
      <c r="P282" s="129"/>
      <c r="Q282" s="129"/>
      <c r="R282" s="129"/>
    </row>
    <row r="283" spans="2:18">
      <c r="B283" s="129"/>
      <c r="C283" s="129"/>
      <c r="D283" s="129"/>
      <c r="E283" s="129"/>
      <c r="F283" s="129"/>
      <c r="G283" s="129"/>
      <c r="H283" s="129"/>
      <c r="I283" s="129"/>
      <c r="J283" s="129"/>
      <c r="K283" s="129"/>
      <c r="L283" s="129"/>
      <c r="M283" s="129"/>
      <c r="N283" s="129"/>
      <c r="O283" s="129"/>
      <c r="P283" s="129"/>
      <c r="Q283" s="129"/>
      <c r="R283" s="129"/>
    </row>
    <row r="284" spans="2:18">
      <c r="B284" s="129"/>
      <c r="C284" s="129"/>
      <c r="D284" s="129"/>
      <c r="E284" s="129"/>
      <c r="F284" s="129"/>
      <c r="G284" s="129"/>
      <c r="H284" s="129"/>
      <c r="I284" s="129"/>
      <c r="J284" s="129"/>
      <c r="K284" s="129"/>
      <c r="L284" s="129"/>
      <c r="M284" s="129"/>
      <c r="N284" s="129"/>
      <c r="O284" s="129"/>
      <c r="P284" s="129"/>
      <c r="Q284" s="129"/>
      <c r="R284" s="129"/>
    </row>
    <row r="285" spans="2:18">
      <c r="B285" s="129"/>
      <c r="C285" s="129"/>
      <c r="D285" s="129"/>
      <c r="E285" s="129"/>
      <c r="F285" s="129"/>
      <c r="G285" s="129"/>
      <c r="H285" s="129"/>
      <c r="I285" s="129"/>
      <c r="J285" s="129"/>
      <c r="K285" s="129"/>
      <c r="L285" s="129"/>
      <c r="M285" s="129"/>
      <c r="N285" s="129"/>
      <c r="O285" s="129"/>
      <c r="P285" s="129"/>
      <c r="Q285" s="129"/>
      <c r="R285" s="129"/>
    </row>
    <row r="286" spans="2:18">
      <c r="B286" s="129"/>
      <c r="C286" s="129"/>
      <c r="D286" s="129"/>
      <c r="E286" s="129"/>
      <c r="F286" s="129"/>
      <c r="G286" s="129"/>
      <c r="H286" s="129"/>
      <c r="I286" s="129"/>
      <c r="J286" s="129"/>
      <c r="K286" s="129"/>
      <c r="L286" s="129"/>
      <c r="M286" s="129"/>
      <c r="N286" s="129"/>
      <c r="O286" s="129"/>
      <c r="P286" s="129"/>
      <c r="Q286" s="129"/>
      <c r="R286" s="129"/>
    </row>
    <row r="287" spans="2:18">
      <c r="B287" s="129"/>
      <c r="C287" s="129"/>
      <c r="D287" s="129"/>
      <c r="E287" s="129"/>
      <c r="F287" s="129"/>
      <c r="G287" s="129"/>
      <c r="H287" s="129"/>
      <c r="I287" s="129"/>
      <c r="J287" s="129"/>
      <c r="K287" s="129"/>
      <c r="L287" s="129"/>
      <c r="M287" s="129"/>
      <c r="N287" s="129"/>
      <c r="O287" s="129"/>
      <c r="P287" s="129"/>
      <c r="Q287" s="129"/>
      <c r="R287" s="129"/>
    </row>
    <row r="288" spans="2:18">
      <c r="B288" s="129"/>
      <c r="C288" s="129"/>
      <c r="D288" s="129"/>
      <c r="E288" s="129"/>
      <c r="F288" s="129"/>
      <c r="G288" s="129"/>
      <c r="H288" s="129"/>
      <c r="I288" s="129"/>
      <c r="J288" s="129"/>
      <c r="K288" s="129"/>
      <c r="L288" s="129"/>
      <c r="M288" s="129"/>
      <c r="N288" s="129"/>
      <c r="O288" s="129"/>
      <c r="P288" s="129"/>
      <c r="Q288" s="129"/>
      <c r="R288" s="129"/>
    </row>
    <row r="289" spans="2:18">
      <c r="B289" s="129"/>
      <c r="C289" s="129"/>
      <c r="D289" s="129"/>
      <c r="E289" s="129"/>
      <c r="F289" s="129"/>
      <c r="G289" s="129"/>
      <c r="H289" s="129"/>
      <c r="I289" s="129"/>
      <c r="J289" s="129"/>
      <c r="K289" s="129"/>
      <c r="L289" s="129"/>
      <c r="M289" s="129"/>
      <c r="N289" s="129"/>
      <c r="O289" s="129"/>
      <c r="P289" s="129"/>
      <c r="Q289" s="129"/>
      <c r="R289" s="129"/>
    </row>
    <row r="290" spans="2:9">
      <c r="B290" s="348"/>
      <c r="C290" s="348"/>
      <c r="D290" s="348"/>
      <c r="E290" s="348"/>
      <c r="F290" s="348"/>
      <c r="G290" s="348"/>
      <c r="H290" s="348"/>
      <c r="I290" s="348"/>
    </row>
    <row r="291" spans="2:9">
      <c r="B291" s="348"/>
      <c r="C291" s="348"/>
      <c r="D291" s="348"/>
      <c r="E291" s="348"/>
      <c r="F291" s="348"/>
      <c r="G291" s="348"/>
      <c r="H291" s="348"/>
      <c r="I291" s="348"/>
    </row>
    <row r="292" spans="2:9">
      <c r="B292" s="348"/>
      <c r="C292" s="348"/>
      <c r="D292" s="348"/>
      <c r="E292" s="348"/>
      <c r="F292" s="348"/>
      <c r="G292" s="348"/>
      <c r="H292" s="348"/>
      <c r="I292" s="348"/>
    </row>
    <row r="293" spans="2:9">
      <c r="B293" s="348"/>
      <c r="C293" s="348"/>
      <c r="D293" s="348"/>
      <c r="E293" s="348"/>
      <c r="F293" s="348"/>
      <c r="G293" s="348"/>
      <c r="H293" s="348"/>
      <c r="I293" s="348"/>
    </row>
    <row r="294" spans="2:9">
      <c r="B294" s="348"/>
      <c r="C294" s="348"/>
      <c r="D294" s="348"/>
      <c r="E294" s="348"/>
      <c r="F294" s="348"/>
      <c r="G294" s="348"/>
      <c r="H294" s="348"/>
      <c r="I294" s="348"/>
    </row>
    <row r="295" spans="2:9">
      <c r="B295" s="348"/>
      <c r="C295" s="348"/>
      <c r="D295" s="348"/>
      <c r="E295" s="348"/>
      <c r="F295" s="348"/>
      <c r="G295" s="348"/>
      <c r="H295" s="348"/>
      <c r="I295" s="348"/>
    </row>
    <row r="296" spans="2:9">
      <c r="B296" s="348"/>
      <c r="C296" s="348"/>
      <c r="D296" s="348"/>
      <c r="E296" s="348"/>
      <c r="F296" s="348"/>
      <c r="G296" s="348"/>
      <c r="H296" s="348"/>
      <c r="I296" s="348"/>
    </row>
    <row r="297" spans="2:9">
      <c r="B297" s="348"/>
      <c r="C297" s="348"/>
      <c r="D297" s="348"/>
      <c r="E297" s="348"/>
      <c r="F297" s="348"/>
      <c r="G297" s="348"/>
      <c r="H297" s="348"/>
      <c r="I297" s="348"/>
    </row>
    <row r="298" spans="2:9">
      <c r="B298" s="348"/>
      <c r="C298" s="348"/>
      <c r="D298" s="348"/>
      <c r="E298" s="348"/>
      <c r="F298" s="348"/>
      <c r="G298" s="348"/>
      <c r="H298" s="348"/>
      <c r="I298" s="348"/>
    </row>
    <row r="299" spans="2:9">
      <c r="B299" s="348"/>
      <c r="C299" s="348"/>
      <c r="D299" s="348"/>
      <c r="E299" s="348"/>
      <c r="F299" s="348"/>
      <c r="G299" s="348"/>
      <c r="H299" s="348"/>
      <c r="I299" s="348"/>
    </row>
    <row r="300" spans="2:9">
      <c r="B300" s="348"/>
      <c r="C300" s="348"/>
      <c r="D300" s="348"/>
      <c r="E300" s="348"/>
      <c r="F300" s="348"/>
      <c r="G300" s="348"/>
      <c r="H300" s="348"/>
      <c r="I300" s="348"/>
    </row>
    <row r="301" spans="2:9">
      <c r="B301" s="348"/>
      <c r="C301" s="348"/>
      <c r="D301" s="348"/>
      <c r="E301" s="348"/>
      <c r="F301" s="348"/>
      <c r="G301" s="348"/>
      <c r="H301" s="348"/>
      <c r="I301" s="348"/>
    </row>
    <row r="302" spans="2:9">
      <c r="B302" s="348"/>
      <c r="C302" s="348"/>
      <c r="D302" s="348"/>
      <c r="E302" s="348"/>
      <c r="F302" s="348"/>
      <c r="G302" s="348"/>
      <c r="H302" s="348"/>
      <c r="I302" s="348"/>
    </row>
    <row r="303" spans="2:9">
      <c r="B303" s="348"/>
      <c r="C303" s="348"/>
      <c r="D303" s="348"/>
      <c r="E303" s="348"/>
      <c r="F303" s="348"/>
      <c r="G303" s="348"/>
      <c r="H303" s="348"/>
      <c r="I303" s="348"/>
    </row>
    <row r="304" spans="2:9">
      <c r="B304" s="348"/>
      <c r="C304" s="348"/>
      <c r="D304" s="348"/>
      <c r="E304" s="348"/>
      <c r="F304" s="348"/>
      <c r="G304" s="348"/>
      <c r="H304" s="348"/>
      <c r="I304" s="348"/>
    </row>
    <row r="305" spans="2:9">
      <c r="B305" s="348"/>
      <c r="C305" s="348"/>
      <c r="D305" s="348"/>
      <c r="E305" s="348"/>
      <c r="F305" s="348"/>
      <c r="G305" s="348"/>
      <c r="H305" s="348"/>
      <c r="I305" s="348"/>
    </row>
    <row r="306" spans="2:9">
      <c r="B306" s="348"/>
      <c r="C306" s="348"/>
      <c r="D306" s="348"/>
      <c r="E306" s="348"/>
      <c r="F306" s="348"/>
      <c r="G306" s="348"/>
      <c r="H306" s="348"/>
      <c r="I306" s="348"/>
    </row>
    <row r="307" spans="2:9">
      <c r="B307" s="348"/>
      <c r="C307" s="348"/>
      <c r="D307" s="348"/>
      <c r="E307" s="348"/>
      <c r="F307" s="348"/>
      <c r="G307" s="348"/>
      <c r="H307" s="348"/>
      <c r="I307" s="348"/>
    </row>
    <row r="308" spans="2:9">
      <c r="B308" s="348"/>
      <c r="C308" s="348"/>
      <c r="D308" s="348"/>
      <c r="E308" s="348"/>
      <c r="F308" s="348"/>
      <c r="G308" s="348"/>
      <c r="H308" s="348"/>
      <c r="I308" s="348"/>
    </row>
    <row r="309" spans="2:9">
      <c r="B309" s="348"/>
      <c r="C309" s="348"/>
      <c r="D309" s="348"/>
      <c r="E309" s="348"/>
      <c r="F309" s="348"/>
      <c r="G309" s="348"/>
      <c r="H309" s="348"/>
      <c r="I309" s="348"/>
    </row>
    <row r="310" spans="2:9">
      <c r="B310" s="348"/>
      <c r="C310" s="348"/>
      <c r="D310" s="348"/>
      <c r="E310" s="348"/>
      <c r="F310" s="348"/>
      <c r="G310" s="348"/>
      <c r="H310" s="348"/>
      <c r="I310" s="348"/>
    </row>
    <row r="311" spans="2:9">
      <c r="B311" s="348"/>
      <c r="C311" s="348"/>
      <c r="D311" s="348"/>
      <c r="E311" s="348"/>
      <c r="F311" s="348"/>
      <c r="G311" s="348"/>
      <c r="H311" s="348"/>
      <c r="I311" s="348"/>
    </row>
    <row r="312" spans="2:9">
      <c r="B312" s="348"/>
      <c r="C312" s="348"/>
      <c r="D312" s="348"/>
      <c r="E312" s="348"/>
      <c r="F312" s="348"/>
      <c r="G312" s="348"/>
      <c r="H312" s="348"/>
      <c r="I312" s="348"/>
    </row>
    <row r="313" spans="2:9">
      <c r="B313" s="348"/>
      <c r="C313" s="348"/>
      <c r="D313" s="348"/>
      <c r="E313" s="348"/>
      <c r="F313" s="348"/>
      <c r="G313" s="348"/>
      <c r="H313" s="348"/>
      <c r="I313" s="348"/>
    </row>
    <row r="314" spans="2:9">
      <c r="B314" s="348"/>
      <c r="C314" s="348"/>
      <c r="D314" s="348"/>
      <c r="E314" s="348"/>
      <c r="F314" s="348"/>
      <c r="G314" s="348"/>
      <c r="H314" s="348"/>
      <c r="I314" s="348"/>
    </row>
    <row r="315" spans="2:9">
      <c r="B315" s="348"/>
      <c r="C315" s="348"/>
      <c r="D315" s="348"/>
      <c r="E315" s="348"/>
      <c r="F315" s="348"/>
      <c r="G315" s="348"/>
      <c r="H315" s="348"/>
      <c r="I315" s="348"/>
    </row>
    <row r="316" spans="2:9">
      <c r="B316" s="348"/>
      <c r="C316" s="348"/>
      <c r="D316" s="348"/>
      <c r="E316" s="348"/>
      <c r="F316" s="348"/>
      <c r="G316" s="348"/>
      <c r="H316" s="348"/>
      <c r="I316" s="348"/>
    </row>
    <row r="317" spans="2:9">
      <c r="B317" s="348"/>
      <c r="C317" s="348"/>
      <c r="D317" s="348"/>
      <c r="E317" s="348"/>
      <c r="F317" s="348"/>
      <c r="G317" s="348"/>
      <c r="H317" s="348"/>
      <c r="I317" s="348"/>
    </row>
    <row r="318" spans="2:9">
      <c r="B318" s="348"/>
      <c r="C318" s="348"/>
      <c r="D318" s="348"/>
      <c r="E318" s="348"/>
      <c r="F318" s="348"/>
      <c r="G318" s="348"/>
      <c r="H318" s="348"/>
      <c r="I318" s="348"/>
    </row>
    <row r="319" spans="2:9">
      <c r="B319" s="348"/>
      <c r="C319" s="348"/>
      <c r="D319" s="348"/>
      <c r="E319" s="348"/>
      <c r="F319" s="348"/>
      <c r="G319" s="348"/>
      <c r="H319" s="348"/>
      <c r="I319" s="348"/>
    </row>
    <row r="320" spans="2:9">
      <c r="B320" s="348"/>
      <c r="C320" s="348"/>
      <c r="D320" s="348"/>
      <c r="E320" s="348"/>
      <c r="F320" s="348"/>
      <c r="G320" s="348"/>
      <c r="H320" s="348"/>
      <c r="I320" s="348"/>
    </row>
    <row r="321" spans="2:9">
      <c r="B321" s="348"/>
      <c r="C321" s="348"/>
      <c r="D321" s="348"/>
      <c r="E321" s="348"/>
      <c r="F321" s="348"/>
      <c r="G321" s="348"/>
      <c r="H321" s="348"/>
      <c r="I321" s="348"/>
    </row>
    <row r="322" spans="2:9">
      <c r="B322" s="348"/>
      <c r="C322" s="348"/>
      <c r="D322" s="348"/>
      <c r="E322" s="348"/>
      <c r="F322" s="348"/>
      <c r="G322" s="348"/>
      <c r="H322" s="348"/>
      <c r="I322" s="348"/>
    </row>
    <row r="323" spans="2:9">
      <c r="B323" s="348"/>
      <c r="C323" s="348"/>
      <c r="D323" s="348"/>
      <c r="E323" s="348"/>
      <c r="F323" s="348"/>
      <c r="G323" s="348"/>
      <c r="H323" s="348"/>
      <c r="I323" s="348"/>
    </row>
    <row r="324" spans="2:9">
      <c r="B324" s="348"/>
      <c r="C324" s="348"/>
      <c r="D324" s="348"/>
      <c r="E324" s="348"/>
      <c r="F324" s="348"/>
      <c r="G324" s="348"/>
      <c r="H324" s="348"/>
      <c r="I324" s="348"/>
    </row>
    <row r="325" spans="2:9">
      <c r="B325" s="348"/>
      <c r="C325" s="348"/>
      <c r="D325" s="348"/>
      <c r="E325" s="348"/>
      <c r="F325" s="348"/>
      <c r="G325" s="348"/>
      <c r="H325" s="348"/>
      <c r="I325" s="348"/>
    </row>
    <row r="326" spans="2:9">
      <c r="B326" s="348"/>
      <c r="C326" s="348"/>
      <c r="D326" s="348"/>
      <c r="E326" s="348"/>
      <c r="F326" s="348"/>
      <c r="G326" s="348"/>
      <c r="H326" s="348"/>
      <c r="I326" s="348"/>
    </row>
    <row r="327" spans="2:9">
      <c r="B327" s="348"/>
      <c r="C327" s="348"/>
      <c r="D327" s="348"/>
      <c r="E327" s="348"/>
      <c r="F327" s="348"/>
      <c r="G327" s="348"/>
      <c r="H327" s="348"/>
      <c r="I327" s="348"/>
    </row>
    <row r="328" spans="2:9">
      <c r="B328" s="348"/>
      <c r="C328" s="348"/>
      <c r="D328" s="348"/>
      <c r="E328" s="348"/>
      <c r="F328" s="348"/>
      <c r="G328" s="348"/>
      <c r="H328" s="348"/>
      <c r="I328" s="348"/>
    </row>
    <row r="329" spans="2:9">
      <c r="B329" s="348"/>
      <c r="C329" s="348"/>
      <c r="D329" s="348"/>
      <c r="E329" s="348"/>
      <c r="F329" s="348"/>
      <c r="G329" s="348"/>
      <c r="H329" s="348"/>
      <c r="I329" s="348"/>
    </row>
    <row r="330" spans="2:9">
      <c r="B330" s="348"/>
      <c r="C330" s="348"/>
      <c r="D330" s="348"/>
      <c r="E330" s="348"/>
      <c r="F330" s="348"/>
      <c r="G330" s="348"/>
      <c r="H330" s="348"/>
      <c r="I330" s="348"/>
    </row>
    <row r="331" spans="2:9">
      <c r="B331" s="348"/>
      <c r="C331" s="348"/>
      <c r="D331" s="348"/>
      <c r="E331" s="348"/>
      <c r="F331" s="348"/>
      <c r="G331" s="348"/>
      <c r="H331" s="348"/>
      <c r="I331" s="348"/>
    </row>
    <row r="332" spans="2:9">
      <c r="B332" s="348"/>
      <c r="C332" s="348"/>
      <c r="D332" s="348"/>
      <c r="E332" s="348"/>
      <c r="F332" s="348"/>
      <c r="G332" s="348"/>
      <c r="H332" s="348"/>
      <c r="I332" s="348"/>
    </row>
    <row r="333" spans="2:9">
      <c r="B333" s="348"/>
      <c r="C333" s="348"/>
      <c r="D333" s="348"/>
      <c r="E333" s="348"/>
      <c r="F333" s="348"/>
      <c r="G333" s="348"/>
      <c r="H333" s="348"/>
      <c r="I333" s="348"/>
    </row>
    <row r="334" spans="2:9">
      <c r="B334" s="348"/>
      <c r="C334" s="348"/>
      <c r="D334" s="348"/>
      <c r="E334" s="348"/>
      <c r="F334" s="348"/>
      <c r="G334" s="348"/>
      <c r="H334" s="348"/>
      <c r="I334" s="348"/>
    </row>
    <row r="335" spans="2:9">
      <c r="B335" s="348"/>
      <c r="C335" s="348"/>
      <c r="D335" s="348"/>
      <c r="E335" s="348"/>
      <c r="F335" s="348"/>
      <c r="G335" s="348"/>
      <c r="H335" s="348"/>
      <c r="I335" s="348"/>
    </row>
    <row r="336" spans="2:9">
      <c r="B336" s="348"/>
      <c r="C336" s="348"/>
      <c r="D336" s="348"/>
      <c r="E336" s="348"/>
      <c r="F336" s="348"/>
      <c r="G336" s="348"/>
      <c r="H336" s="348"/>
      <c r="I336" s="348"/>
    </row>
    <row r="337" spans="2:9">
      <c r="B337" s="348"/>
      <c r="C337" s="348"/>
      <c r="D337" s="348"/>
      <c r="E337" s="348"/>
      <c r="F337" s="348"/>
      <c r="G337" s="348"/>
      <c r="H337" s="348"/>
      <c r="I337" s="348"/>
    </row>
    <row r="338" spans="2:9">
      <c r="B338" s="348"/>
      <c r="C338" s="348"/>
      <c r="D338" s="348"/>
      <c r="E338" s="348"/>
      <c r="F338" s="348"/>
      <c r="G338" s="348"/>
      <c r="H338" s="348"/>
      <c r="I338" s="348"/>
    </row>
    <row r="339" spans="2:9">
      <c r="B339" s="348"/>
      <c r="C339" s="348"/>
      <c r="D339" s="348"/>
      <c r="E339" s="348"/>
      <c r="F339" s="348"/>
      <c r="G339" s="348"/>
      <c r="H339" s="348"/>
      <c r="I339" s="348"/>
    </row>
    <row r="340" spans="2:9">
      <c r="B340" s="348"/>
      <c r="C340" s="348"/>
      <c r="D340" s="348"/>
      <c r="E340" s="348"/>
      <c r="F340" s="348"/>
      <c r="G340" s="348"/>
      <c r="H340" s="348"/>
      <c r="I340" s="348"/>
    </row>
    <row r="341" spans="2:9">
      <c r="B341" s="348"/>
      <c r="C341" s="348"/>
      <c r="D341" s="348"/>
      <c r="E341" s="348"/>
      <c r="F341" s="348"/>
      <c r="G341" s="348"/>
      <c r="H341" s="348"/>
      <c r="I341" s="348"/>
    </row>
    <row r="342" spans="2:9">
      <c r="B342" s="348"/>
      <c r="C342" s="348"/>
      <c r="D342" s="348"/>
      <c r="E342" s="348"/>
      <c r="F342" s="348"/>
      <c r="G342" s="348"/>
      <c r="H342" s="348"/>
      <c r="I342" s="348"/>
    </row>
    <row r="343" spans="2:9">
      <c r="B343" s="348"/>
      <c r="C343" s="348"/>
      <c r="D343" s="348"/>
      <c r="E343" s="348"/>
      <c r="F343" s="348"/>
      <c r="G343" s="348"/>
      <c r="H343" s="348"/>
      <c r="I343" s="348"/>
    </row>
    <row r="344" spans="2:9">
      <c r="B344" s="348"/>
      <c r="C344" s="348"/>
      <c r="D344" s="348"/>
      <c r="E344" s="348"/>
      <c r="F344" s="348"/>
      <c r="G344" s="348"/>
      <c r="H344" s="348"/>
      <c r="I344" s="348"/>
    </row>
    <row r="345" spans="2:9">
      <c r="B345" s="348"/>
      <c r="C345" s="348"/>
      <c r="D345" s="348"/>
      <c r="E345" s="348"/>
      <c r="F345" s="348"/>
      <c r="G345" s="348"/>
      <c r="H345" s="348"/>
      <c r="I345" s="348"/>
    </row>
    <row r="346" spans="2:9">
      <c r="B346" s="348"/>
      <c r="C346" s="348"/>
      <c r="D346" s="348"/>
      <c r="E346" s="348"/>
      <c r="F346" s="348"/>
      <c r="G346" s="348"/>
      <c r="H346" s="348"/>
      <c r="I346" s="348"/>
    </row>
    <row r="347" spans="2:9">
      <c r="B347" s="348"/>
      <c r="C347" s="348"/>
      <c r="D347" s="348"/>
      <c r="E347" s="348"/>
      <c r="F347" s="348"/>
      <c r="G347" s="348"/>
      <c r="H347" s="348"/>
      <c r="I347" s="348"/>
    </row>
    <row r="348" spans="2:9">
      <c r="B348" s="348"/>
      <c r="C348" s="348"/>
      <c r="D348" s="348"/>
      <c r="E348" s="348"/>
      <c r="F348" s="348"/>
      <c r="G348" s="348"/>
      <c r="H348" s="348"/>
      <c r="I348" s="348"/>
    </row>
    <row r="349" spans="2:9">
      <c r="B349" s="348"/>
      <c r="C349" s="348"/>
      <c r="D349" s="348"/>
      <c r="E349" s="348"/>
      <c r="F349" s="348"/>
      <c r="G349" s="348"/>
      <c r="H349" s="348"/>
      <c r="I349" s="348"/>
    </row>
    <row r="350" spans="2:9">
      <c r="B350" s="348"/>
      <c r="C350" s="348"/>
      <c r="D350" s="348"/>
      <c r="E350" s="348"/>
      <c r="F350" s="348"/>
      <c r="G350" s="348"/>
      <c r="H350" s="348"/>
      <c r="I350" s="348"/>
    </row>
    <row r="351" spans="2:9">
      <c r="B351" s="348"/>
      <c r="C351" s="348"/>
      <c r="D351" s="348"/>
      <c r="E351" s="348"/>
      <c r="F351" s="348"/>
      <c r="G351" s="348"/>
      <c r="H351" s="348"/>
      <c r="I351" s="348"/>
    </row>
    <row r="352" spans="2:9">
      <c r="B352" s="348"/>
      <c r="C352" s="348"/>
      <c r="D352" s="348"/>
      <c r="E352" s="348"/>
      <c r="F352" s="348"/>
      <c r="G352" s="348"/>
      <c r="H352" s="348"/>
      <c r="I352" s="348"/>
    </row>
    <row r="353" spans="2:9">
      <c r="B353" s="348"/>
      <c r="C353" s="348"/>
      <c r="D353" s="348"/>
      <c r="E353" s="348"/>
      <c r="F353" s="348"/>
      <c r="G353" s="348"/>
      <c r="H353" s="348"/>
      <c r="I353" s="348"/>
    </row>
    <row r="354" spans="2:9">
      <c r="B354" s="348"/>
      <c r="C354" s="348"/>
      <c r="D354" s="348"/>
      <c r="E354" s="348"/>
      <c r="F354" s="348"/>
      <c r="G354" s="348"/>
      <c r="H354" s="348"/>
      <c r="I354" s="348"/>
    </row>
    <row r="355" spans="2:9">
      <c r="B355" s="348"/>
      <c r="C355" s="348"/>
      <c r="D355" s="348"/>
      <c r="E355" s="348"/>
      <c r="F355" s="348"/>
      <c r="G355" s="348"/>
      <c r="H355" s="348"/>
      <c r="I355" s="348"/>
    </row>
    <row r="356" spans="2:9">
      <c r="B356" s="348"/>
      <c r="C356" s="348"/>
      <c r="D356" s="348"/>
      <c r="E356" s="348"/>
      <c r="F356" s="348"/>
      <c r="G356" s="348"/>
      <c r="H356" s="348"/>
      <c r="I356" s="348"/>
    </row>
    <row r="357" spans="2:9">
      <c r="B357" s="348"/>
      <c r="C357" s="348"/>
      <c r="D357" s="348"/>
      <c r="E357" s="348"/>
      <c r="F357" s="348"/>
      <c r="G357" s="348"/>
      <c r="H357" s="348"/>
      <c r="I357" s="348"/>
    </row>
    <row r="358" spans="2:9">
      <c r="B358" s="348"/>
      <c r="C358" s="348"/>
      <c r="D358" s="348"/>
      <c r="E358" s="348"/>
      <c r="F358" s="348"/>
      <c r="G358" s="348"/>
      <c r="H358" s="348"/>
      <c r="I358" s="348"/>
    </row>
    <row r="359" spans="2:9">
      <c r="B359" s="348"/>
      <c r="C359" s="348"/>
      <c r="D359" s="348"/>
      <c r="E359" s="348"/>
      <c r="F359" s="348"/>
      <c r="G359" s="348"/>
      <c r="H359" s="348"/>
      <c r="I359" s="348"/>
    </row>
    <row r="360" spans="2:9">
      <c r="B360" s="348"/>
      <c r="C360" s="348"/>
      <c r="D360" s="348"/>
      <c r="E360" s="348"/>
      <c r="F360" s="348"/>
      <c r="G360" s="348"/>
      <c r="H360" s="348"/>
      <c r="I360" s="348"/>
    </row>
    <row r="361" spans="2:9">
      <c r="B361" s="348"/>
      <c r="C361" s="348"/>
      <c r="D361" s="348"/>
      <c r="E361" s="348"/>
      <c r="F361" s="348"/>
      <c r="G361" s="348"/>
      <c r="H361" s="348"/>
      <c r="I361" s="348"/>
    </row>
    <row r="362" spans="2:9">
      <c r="B362" s="348"/>
      <c r="C362" s="348"/>
      <c r="D362" s="348"/>
      <c r="E362" s="348"/>
      <c r="F362" s="348"/>
      <c r="G362" s="348"/>
      <c r="H362" s="348"/>
      <c r="I362" s="348"/>
    </row>
    <row r="363" spans="2:9">
      <c r="B363" s="348"/>
      <c r="C363" s="348"/>
      <c r="D363" s="348"/>
      <c r="E363" s="348"/>
      <c r="F363" s="348"/>
      <c r="G363" s="348"/>
      <c r="H363" s="348"/>
      <c r="I363" s="348"/>
    </row>
    <row r="364" spans="2:9">
      <c r="B364" s="348"/>
      <c r="C364" s="348"/>
      <c r="D364" s="348"/>
      <c r="E364" s="348"/>
      <c r="F364" s="348"/>
      <c r="G364" s="348"/>
      <c r="H364" s="348"/>
      <c r="I364" s="348"/>
    </row>
    <row r="365" spans="2:9">
      <c r="B365" s="348"/>
      <c r="C365" s="348"/>
      <c r="D365" s="348"/>
      <c r="E365" s="348"/>
      <c r="F365" s="348"/>
      <c r="G365" s="348"/>
      <c r="H365" s="348"/>
      <c r="I365" s="348"/>
    </row>
    <row r="366" spans="2:9">
      <c r="B366" s="348"/>
      <c r="C366" s="348"/>
      <c r="D366" s="348"/>
      <c r="E366" s="348"/>
      <c r="F366" s="348"/>
      <c r="G366" s="348"/>
      <c r="H366" s="348"/>
      <c r="I366" s="348"/>
    </row>
    <row r="367" spans="2:9">
      <c r="B367" s="348"/>
      <c r="C367" s="348"/>
      <c r="D367" s="348"/>
      <c r="E367" s="348"/>
      <c r="F367" s="348"/>
      <c r="G367" s="348"/>
      <c r="H367" s="348"/>
      <c r="I367" s="348"/>
    </row>
    <row r="368" spans="2:9">
      <c r="B368" s="348"/>
      <c r="C368" s="348"/>
      <c r="D368" s="348"/>
      <c r="E368" s="348"/>
      <c r="F368" s="348"/>
      <c r="G368" s="348"/>
      <c r="H368" s="348"/>
      <c r="I368" s="348"/>
    </row>
    <row r="369" spans="2:9">
      <c r="B369" s="348"/>
      <c r="C369" s="348"/>
      <c r="D369" s="348"/>
      <c r="E369" s="348"/>
      <c r="F369" s="348"/>
      <c r="G369" s="348"/>
      <c r="H369" s="348"/>
      <c r="I369" s="348"/>
    </row>
    <row r="370" spans="2:9">
      <c r="B370" s="348"/>
      <c r="C370" s="348"/>
      <c r="D370" s="348"/>
      <c r="E370" s="348"/>
      <c r="F370" s="348"/>
      <c r="G370" s="348"/>
      <c r="H370" s="348"/>
      <c r="I370" s="348"/>
    </row>
    <row r="371" spans="2:9">
      <c r="B371" s="348"/>
      <c r="C371" s="348"/>
      <c r="D371" s="348"/>
      <c r="E371" s="348"/>
      <c r="F371" s="348"/>
      <c r="G371" s="348"/>
      <c r="H371" s="348"/>
      <c r="I371" s="348"/>
    </row>
    <row r="372" spans="2:9">
      <c r="B372" s="348"/>
      <c r="C372" s="348"/>
      <c r="D372" s="348"/>
      <c r="E372" s="348"/>
      <c r="F372" s="348"/>
      <c r="G372" s="348"/>
      <c r="H372" s="348"/>
      <c r="I372" s="348"/>
    </row>
    <row r="373" spans="2:9">
      <c r="B373" s="348"/>
      <c r="C373" s="348"/>
      <c r="D373" s="348"/>
      <c r="E373" s="348"/>
      <c r="F373" s="348"/>
      <c r="G373" s="348"/>
      <c r="H373" s="348"/>
      <c r="I373" s="348"/>
    </row>
    <row r="374" spans="2:9">
      <c r="B374" s="348"/>
      <c r="C374" s="348"/>
      <c r="D374" s="348"/>
      <c r="E374" s="348"/>
      <c r="F374" s="348"/>
      <c r="G374" s="348"/>
      <c r="H374" s="348"/>
      <c r="I374" s="348"/>
    </row>
    <row r="375" spans="2:9">
      <c r="B375" s="348"/>
      <c r="C375" s="348"/>
      <c r="D375" s="348"/>
      <c r="E375" s="348"/>
      <c r="F375" s="348"/>
      <c r="G375" s="348"/>
      <c r="H375" s="348"/>
      <c r="I375" s="348"/>
    </row>
    <row r="376" spans="2:9">
      <c r="B376" s="348"/>
      <c r="C376" s="348"/>
      <c r="D376" s="348"/>
      <c r="E376" s="348"/>
      <c r="F376" s="348"/>
      <c r="G376" s="348"/>
      <c r="H376" s="348"/>
      <c r="I376" s="348"/>
    </row>
    <row r="377" spans="2:9">
      <c r="B377" s="348"/>
      <c r="C377" s="348"/>
      <c r="D377" s="348"/>
      <c r="E377" s="348"/>
      <c r="F377" s="348"/>
      <c r="G377" s="348"/>
      <c r="H377" s="348"/>
      <c r="I377" s="348"/>
    </row>
    <row r="378" spans="2:9">
      <c r="B378" s="348"/>
      <c r="C378" s="348"/>
      <c r="D378" s="348"/>
      <c r="E378" s="348"/>
      <c r="F378" s="348"/>
      <c r="G378" s="348"/>
      <c r="H378" s="348"/>
      <c r="I378" s="348"/>
    </row>
    <row r="379" spans="2:9">
      <c r="B379" s="348"/>
      <c r="C379" s="348"/>
      <c r="D379" s="348"/>
      <c r="E379" s="348"/>
      <c r="F379" s="348"/>
      <c r="G379" s="348"/>
      <c r="H379" s="348"/>
      <c r="I379" s="348"/>
    </row>
    <row r="380" spans="2:9">
      <c r="B380" s="348"/>
      <c r="C380" s="348"/>
      <c r="D380" s="348"/>
      <c r="E380" s="348"/>
      <c r="F380" s="348"/>
      <c r="G380" s="348"/>
      <c r="H380" s="348"/>
      <c r="I380" s="348"/>
    </row>
    <row r="381" spans="2:9">
      <c r="B381" s="348"/>
      <c r="C381" s="348"/>
      <c r="D381" s="348"/>
      <c r="E381" s="348"/>
      <c r="F381" s="348"/>
      <c r="G381" s="348"/>
      <c r="H381" s="348"/>
      <c r="I381" s="348"/>
    </row>
    <row r="382" spans="2:9">
      <c r="B382" s="348"/>
      <c r="C382" s="348"/>
      <c r="D382" s="348"/>
      <c r="E382" s="348"/>
      <c r="F382" s="348"/>
      <c r="G382" s="348"/>
      <c r="H382" s="348"/>
      <c r="I382" s="348"/>
    </row>
    <row r="383" spans="2:9">
      <c r="B383" s="348"/>
      <c r="C383" s="348"/>
      <c r="D383" s="348"/>
      <c r="E383" s="348"/>
      <c r="F383" s="348"/>
      <c r="G383" s="348"/>
      <c r="H383" s="348"/>
      <c r="I383" s="348"/>
    </row>
    <row r="384" spans="2:9">
      <c r="B384" s="348"/>
      <c r="C384" s="348"/>
      <c r="D384" s="348"/>
      <c r="E384" s="348"/>
      <c r="F384" s="348"/>
      <c r="G384" s="348"/>
      <c r="H384" s="348"/>
      <c r="I384" s="348"/>
    </row>
    <row r="385" spans="2:9">
      <c r="B385" s="348"/>
      <c r="C385" s="348"/>
      <c r="D385" s="348"/>
      <c r="E385" s="348"/>
      <c r="F385" s="348"/>
      <c r="G385" s="348"/>
      <c r="H385" s="348"/>
      <c r="I385" s="348"/>
    </row>
    <row r="386" spans="2:9">
      <c r="B386" s="348"/>
      <c r="C386" s="348"/>
      <c r="D386" s="348"/>
      <c r="E386" s="348"/>
      <c r="F386" s="348"/>
      <c r="G386" s="348"/>
      <c r="H386" s="348"/>
      <c r="I386" s="348"/>
    </row>
    <row r="387" spans="2:9">
      <c r="B387" s="348"/>
      <c r="C387" s="348"/>
      <c r="D387" s="348"/>
      <c r="E387" s="348"/>
      <c r="F387" s="348"/>
      <c r="G387" s="348"/>
      <c r="H387" s="348"/>
      <c r="I387" s="348"/>
    </row>
    <row r="388" spans="2:9">
      <c r="B388" s="348"/>
      <c r="C388" s="348"/>
      <c r="D388" s="348"/>
      <c r="E388" s="348"/>
      <c r="F388" s="348"/>
      <c r="G388" s="348"/>
      <c r="H388" s="348"/>
      <c r="I388" s="348"/>
    </row>
    <row r="389" spans="2:9">
      <c r="B389" s="348"/>
      <c r="C389" s="348"/>
      <c r="D389" s="348"/>
      <c r="E389" s="348"/>
      <c r="F389" s="348"/>
      <c r="G389" s="348"/>
      <c r="H389" s="348"/>
      <c r="I389" s="348"/>
    </row>
    <row r="390" spans="2:9">
      <c r="B390" s="348"/>
      <c r="C390" s="348"/>
      <c r="D390" s="348"/>
      <c r="E390" s="348"/>
      <c r="F390" s="348"/>
      <c r="G390" s="348"/>
      <c r="H390" s="348"/>
      <c r="I390" s="348"/>
    </row>
  </sheetData>
  <sortState ref="B43:B53">
    <sortCondition ref="B43"/>
  </sortState>
  <pageMargins left="0.31496062992126" right="0.31496062992126" top="0.748031496062992" bottom="0.748031496062992" header="0.31496062992126" footer="0.31496062992126"/>
  <pageSetup paperSize="9" scale="48" orientation="landscape"/>
  <headerFooter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K136"/>
  <sheetViews>
    <sheetView showGridLines="0" zoomScale="85" zoomScaleNormal="85" workbookViewId="0">
      <selection activeCell="A12" sqref="A12:F12"/>
    </sheetView>
  </sheetViews>
  <sheetFormatPr defaultColWidth="0" defaultRowHeight="15"/>
  <cols>
    <col min="1" max="1" width="2.71428571428571" customWidth="1"/>
    <col min="2" max="11" width="23.7142857142857" customWidth="1"/>
    <col min="12" max="16384" width="9.14285714285714" hidden="1"/>
  </cols>
  <sheetData>
    <row r="1" spans="1:11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>
      <c r="A4" s="2"/>
      <c r="B4" s="2"/>
      <c r="C4" s="2"/>
      <c r="D4" s="2"/>
      <c r="E4" s="2"/>
      <c r="F4" s="2"/>
      <c r="G4" s="2"/>
      <c r="H4" s="2"/>
      <c r="I4" s="2"/>
      <c r="J4" s="2"/>
      <c r="K4" s="19"/>
    </row>
    <row r="5" spans="1:11">
      <c r="A5" s="2"/>
      <c r="B5" s="2"/>
      <c r="C5" s="2"/>
      <c r="D5" s="2"/>
      <c r="E5" s="2"/>
      <c r="F5" s="2"/>
      <c r="G5" s="2"/>
      <c r="H5" s="2"/>
      <c r="I5" s="2"/>
      <c r="J5" s="2"/>
      <c r="K5" s="19"/>
    </row>
    <row r="11" ht="23.25" customHeight="1"/>
    <row r="12" ht="50.1" customHeight="1" spans="1:11">
      <c r="A12" s="20" t="s">
        <v>699</v>
      </c>
      <c r="B12" s="21"/>
      <c r="C12" s="21"/>
      <c r="D12" s="21"/>
      <c r="E12" s="21"/>
      <c r="F12" s="22"/>
      <c r="G12" s="20" t="s">
        <v>700</v>
      </c>
      <c r="H12" s="21"/>
      <c r="I12" s="21"/>
      <c r="J12" s="21"/>
      <c r="K12" s="22"/>
    </row>
    <row r="13" ht="23.25" customHeight="1" spans="1:11">
      <c r="A13" s="23"/>
      <c r="B13" s="24"/>
      <c r="C13" s="24"/>
      <c r="D13" s="24"/>
      <c r="E13" s="25"/>
      <c r="F13" s="26"/>
      <c r="G13" s="23"/>
      <c r="H13" s="25"/>
      <c r="I13" s="25"/>
      <c r="J13" s="25"/>
      <c r="K13" s="26"/>
    </row>
    <row r="14" ht="23.25" customHeight="1" spans="1:11">
      <c r="A14" s="27"/>
      <c r="B14" s="28"/>
      <c r="C14" s="29"/>
      <c r="D14" s="29"/>
      <c r="E14" s="30"/>
      <c r="F14" s="31"/>
      <c r="G14" s="27"/>
      <c r="H14" s="30"/>
      <c r="I14" s="30"/>
      <c r="J14" s="30"/>
      <c r="K14" s="31"/>
    </row>
    <row r="15" ht="23.25" customHeight="1" spans="1:11">
      <c r="A15" s="27"/>
      <c r="B15" s="32"/>
      <c r="C15" s="33"/>
      <c r="D15" s="33"/>
      <c r="E15" s="30"/>
      <c r="F15" s="31"/>
      <c r="G15" s="27"/>
      <c r="H15" s="30"/>
      <c r="I15" s="30"/>
      <c r="J15" s="30"/>
      <c r="K15" s="31"/>
    </row>
    <row r="16" ht="23.25" customHeight="1" spans="1:11">
      <c r="A16" s="27"/>
      <c r="B16" s="34"/>
      <c r="C16" s="33"/>
      <c r="D16" s="33"/>
      <c r="E16" s="30"/>
      <c r="F16" s="31"/>
      <c r="G16" s="27"/>
      <c r="H16" s="30"/>
      <c r="I16" s="30"/>
      <c r="J16" s="30"/>
      <c r="K16" s="31"/>
    </row>
    <row r="17" ht="23.25" customHeight="1" spans="1:11">
      <c r="A17" s="27"/>
      <c r="B17" s="29"/>
      <c r="C17" s="33"/>
      <c r="D17" s="33"/>
      <c r="E17" s="30"/>
      <c r="F17" s="31"/>
      <c r="G17" s="27"/>
      <c r="H17" s="30"/>
      <c r="I17" s="30"/>
      <c r="J17" s="30"/>
      <c r="K17" s="31"/>
    </row>
    <row r="18" ht="23.25" customHeight="1" spans="1:11">
      <c r="A18" s="27"/>
      <c r="B18" s="29"/>
      <c r="C18" s="33"/>
      <c r="D18" s="33"/>
      <c r="E18" s="30"/>
      <c r="F18" s="31"/>
      <c r="G18" s="27"/>
      <c r="H18" s="30"/>
      <c r="I18" s="30"/>
      <c r="J18" s="30"/>
      <c r="K18" s="31"/>
    </row>
    <row r="19" ht="23.25" customHeight="1" spans="1:11">
      <c r="A19" s="27"/>
      <c r="B19" s="29"/>
      <c r="C19" s="29"/>
      <c r="D19" s="29"/>
      <c r="E19" s="30"/>
      <c r="F19" s="31"/>
      <c r="G19" s="27"/>
      <c r="H19" s="30"/>
      <c r="I19" s="30"/>
      <c r="J19" s="30"/>
      <c r="K19" s="31"/>
    </row>
    <row r="20" ht="23.25" customHeight="1" spans="1:11">
      <c r="A20" s="27"/>
      <c r="B20" s="35"/>
      <c r="C20" s="36"/>
      <c r="D20" s="36"/>
      <c r="E20" s="30"/>
      <c r="F20" s="31"/>
      <c r="G20" s="27"/>
      <c r="H20" s="30"/>
      <c r="I20" s="30"/>
      <c r="J20" s="30"/>
      <c r="K20" s="31"/>
    </row>
    <row r="21" ht="23.25" customHeight="1" spans="1:11">
      <c r="A21" s="27"/>
      <c r="B21" s="30"/>
      <c r="C21" s="30"/>
      <c r="D21" s="30"/>
      <c r="E21" s="30"/>
      <c r="F21" s="31"/>
      <c r="G21" s="27"/>
      <c r="H21" s="30"/>
      <c r="I21" s="30"/>
      <c r="J21" s="30"/>
      <c r="K21" s="31"/>
    </row>
    <row r="22" ht="23.25" customHeight="1" spans="1:11">
      <c r="A22" s="27"/>
      <c r="B22" s="30"/>
      <c r="C22" s="30"/>
      <c r="D22" s="30"/>
      <c r="E22" s="30"/>
      <c r="F22" s="31"/>
      <c r="G22" s="27"/>
      <c r="H22" s="30"/>
      <c r="I22" s="30"/>
      <c r="J22" s="30"/>
      <c r="K22" s="31"/>
    </row>
    <row r="23" ht="23.25" customHeight="1" spans="1:11">
      <c r="A23" s="27"/>
      <c r="B23" s="37"/>
      <c r="C23" s="38"/>
      <c r="D23" s="39"/>
      <c r="E23" s="40"/>
      <c r="F23" s="41"/>
      <c r="G23" s="42"/>
      <c r="H23" s="43"/>
      <c r="I23" s="30"/>
      <c r="J23" s="30"/>
      <c r="K23" s="31"/>
    </row>
    <row r="24" ht="23.25" customHeight="1" spans="1:11">
      <c r="A24" s="27"/>
      <c r="B24" s="44"/>
      <c r="C24" s="45"/>
      <c r="D24" s="45"/>
      <c r="E24" s="45"/>
      <c r="F24" s="46"/>
      <c r="G24" s="47"/>
      <c r="H24" s="45"/>
      <c r="I24" s="30"/>
      <c r="J24" s="30"/>
      <c r="K24" s="31"/>
    </row>
    <row r="25" ht="23.25" customHeight="1" spans="1:11">
      <c r="A25" s="27"/>
      <c r="B25" s="39"/>
      <c r="C25" s="48"/>
      <c r="D25" s="49"/>
      <c r="E25" s="49"/>
      <c r="F25" s="50"/>
      <c r="G25" s="51"/>
      <c r="H25" s="52"/>
      <c r="I25" s="30"/>
      <c r="J25" s="30"/>
      <c r="K25" s="31"/>
    </row>
    <row r="26" ht="23.25" customHeight="1" spans="1:11">
      <c r="A26" s="27"/>
      <c r="B26" s="39"/>
      <c r="C26" s="48"/>
      <c r="D26" s="49"/>
      <c r="E26" s="49"/>
      <c r="F26" s="50"/>
      <c r="G26" s="51" t="s">
        <v>670</v>
      </c>
      <c r="H26" s="52"/>
      <c r="I26" s="30"/>
      <c r="J26" s="30"/>
      <c r="K26" s="31"/>
    </row>
    <row r="27" ht="23.25" customHeight="1" spans="1:11">
      <c r="A27" s="35" t="s">
        <v>670</v>
      </c>
      <c r="B27" s="54"/>
      <c r="C27" s="55"/>
      <c r="D27" s="56"/>
      <c r="E27" s="56"/>
      <c r="F27" s="57"/>
      <c r="G27" s="35" t="s">
        <v>701</v>
      </c>
      <c r="H27" s="58"/>
      <c r="I27" s="62"/>
      <c r="J27" s="62"/>
      <c r="K27" s="63"/>
    </row>
    <row r="28" ht="50.1" customHeight="1" spans="1:11">
      <c r="A28" s="20" t="s">
        <v>702</v>
      </c>
      <c r="B28" s="21"/>
      <c r="C28" s="21"/>
      <c r="D28" s="21"/>
      <c r="E28" s="21"/>
      <c r="F28" s="22"/>
      <c r="G28" s="20"/>
      <c r="H28" s="21"/>
      <c r="I28" s="21"/>
      <c r="J28" s="21"/>
      <c r="K28" s="22"/>
    </row>
    <row r="29" ht="23.25" customHeight="1" spans="1:11">
      <c r="A29" s="23"/>
      <c r="B29" s="24"/>
      <c r="C29" s="24"/>
      <c r="D29" s="24"/>
      <c r="E29" s="25"/>
      <c r="F29" s="26"/>
      <c r="G29" s="23"/>
      <c r="H29" s="25"/>
      <c r="I29" s="25"/>
      <c r="J29" s="25"/>
      <c r="K29" s="26"/>
    </row>
    <row r="30" ht="23.25" customHeight="1" spans="1:11">
      <c r="A30" s="27"/>
      <c r="B30" s="28"/>
      <c r="C30" s="29"/>
      <c r="D30" s="29"/>
      <c r="E30" s="30"/>
      <c r="F30" s="31"/>
      <c r="G30" s="27"/>
      <c r="H30" s="30"/>
      <c r="I30" s="30"/>
      <c r="J30" s="30"/>
      <c r="K30" s="31"/>
    </row>
    <row r="31" ht="23.25" customHeight="1" spans="1:11">
      <c r="A31" s="27"/>
      <c r="B31" s="32"/>
      <c r="C31" s="33"/>
      <c r="D31" s="33"/>
      <c r="E31" s="30"/>
      <c r="F31" s="31"/>
      <c r="G31" s="27"/>
      <c r="H31" s="30"/>
      <c r="I31" s="30"/>
      <c r="J31" s="30"/>
      <c r="K31" s="31"/>
    </row>
    <row r="32" ht="23.25" customHeight="1" spans="1:11">
      <c r="A32" s="27"/>
      <c r="B32" s="34"/>
      <c r="C32" s="33"/>
      <c r="D32" s="33"/>
      <c r="E32" s="30"/>
      <c r="F32" s="31"/>
      <c r="G32" s="27"/>
      <c r="H32" s="30"/>
      <c r="I32" s="30"/>
      <c r="J32" s="30"/>
      <c r="K32" s="31"/>
    </row>
    <row r="33" ht="23.25" customHeight="1" spans="1:11">
      <c r="A33" s="27"/>
      <c r="B33" s="29"/>
      <c r="C33" s="33"/>
      <c r="D33" s="33"/>
      <c r="E33" s="30"/>
      <c r="F33" s="31"/>
      <c r="G33" s="27"/>
      <c r="H33" s="30"/>
      <c r="I33" s="30"/>
      <c r="J33" s="30"/>
      <c r="K33" s="31"/>
    </row>
    <row r="34" ht="23.25" customHeight="1" spans="1:11">
      <c r="A34" s="27"/>
      <c r="B34" s="29"/>
      <c r="C34" s="33"/>
      <c r="D34" s="33"/>
      <c r="E34" s="30"/>
      <c r="F34" s="31"/>
      <c r="G34" s="27"/>
      <c r="H34" s="30"/>
      <c r="I34" s="30"/>
      <c r="J34" s="30"/>
      <c r="K34" s="31"/>
    </row>
    <row r="35" ht="23.25" customHeight="1" spans="1:11">
      <c r="A35" s="27"/>
      <c r="B35" s="29"/>
      <c r="C35" s="29"/>
      <c r="D35" s="29"/>
      <c r="E35" s="30"/>
      <c r="F35" s="31"/>
      <c r="G35" s="27"/>
      <c r="H35" s="30"/>
      <c r="I35" s="30"/>
      <c r="J35" s="30"/>
      <c r="K35" s="31"/>
    </row>
    <row r="36" ht="23.25" customHeight="1" spans="1:11">
      <c r="A36" s="27"/>
      <c r="B36" s="35"/>
      <c r="C36" s="36"/>
      <c r="D36" s="36"/>
      <c r="E36" s="30"/>
      <c r="F36" s="31"/>
      <c r="G36" s="27"/>
      <c r="H36" s="30"/>
      <c r="I36" s="30"/>
      <c r="J36" s="30"/>
      <c r="K36" s="31"/>
    </row>
    <row r="37" ht="23.25" customHeight="1" spans="1:11">
      <c r="A37" s="27"/>
      <c r="B37" s="30"/>
      <c r="C37" s="30"/>
      <c r="D37" s="30"/>
      <c r="E37" s="30"/>
      <c r="F37" s="31"/>
      <c r="G37" s="27"/>
      <c r="H37" s="30"/>
      <c r="I37" s="30"/>
      <c r="J37" s="30"/>
      <c r="K37" s="31"/>
    </row>
    <row r="38" ht="23.25" customHeight="1" spans="1:11">
      <c r="A38" s="27"/>
      <c r="B38" s="30"/>
      <c r="C38" s="30"/>
      <c r="D38" s="30"/>
      <c r="E38" s="30"/>
      <c r="F38" s="31"/>
      <c r="G38" s="27"/>
      <c r="H38" s="30"/>
      <c r="I38" s="30"/>
      <c r="J38" s="30"/>
      <c r="K38" s="31"/>
    </row>
    <row r="39" ht="23.25" customHeight="1" spans="1:11">
      <c r="A39" s="27"/>
      <c r="B39" s="37"/>
      <c r="C39" s="38"/>
      <c r="D39" s="39"/>
      <c r="E39" s="40"/>
      <c r="F39" s="41"/>
      <c r="G39" s="42"/>
      <c r="H39" s="43"/>
      <c r="I39" s="30"/>
      <c r="J39" s="30"/>
      <c r="K39" s="31"/>
    </row>
    <row r="40" ht="23.25" customHeight="1" spans="1:11">
      <c r="A40" s="27"/>
      <c r="B40" s="44"/>
      <c r="C40" s="45"/>
      <c r="D40" s="45"/>
      <c r="E40" s="45"/>
      <c r="F40" s="46"/>
      <c r="G40" s="47"/>
      <c r="H40" s="45"/>
      <c r="I40" s="30"/>
      <c r="J40" s="30"/>
      <c r="K40" s="31"/>
    </row>
    <row r="41" ht="23.25" customHeight="1" spans="1:11">
      <c r="A41" s="27"/>
      <c r="B41" s="39"/>
      <c r="C41" s="48"/>
      <c r="D41" s="49"/>
      <c r="E41" s="49"/>
      <c r="F41" s="50"/>
      <c r="G41" s="51"/>
      <c r="H41" s="52"/>
      <c r="I41" s="30"/>
      <c r="J41" s="30"/>
      <c r="K41" s="31"/>
    </row>
    <row r="42" ht="23.25" customHeight="1" spans="1:11">
      <c r="A42" s="27"/>
      <c r="B42" s="39"/>
      <c r="C42" s="48"/>
      <c r="D42" s="49"/>
      <c r="E42" s="49"/>
      <c r="F42" s="50"/>
      <c r="G42" s="51"/>
      <c r="H42" s="52"/>
      <c r="I42" s="30"/>
      <c r="J42" s="30"/>
      <c r="K42" s="31"/>
    </row>
    <row r="43" ht="23.25" customHeight="1" spans="1:11">
      <c r="A43" s="347" t="s">
        <v>670</v>
      </c>
      <c r="B43" s="54"/>
      <c r="C43" s="55"/>
      <c r="D43" s="56"/>
      <c r="E43" s="56"/>
      <c r="F43" s="57"/>
      <c r="G43" s="347"/>
      <c r="H43" s="58"/>
      <c r="I43" s="62"/>
      <c r="J43" s="62"/>
      <c r="K43" s="63"/>
    </row>
    <row r="44" ht="23.25" customHeight="1" spans="1:11">
      <c r="A44" s="129"/>
      <c r="B44" s="30"/>
      <c r="C44" s="30"/>
      <c r="D44" s="30"/>
      <c r="E44" s="30"/>
      <c r="F44" s="30"/>
      <c r="G44" s="30"/>
      <c r="H44" s="30"/>
      <c r="I44" s="30"/>
      <c r="J44" s="30"/>
      <c r="K44" s="30"/>
    </row>
    <row r="45" ht="23.25" customHeight="1" spans="2:11">
      <c r="B45" s="65"/>
      <c r="C45" s="65"/>
      <c r="D45" s="65"/>
      <c r="E45" s="65"/>
      <c r="F45" s="65"/>
      <c r="G45" s="65"/>
      <c r="H45" s="65"/>
      <c r="I45" s="65"/>
      <c r="J45" s="65"/>
      <c r="K45" s="65"/>
    </row>
    <row r="46" ht="23.25" customHeight="1" spans="2:11">
      <c r="B46" s="65"/>
      <c r="C46" s="65"/>
      <c r="D46" s="65"/>
      <c r="E46" s="65"/>
      <c r="F46" s="65"/>
      <c r="G46" s="65"/>
      <c r="H46" s="65"/>
      <c r="I46" s="65"/>
      <c r="J46" s="65"/>
      <c r="K46" s="65"/>
    </row>
    <row r="47" ht="23.25" customHeight="1" spans="2:11">
      <c r="B47" s="65"/>
      <c r="C47" s="65"/>
      <c r="D47" s="65"/>
      <c r="E47" s="65"/>
      <c r="F47" s="65"/>
      <c r="G47" s="65"/>
      <c r="H47" s="65"/>
      <c r="I47" s="65"/>
      <c r="J47" s="65"/>
      <c r="K47" s="65"/>
    </row>
    <row r="48" ht="23.25" customHeight="1" spans="2:11">
      <c r="B48" s="65"/>
      <c r="C48" s="65"/>
      <c r="D48" s="65"/>
      <c r="E48" s="65"/>
      <c r="F48" s="65"/>
      <c r="G48" s="65"/>
      <c r="H48" s="65"/>
      <c r="I48" s="65"/>
      <c r="J48" s="65"/>
      <c r="K48" s="65"/>
    </row>
    <row r="49" ht="23.25" customHeight="1" spans="2:11">
      <c r="B49" s="65"/>
      <c r="C49" s="65"/>
      <c r="D49" s="65"/>
      <c r="E49" s="65"/>
      <c r="F49" s="65"/>
      <c r="G49" s="65"/>
      <c r="H49" s="65"/>
      <c r="I49" s="65"/>
      <c r="J49" s="65"/>
      <c r="K49" s="65"/>
    </row>
    <row r="50" ht="23.25" customHeight="1" spans="2:11">
      <c r="B50" s="65"/>
      <c r="C50" s="65"/>
      <c r="D50" s="65"/>
      <c r="E50" s="65"/>
      <c r="F50" s="65"/>
      <c r="G50" s="65"/>
      <c r="H50" s="65"/>
      <c r="I50" s="65"/>
      <c r="J50" s="65"/>
      <c r="K50" s="65"/>
    </row>
    <row r="51" ht="23.25" customHeight="1" spans="2:11">
      <c r="B51" s="65"/>
      <c r="C51" s="65"/>
      <c r="D51" s="65"/>
      <c r="E51" s="65"/>
      <c r="F51" s="65"/>
      <c r="G51" s="65"/>
      <c r="H51" s="65"/>
      <c r="I51" s="65"/>
      <c r="J51" s="65"/>
      <c r="K51" s="65"/>
    </row>
    <row r="52" ht="23.25" customHeight="1" spans="2:11">
      <c r="B52" s="65"/>
      <c r="C52" s="65"/>
      <c r="D52" s="65"/>
      <c r="E52" s="65"/>
      <c r="F52" s="65"/>
      <c r="G52" s="65"/>
      <c r="H52" s="65"/>
      <c r="I52" s="65"/>
      <c r="J52" s="65"/>
      <c r="K52" s="65"/>
    </row>
    <row r="53" ht="23.25" customHeight="1" spans="2:11">
      <c r="B53" s="65"/>
      <c r="C53" s="65"/>
      <c r="D53" s="65"/>
      <c r="E53" s="65"/>
      <c r="F53" s="65"/>
      <c r="G53" s="65"/>
      <c r="H53" s="65"/>
      <c r="I53" s="65"/>
      <c r="J53" s="65"/>
      <c r="K53" s="65"/>
    </row>
    <row r="54" ht="23.25" customHeight="1" spans="2:11">
      <c r="B54" s="65"/>
      <c r="C54" s="65"/>
      <c r="D54" s="65"/>
      <c r="E54" s="65"/>
      <c r="F54" s="65"/>
      <c r="G54" s="65"/>
      <c r="H54" s="65"/>
      <c r="I54" s="65"/>
      <c r="J54" s="65"/>
      <c r="K54" s="65"/>
    </row>
    <row r="55" ht="23.25" customHeight="1" spans="2:11">
      <c r="B55" s="65"/>
      <c r="C55" s="65"/>
      <c r="D55" s="65"/>
      <c r="E55" s="65"/>
      <c r="F55" s="65"/>
      <c r="G55" s="65"/>
      <c r="H55" s="65"/>
      <c r="I55" s="65"/>
      <c r="J55" s="65"/>
      <c r="K55" s="65"/>
    </row>
    <row r="56" ht="23.25" customHeight="1" spans="2:11">
      <c r="B56" s="65"/>
      <c r="C56" s="65"/>
      <c r="D56" s="65"/>
      <c r="E56" s="65"/>
      <c r="F56" s="65"/>
      <c r="G56" s="65"/>
      <c r="H56" s="65"/>
      <c r="I56" s="65"/>
      <c r="J56" s="65"/>
      <c r="K56" s="65"/>
    </row>
    <row r="57" ht="23.25" customHeight="1" spans="2:11">
      <c r="B57" s="65"/>
      <c r="C57" s="65"/>
      <c r="D57" s="65"/>
      <c r="E57" s="65"/>
      <c r="F57" s="65"/>
      <c r="G57" s="65"/>
      <c r="H57" s="65"/>
      <c r="I57" s="65"/>
      <c r="J57" s="65"/>
      <c r="K57" s="65"/>
    </row>
    <row r="58" ht="23.25" customHeight="1" spans="2:11">
      <c r="B58" s="65"/>
      <c r="C58" s="65"/>
      <c r="D58" s="65"/>
      <c r="E58" s="65"/>
      <c r="F58" s="65"/>
      <c r="G58" s="65"/>
      <c r="H58" s="65"/>
      <c r="I58" s="65"/>
      <c r="J58" s="65"/>
      <c r="K58" s="65"/>
    </row>
    <row r="59" ht="23.25" customHeight="1" spans="2:11">
      <c r="B59" s="65"/>
      <c r="C59" s="65"/>
      <c r="D59" s="65"/>
      <c r="E59" s="65"/>
      <c r="F59" s="65"/>
      <c r="G59" s="65"/>
      <c r="H59" s="65"/>
      <c r="I59" s="65"/>
      <c r="J59" s="65"/>
      <c r="K59" s="65"/>
    </row>
    <row r="60" ht="23.25" customHeight="1" spans="2:11">
      <c r="B60" s="65"/>
      <c r="C60" s="65"/>
      <c r="D60" s="65"/>
      <c r="E60" s="65"/>
      <c r="F60" s="65"/>
      <c r="G60" s="65"/>
      <c r="H60" s="65"/>
      <c r="I60" s="65"/>
      <c r="J60" s="65"/>
      <c r="K60" s="65"/>
    </row>
    <row r="61" ht="23.25" customHeight="1" spans="2:11">
      <c r="B61" s="65"/>
      <c r="C61" s="65"/>
      <c r="D61" s="65"/>
      <c r="E61" s="65"/>
      <c r="F61" s="65"/>
      <c r="G61" s="65"/>
      <c r="H61" s="65"/>
      <c r="I61" s="65"/>
      <c r="J61" s="65"/>
      <c r="K61" s="65"/>
    </row>
    <row r="62" ht="23.25" customHeight="1" spans="2:11">
      <c r="B62" s="65"/>
      <c r="C62" s="65"/>
      <c r="D62" s="65"/>
      <c r="E62" s="65"/>
      <c r="F62" s="65"/>
      <c r="G62" s="65"/>
      <c r="H62" s="65"/>
      <c r="I62" s="65"/>
      <c r="J62" s="65"/>
      <c r="K62" s="65"/>
    </row>
    <row r="63" ht="23.25" customHeight="1" spans="2:11">
      <c r="B63" s="65"/>
      <c r="C63" s="65"/>
      <c r="D63" s="65"/>
      <c r="E63" s="65"/>
      <c r="F63" s="65"/>
      <c r="G63" s="65"/>
      <c r="H63" s="65"/>
      <c r="I63" s="65"/>
      <c r="J63" s="65"/>
      <c r="K63" s="65"/>
    </row>
    <row r="64" ht="23.25" customHeight="1" spans="2:11">
      <c r="B64" s="65"/>
      <c r="C64" s="65"/>
      <c r="D64" s="65"/>
      <c r="E64" s="65"/>
      <c r="F64" s="65"/>
      <c r="G64" s="65"/>
      <c r="H64" s="65"/>
      <c r="I64" s="65"/>
      <c r="J64" s="65"/>
      <c r="K64" s="65"/>
    </row>
    <row r="65" ht="23.25" customHeight="1" spans="2:11">
      <c r="B65" s="65"/>
      <c r="C65" s="65"/>
      <c r="D65" s="65"/>
      <c r="E65" s="65"/>
      <c r="F65" s="65"/>
      <c r="G65" s="65"/>
      <c r="H65" s="65"/>
      <c r="I65" s="65"/>
      <c r="J65" s="65"/>
      <c r="K65" s="65"/>
    </row>
    <row r="66" ht="23.25" customHeight="1" spans="2:11">
      <c r="B66" s="65"/>
      <c r="C66" s="65"/>
      <c r="D66" s="65"/>
      <c r="E66" s="65"/>
      <c r="F66" s="65"/>
      <c r="G66" s="65"/>
      <c r="H66" s="65"/>
      <c r="I66" s="65"/>
      <c r="J66" s="65"/>
      <c r="K66" s="65"/>
    </row>
    <row r="67" ht="23.25" customHeight="1" spans="2:11">
      <c r="B67" s="65"/>
      <c r="C67" s="65"/>
      <c r="D67" s="65"/>
      <c r="E67" s="65"/>
      <c r="F67" s="65"/>
      <c r="G67" s="65"/>
      <c r="H67" s="65"/>
      <c r="I67" s="65"/>
      <c r="J67" s="65"/>
      <c r="K67" s="65"/>
    </row>
    <row r="68" ht="23.25" customHeight="1" spans="2:11">
      <c r="B68" s="65"/>
      <c r="C68" s="65"/>
      <c r="D68" s="65"/>
      <c r="E68" s="65"/>
      <c r="F68" s="65"/>
      <c r="G68" s="65"/>
      <c r="H68" s="65"/>
      <c r="I68" s="65"/>
      <c r="J68" s="65"/>
      <c r="K68" s="65"/>
    </row>
    <row r="69" ht="23.25" customHeight="1" spans="2:11">
      <c r="B69" s="65"/>
      <c r="C69" s="65"/>
      <c r="D69" s="65"/>
      <c r="E69" s="65"/>
      <c r="F69" s="65"/>
      <c r="G69" s="65"/>
      <c r="H69" s="65"/>
      <c r="I69" s="65"/>
      <c r="J69" s="65"/>
      <c r="K69" s="65"/>
    </row>
    <row r="70" ht="23.25" customHeight="1" spans="2:11">
      <c r="B70" s="65"/>
      <c r="C70" s="65"/>
      <c r="D70" s="65"/>
      <c r="E70" s="65"/>
      <c r="F70" s="65"/>
      <c r="G70" s="65"/>
      <c r="H70" s="65"/>
      <c r="I70" s="65"/>
      <c r="J70" s="65"/>
      <c r="K70" s="65"/>
    </row>
    <row r="71" ht="23.25" customHeight="1" spans="2:11">
      <c r="B71" s="65"/>
      <c r="C71" s="65"/>
      <c r="D71" s="65"/>
      <c r="E71" s="65"/>
      <c r="F71" s="65"/>
      <c r="G71" s="65"/>
      <c r="H71" s="65"/>
      <c r="I71" s="65"/>
      <c r="J71" s="65"/>
      <c r="K71" s="65"/>
    </row>
    <row r="72" ht="23.25" customHeight="1" spans="2:11">
      <c r="B72" s="65"/>
      <c r="C72" s="65"/>
      <c r="D72" s="65"/>
      <c r="E72" s="65"/>
      <c r="F72" s="65"/>
      <c r="G72" s="65"/>
      <c r="H72" s="65"/>
      <c r="I72" s="65"/>
      <c r="J72" s="65"/>
      <c r="K72" s="65"/>
    </row>
    <row r="73" ht="23.25" customHeight="1" spans="2:11">
      <c r="B73" s="65"/>
      <c r="C73" s="65"/>
      <c r="D73" s="65"/>
      <c r="E73" s="65"/>
      <c r="F73" s="65"/>
      <c r="G73" s="65"/>
      <c r="H73" s="65"/>
      <c r="I73" s="65"/>
      <c r="J73" s="65"/>
      <c r="K73" s="65"/>
    </row>
    <row r="74" ht="23.25" customHeight="1" spans="2:11">
      <c r="B74" s="65"/>
      <c r="C74" s="65"/>
      <c r="D74" s="65"/>
      <c r="E74" s="65"/>
      <c r="F74" s="65"/>
      <c r="G74" s="65"/>
      <c r="H74" s="65"/>
      <c r="I74" s="65"/>
      <c r="J74" s="65"/>
      <c r="K74" s="65"/>
    </row>
    <row r="75" ht="23.25" customHeight="1" spans="2:11">
      <c r="B75" s="65"/>
      <c r="C75" s="65"/>
      <c r="D75" s="65"/>
      <c r="E75" s="65"/>
      <c r="F75" s="65"/>
      <c r="G75" s="65"/>
      <c r="H75" s="65"/>
      <c r="I75" s="65"/>
      <c r="J75" s="65"/>
      <c r="K75" s="65"/>
    </row>
    <row r="76" ht="23.25" customHeight="1" spans="2:11">
      <c r="B76" s="65"/>
      <c r="C76" s="65"/>
      <c r="D76" s="65"/>
      <c r="E76" s="65"/>
      <c r="F76" s="65"/>
      <c r="G76" s="65"/>
      <c r="H76" s="65"/>
      <c r="I76" s="65"/>
      <c r="J76" s="65"/>
      <c r="K76" s="65"/>
    </row>
    <row r="77" ht="23.25" customHeight="1" spans="2:11">
      <c r="B77" s="65"/>
      <c r="C77" s="65"/>
      <c r="D77" s="65"/>
      <c r="E77" s="65"/>
      <c r="F77" s="65"/>
      <c r="G77" s="65"/>
      <c r="H77" s="65"/>
      <c r="I77" s="65"/>
      <c r="J77" s="65"/>
      <c r="K77" s="65"/>
    </row>
    <row r="78" ht="23.25" customHeight="1" spans="2:11">
      <c r="B78" s="65"/>
      <c r="C78" s="65"/>
      <c r="D78" s="65"/>
      <c r="E78" s="65"/>
      <c r="F78" s="65"/>
      <c r="G78" s="65"/>
      <c r="H78" s="65"/>
      <c r="I78" s="65"/>
      <c r="J78" s="65"/>
      <c r="K78" s="65"/>
    </row>
    <row r="79" ht="23.25" customHeight="1" spans="2:11">
      <c r="B79" s="65"/>
      <c r="C79" s="65"/>
      <c r="D79" s="65"/>
      <c r="E79" s="65"/>
      <c r="F79" s="65"/>
      <c r="G79" s="65"/>
      <c r="H79" s="65"/>
      <c r="I79" s="65"/>
      <c r="J79" s="65"/>
      <c r="K79" s="65"/>
    </row>
    <row r="80" ht="23.25" customHeight="1" spans="2:11">
      <c r="B80" s="65"/>
      <c r="C80" s="65"/>
      <c r="D80" s="65"/>
      <c r="E80" s="65"/>
      <c r="F80" s="65"/>
      <c r="G80" s="65"/>
      <c r="H80" s="65"/>
      <c r="I80" s="65"/>
      <c r="J80" s="65"/>
      <c r="K80" s="65"/>
    </row>
    <row r="81" ht="23.25" customHeight="1" spans="2:11">
      <c r="B81" s="65"/>
      <c r="C81" s="65"/>
      <c r="D81" s="65"/>
      <c r="E81" s="65"/>
      <c r="F81" s="65"/>
      <c r="G81" s="65"/>
      <c r="H81" s="65"/>
      <c r="I81" s="65"/>
      <c r="J81" s="65"/>
      <c r="K81" s="65"/>
    </row>
    <row r="82" ht="23.25" customHeight="1" spans="2:11">
      <c r="B82" s="65"/>
      <c r="C82" s="65"/>
      <c r="D82" s="65"/>
      <c r="E82" s="65"/>
      <c r="F82" s="65"/>
      <c r="G82" s="65"/>
      <c r="H82" s="65"/>
      <c r="I82" s="65"/>
      <c r="J82" s="65"/>
      <c r="K82" s="65"/>
    </row>
    <row r="83" ht="23.25" customHeight="1" spans="2:11">
      <c r="B83" s="65"/>
      <c r="C83" s="65"/>
      <c r="D83" s="65"/>
      <c r="E83" s="65"/>
      <c r="F83" s="65"/>
      <c r="G83" s="65"/>
      <c r="H83" s="65"/>
      <c r="I83" s="65"/>
      <c r="J83" s="65"/>
      <c r="K83" s="65"/>
    </row>
    <row r="84" ht="23.25" customHeight="1" spans="2:11">
      <c r="B84" s="65"/>
      <c r="C84" s="65"/>
      <c r="D84" s="65"/>
      <c r="E84" s="65"/>
      <c r="F84" s="65"/>
      <c r="G84" s="65"/>
      <c r="H84" s="65"/>
      <c r="I84" s="65"/>
      <c r="J84" s="65"/>
      <c r="K84" s="65"/>
    </row>
    <row r="85" ht="23.25" customHeight="1" spans="2:11">
      <c r="B85" s="65"/>
      <c r="C85" s="65"/>
      <c r="D85" s="65"/>
      <c r="E85" s="65"/>
      <c r="F85" s="65"/>
      <c r="G85" s="65"/>
      <c r="H85" s="65"/>
      <c r="I85" s="65"/>
      <c r="J85" s="65"/>
      <c r="K85" s="65"/>
    </row>
    <row r="86" ht="23.25" customHeight="1" spans="2:11">
      <c r="B86" s="65"/>
      <c r="C86" s="65"/>
      <c r="D86" s="65"/>
      <c r="E86" s="65"/>
      <c r="F86" s="65"/>
      <c r="G86" s="65"/>
      <c r="H86" s="65"/>
      <c r="I86" s="65"/>
      <c r="J86" s="65"/>
      <c r="K86" s="65"/>
    </row>
    <row r="87" ht="23.25" customHeight="1" spans="2:11">
      <c r="B87" s="65"/>
      <c r="C87" s="65"/>
      <c r="D87" s="65"/>
      <c r="E87" s="65"/>
      <c r="F87" s="65"/>
      <c r="G87" s="65"/>
      <c r="H87" s="65"/>
      <c r="I87" s="65"/>
      <c r="J87" s="65"/>
      <c r="K87" s="65"/>
    </row>
    <row r="88" ht="23.25" customHeight="1" spans="2:11">
      <c r="B88" s="65"/>
      <c r="C88" s="65"/>
      <c r="D88" s="65"/>
      <c r="E88" s="65"/>
      <c r="F88" s="65"/>
      <c r="G88" s="65"/>
      <c r="H88" s="65"/>
      <c r="I88" s="65"/>
      <c r="J88" s="65"/>
      <c r="K88" s="65"/>
    </row>
    <row r="89" ht="23.25" customHeight="1" spans="2:11">
      <c r="B89" s="65"/>
      <c r="C89" s="65"/>
      <c r="D89" s="65"/>
      <c r="E89" s="65"/>
      <c r="F89" s="65"/>
      <c r="G89" s="65"/>
      <c r="H89" s="65"/>
      <c r="I89" s="65"/>
      <c r="J89" s="65"/>
      <c r="K89" s="65"/>
    </row>
    <row r="90" ht="23.25" customHeight="1" spans="2:11">
      <c r="B90" s="65"/>
      <c r="C90" s="65"/>
      <c r="D90" s="65"/>
      <c r="E90" s="65"/>
      <c r="F90" s="65"/>
      <c r="G90" s="65"/>
      <c r="H90" s="65"/>
      <c r="I90" s="65"/>
      <c r="J90" s="65"/>
      <c r="K90" s="65"/>
    </row>
    <row r="91" ht="23.25" customHeight="1" spans="2:11">
      <c r="B91" s="65"/>
      <c r="C91" s="65"/>
      <c r="D91" s="65"/>
      <c r="E91" s="65"/>
      <c r="F91" s="65"/>
      <c r="G91" s="65"/>
      <c r="H91" s="65"/>
      <c r="I91" s="65"/>
      <c r="J91" s="65"/>
      <c r="K91" s="65"/>
    </row>
    <row r="92" ht="23.25" customHeight="1" spans="2:11">
      <c r="B92" s="65"/>
      <c r="C92" s="65"/>
      <c r="D92" s="65"/>
      <c r="E92" s="65"/>
      <c r="F92" s="65"/>
      <c r="G92" s="65"/>
      <c r="H92" s="65"/>
      <c r="I92" s="65"/>
      <c r="J92" s="65"/>
      <c r="K92" s="65"/>
    </row>
    <row r="93" ht="23.25" customHeight="1" spans="2:11">
      <c r="B93" s="65"/>
      <c r="C93" s="65"/>
      <c r="D93" s="65"/>
      <c r="E93" s="65"/>
      <c r="F93" s="65"/>
      <c r="G93" s="65"/>
      <c r="H93" s="65"/>
      <c r="I93" s="65"/>
      <c r="J93" s="65"/>
      <c r="K93" s="65"/>
    </row>
    <row r="94" ht="23.25" customHeight="1" spans="2:11">
      <c r="B94" s="65"/>
      <c r="C94" s="65"/>
      <c r="D94" s="65"/>
      <c r="E94" s="65"/>
      <c r="F94" s="65"/>
      <c r="G94" s="65"/>
      <c r="H94" s="65"/>
      <c r="I94" s="65"/>
      <c r="J94" s="65"/>
      <c r="K94" s="65"/>
    </row>
    <row r="95" ht="23.25" customHeight="1" spans="2:11">
      <c r="B95" s="65"/>
      <c r="C95" s="65"/>
      <c r="D95" s="65"/>
      <c r="E95" s="65"/>
      <c r="F95" s="65"/>
      <c r="G95" s="65"/>
      <c r="H95" s="65"/>
      <c r="I95" s="65"/>
      <c r="J95" s="65"/>
      <c r="K95" s="65"/>
    </row>
    <row r="96" ht="23.25" customHeight="1" spans="2:11">
      <c r="B96" s="65"/>
      <c r="C96" s="65"/>
      <c r="D96" s="65"/>
      <c r="E96" s="65"/>
      <c r="F96" s="65"/>
      <c r="G96" s="65"/>
      <c r="H96" s="65"/>
      <c r="I96" s="65"/>
      <c r="J96" s="65"/>
      <c r="K96" s="65"/>
    </row>
    <row r="97" ht="23.25" customHeight="1" spans="2:11">
      <c r="B97" s="65"/>
      <c r="C97" s="65"/>
      <c r="D97" s="65"/>
      <c r="E97" s="65"/>
      <c r="F97" s="65"/>
      <c r="G97" s="65"/>
      <c r="H97" s="65"/>
      <c r="I97" s="65"/>
      <c r="J97" s="65"/>
      <c r="K97" s="65"/>
    </row>
    <row r="98" ht="23.25" customHeight="1" spans="2:11">
      <c r="B98" s="65"/>
      <c r="C98" s="65"/>
      <c r="D98" s="65"/>
      <c r="E98" s="65"/>
      <c r="F98" s="65"/>
      <c r="G98" s="65"/>
      <c r="H98" s="65"/>
      <c r="I98" s="65"/>
      <c r="J98" s="65"/>
      <c r="K98" s="65"/>
    </row>
    <row r="99" ht="23.25" customHeight="1" spans="2:11">
      <c r="B99" s="65"/>
      <c r="C99" s="65"/>
      <c r="D99" s="65"/>
      <c r="E99" s="65"/>
      <c r="F99" s="65"/>
      <c r="G99" s="65"/>
      <c r="H99" s="65"/>
      <c r="I99" s="65"/>
      <c r="J99" s="65"/>
      <c r="K99" s="65"/>
    </row>
    <row r="100" ht="23.25" customHeight="1" spans="2:11">
      <c r="B100" s="65"/>
      <c r="C100" s="65"/>
      <c r="D100" s="65"/>
      <c r="E100" s="65"/>
      <c r="F100" s="65"/>
      <c r="G100" s="65"/>
      <c r="H100" s="65"/>
      <c r="I100" s="65"/>
      <c r="J100" s="65"/>
      <c r="K100" s="65"/>
    </row>
    <row r="101" ht="23.25" customHeight="1" spans="2:11">
      <c r="B101" s="65"/>
      <c r="C101" s="65"/>
      <c r="D101" s="65"/>
      <c r="E101" s="65"/>
      <c r="F101" s="65"/>
      <c r="G101" s="65"/>
      <c r="H101" s="65"/>
      <c r="I101" s="65"/>
      <c r="J101" s="65"/>
      <c r="K101" s="65"/>
    </row>
    <row r="102" ht="23.25" customHeight="1" spans="2:11">
      <c r="B102" s="65"/>
      <c r="C102" s="65"/>
      <c r="D102" s="65"/>
      <c r="E102" s="65"/>
      <c r="F102" s="65"/>
      <c r="G102" s="65"/>
      <c r="H102" s="65"/>
      <c r="I102" s="65"/>
      <c r="J102" s="65"/>
      <c r="K102" s="65"/>
    </row>
    <row r="103" ht="23.25" customHeight="1" spans="2:11">
      <c r="B103" s="65"/>
      <c r="C103" s="65"/>
      <c r="D103" s="65"/>
      <c r="E103" s="65"/>
      <c r="F103" s="65"/>
      <c r="G103" s="65"/>
      <c r="H103" s="65"/>
      <c r="I103" s="65"/>
      <c r="J103" s="65"/>
      <c r="K103" s="65"/>
    </row>
    <row r="104" ht="23.25" customHeight="1" spans="2:11">
      <c r="B104" s="65"/>
      <c r="C104" s="65"/>
      <c r="D104" s="65"/>
      <c r="E104" s="65"/>
      <c r="F104" s="65"/>
      <c r="G104" s="65"/>
      <c r="H104" s="65"/>
      <c r="I104" s="65"/>
      <c r="J104" s="65"/>
      <c r="K104" s="65"/>
    </row>
    <row r="105" ht="23.25" customHeight="1" spans="2:11">
      <c r="B105" s="65"/>
      <c r="C105" s="65"/>
      <c r="D105" s="65"/>
      <c r="E105" s="65"/>
      <c r="F105" s="65"/>
      <c r="G105" s="65"/>
      <c r="H105" s="65"/>
      <c r="I105" s="65"/>
      <c r="J105" s="65"/>
      <c r="K105" s="65"/>
    </row>
    <row r="106" ht="23.25" customHeight="1" spans="2:11">
      <c r="B106" s="65"/>
      <c r="C106" s="65"/>
      <c r="D106" s="65"/>
      <c r="E106" s="65"/>
      <c r="F106" s="65"/>
      <c r="G106" s="65"/>
      <c r="H106" s="65"/>
      <c r="I106" s="65"/>
      <c r="J106" s="65"/>
      <c r="K106" s="65"/>
    </row>
    <row r="107" ht="23.25" customHeight="1" spans="2:11">
      <c r="B107" s="65"/>
      <c r="C107" s="65"/>
      <c r="D107" s="65"/>
      <c r="E107" s="65"/>
      <c r="F107" s="65"/>
      <c r="G107" s="65"/>
      <c r="H107" s="65"/>
      <c r="I107" s="65"/>
      <c r="J107" s="65"/>
      <c r="K107" s="65"/>
    </row>
    <row r="108" ht="23.25" customHeight="1" spans="2:11">
      <c r="B108" s="65"/>
      <c r="C108" s="65"/>
      <c r="D108" s="65"/>
      <c r="E108" s="65"/>
      <c r="F108" s="65"/>
      <c r="G108" s="65"/>
      <c r="H108" s="65"/>
      <c r="I108" s="65"/>
      <c r="J108" s="65"/>
      <c r="K108" s="65"/>
    </row>
    <row r="109" ht="23.25" customHeight="1" spans="2:11">
      <c r="B109" s="65"/>
      <c r="C109" s="65"/>
      <c r="D109" s="65"/>
      <c r="E109" s="65"/>
      <c r="F109" s="65"/>
      <c r="G109" s="65"/>
      <c r="H109" s="65"/>
      <c r="I109" s="65"/>
      <c r="J109" s="65"/>
      <c r="K109" s="65"/>
    </row>
    <row r="110" ht="23.25" customHeight="1" spans="2:11">
      <c r="B110" s="65"/>
      <c r="C110" s="65"/>
      <c r="D110" s="65"/>
      <c r="E110" s="65"/>
      <c r="F110" s="65"/>
      <c r="G110" s="65"/>
      <c r="H110" s="65"/>
      <c r="I110" s="65"/>
      <c r="J110" s="65"/>
      <c r="K110" s="65"/>
    </row>
    <row r="111" ht="23.25" customHeight="1" spans="2:11">
      <c r="B111" s="65"/>
      <c r="C111" s="65"/>
      <c r="D111" s="65"/>
      <c r="E111" s="65"/>
      <c r="F111" s="65"/>
      <c r="G111" s="65"/>
      <c r="H111" s="65"/>
      <c r="I111" s="65"/>
      <c r="J111" s="65"/>
      <c r="K111" s="65"/>
    </row>
    <row r="112" ht="23.25" customHeight="1" spans="2:11">
      <c r="B112" s="65"/>
      <c r="C112" s="65"/>
      <c r="D112" s="65"/>
      <c r="E112" s="65"/>
      <c r="F112" s="65"/>
      <c r="G112" s="65"/>
      <c r="H112" s="65"/>
      <c r="I112" s="65"/>
      <c r="J112" s="65"/>
      <c r="K112" s="65"/>
    </row>
    <row r="113" ht="23.25" customHeight="1" spans="2:11">
      <c r="B113" s="65"/>
      <c r="C113" s="65"/>
      <c r="D113" s="65"/>
      <c r="E113" s="65"/>
      <c r="F113" s="65"/>
      <c r="G113" s="65"/>
      <c r="H113" s="65"/>
      <c r="I113" s="65"/>
      <c r="J113" s="65"/>
      <c r="K113" s="65"/>
    </row>
    <row r="114" ht="23.25" customHeight="1" spans="2:11">
      <c r="B114" s="65"/>
      <c r="C114" s="65"/>
      <c r="D114" s="65"/>
      <c r="E114" s="65"/>
      <c r="F114" s="65"/>
      <c r="G114" s="65"/>
      <c r="H114" s="65"/>
      <c r="I114" s="65"/>
      <c r="J114" s="65"/>
      <c r="K114" s="65"/>
    </row>
    <row r="115" ht="23.25" customHeight="1" spans="2:11">
      <c r="B115" s="65"/>
      <c r="C115" s="65"/>
      <c r="D115" s="65"/>
      <c r="E115" s="65"/>
      <c r="F115" s="65"/>
      <c r="G115" s="65"/>
      <c r="H115" s="65"/>
      <c r="I115" s="65"/>
      <c r="J115" s="65"/>
      <c r="K115" s="65"/>
    </row>
    <row r="116" ht="23.25" customHeight="1" spans="2:11">
      <c r="B116" s="65"/>
      <c r="C116" s="65"/>
      <c r="D116" s="65"/>
      <c r="E116" s="65"/>
      <c r="F116" s="65"/>
      <c r="G116" s="65"/>
      <c r="H116" s="65"/>
      <c r="I116" s="65"/>
      <c r="J116" s="65"/>
      <c r="K116" s="65"/>
    </row>
    <row r="117" ht="23.25" customHeight="1" spans="2:11">
      <c r="B117" s="65"/>
      <c r="C117" s="65"/>
      <c r="D117" s="65"/>
      <c r="E117" s="65"/>
      <c r="F117" s="65"/>
      <c r="G117" s="65"/>
      <c r="H117" s="65"/>
      <c r="I117" s="65"/>
      <c r="J117" s="65"/>
      <c r="K117" s="65"/>
    </row>
    <row r="118" ht="23.25" customHeight="1" spans="2:11">
      <c r="B118" s="65"/>
      <c r="C118" s="65"/>
      <c r="D118" s="65"/>
      <c r="E118" s="65"/>
      <c r="F118" s="65"/>
      <c r="G118" s="65"/>
      <c r="H118" s="65"/>
      <c r="I118" s="65"/>
      <c r="J118" s="65"/>
      <c r="K118" s="65"/>
    </row>
    <row r="119" ht="23.25" customHeight="1" spans="2:11">
      <c r="B119" s="65"/>
      <c r="C119" s="65"/>
      <c r="D119" s="65"/>
      <c r="E119" s="65"/>
      <c r="F119" s="65"/>
      <c r="G119" s="65"/>
      <c r="H119" s="65"/>
      <c r="I119" s="65"/>
      <c r="J119" s="65"/>
      <c r="K119" s="65"/>
    </row>
    <row r="120" ht="23.25" customHeight="1" spans="2:11">
      <c r="B120" s="65"/>
      <c r="C120" s="65"/>
      <c r="D120" s="65"/>
      <c r="E120" s="65"/>
      <c r="F120" s="65"/>
      <c r="G120" s="65"/>
      <c r="H120" s="65"/>
      <c r="I120" s="65"/>
      <c r="J120" s="65"/>
      <c r="K120" s="65"/>
    </row>
    <row r="121" ht="23.25" customHeight="1" spans="2:11">
      <c r="B121" s="65"/>
      <c r="C121" s="65"/>
      <c r="D121" s="65"/>
      <c r="E121" s="65"/>
      <c r="F121" s="65"/>
      <c r="G121" s="65"/>
      <c r="H121" s="65"/>
      <c r="I121" s="65"/>
      <c r="J121" s="65"/>
      <c r="K121" s="65"/>
    </row>
    <row r="122" ht="23.25" customHeight="1" spans="2:11">
      <c r="B122" s="65"/>
      <c r="C122" s="65"/>
      <c r="D122" s="65"/>
      <c r="E122" s="65"/>
      <c r="F122" s="65"/>
      <c r="G122" s="65"/>
      <c r="H122" s="65"/>
      <c r="I122" s="65"/>
      <c r="J122" s="65"/>
      <c r="K122" s="65"/>
    </row>
    <row r="123" ht="23.25" customHeight="1" spans="2:11">
      <c r="B123" s="65"/>
      <c r="C123" s="65"/>
      <c r="D123" s="65"/>
      <c r="E123" s="65"/>
      <c r="F123" s="65"/>
      <c r="G123" s="65"/>
      <c r="H123" s="65"/>
      <c r="I123" s="65"/>
      <c r="J123" s="65"/>
      <c r="K123" s="65"/>
    </row>
    <row r="124" ht="23.25" customHeight="1" spans="2:11">
      <c r="B124" s="65"/>
      <c r="C124" s="65"/>
      <c r="D124" s="65"/>
      <c r="E124" s="65"/>
      <c r="F124" s="65"/>
      <c r="G124" s="65"/>
      <c r="H124" s="65"/>
      <c r="I124" s="65"/>
      <c r="J124" s="65"/>
      <c r="K124" s="65"/>
    </row>
    <row r="125" ht="23.25" customHeight="1" spans="2:11">
      <c r="B125" s="65"/>
      <c r="C125" s="65"/>
      <c r="D125" s="65"/>
      <c r="E125" s="65"/>
      <c r="F125" s="65"/>
      <c r="G125" s="65"/>
      <c r="H125" s="65"/>
      <c r="I125" s="65"/>
      <c r="J125" s="65"/>
      <c r="K125" s="65"/>
    </row>
    <row r="126" ht="23.25" customHeight="1" spans="2:11">
      <c r="B126" s="65"/>
      <c r="C126" s="65"/>
      <c r="D126" s="65"/>
      <c r="E126" s="65"/>
      <c r="F126" s="65"/>
      <c r="G126" s="65"/>
      <c r="H126" s="65"/>
      <c r="I126" s="65"/>
      <c r="J126" s="65"/>
      <c r="K126" s="65"/>
    </row>
    <row r="127" ht="23.25" customHeight="1"/>
    <row r="128" ht="23.25" customHeight="1"/>
    <row r="129" ht="23.25" customHeight="1"/>
    <row r="130" ht="23.25" customHeight="1"/>
    <row r="131" ht="23.25" customHeight="1"/>
    <row r="132" ht="23.25" customHeight="1"/>
    <row r="133" ht="23.25" customHeight="1"/>
    <row r="134" ht="23.25" customHeight="1"/>
    <row r="135" ht="23.25" customHeight="1"/>
    <row r="136" ht="23.25" customHeight="1"/>
  </sheetData>
  <mergeCells count="4">
    <mergeCell ref="A12:F12"/>
    <mergeCell ref="G12:K12"/>
    <mergeCell ref="A28:F28"/>
    <mergeCell ref="G28:K28"/>
  </mergeCells>
  <pageMargins left="0.708661417322835" right="0.708661417322835" top="0.748031496062992" bottom="0.748031496062992" header="0.31496062992126" footer="0.31496062992126"/>
  <pageSetup paperSize="9" scale="50" orientation="landscape"/>
  <headerFooter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8000"/>
  </sheetPr>
  <dimension ref="A1:AD364"/>
  <sheetViews>
    <sheetView showGridLines="0" zoomScale="85" zoomScaleNormal="85" workbookViewId="0">
      <selection activeCell="B92" sqref="B92"/>
    </sheetView>
  </sheetViews>
  <sheetFormatPr defaultColWidth="9.14285714285714" defaultRowHeight="15"/>
  <cols>
    <col min="1" max="1" width="2.71428571428571" customWidth="1"/>
    <col min="2" max="2" width="35" customWidth="1"/>
    <col min="3" max="24" width="9.71428571428571" customWidth="1"/>
    <col min="25" max="26" width="9.14285714285714" customWidth="1"/>
  </cols>
  <sheetData>
    <row r="1" spans="1:26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97"/>
    </row>
    <row r="3" spans="1:26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97"/>
    </row>
    <row r="4" customHeight="1" spans="1:26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97"/>
    </row>
    <row r="5" spans="1:26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19"/>
    </row>
    <row r="11" ht="23.25" customHeight="1"/>
    <row r="12" s="65" customFormat="1" ht="23.25" customHeight="1" spans="1:30">
      <c r="A12"/>
      <c r="B12" s="66" t="s">
        <v>703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150"/>
      <c r="T12" s="150"/>
      <c r="U12" s="150"/>
      <c r="V12" s="150"/>
      <c r="W12" s="30"/>
      <c r="X12" s="30"/>
      <c r="Y12" s="30"/>
      <c r="Z12" s="30"/>
      <c r="AA12" s="30"/>
      <c r="AB12" s="30"/>
      <c r="AC12" s="30"/>
      <c r="AD12" s="30"/>
    </row>
    <row r="13" s="65" customFormat="1" ht="23.25" customHeight="1" spans="1:30">
      <c r="A13"/>
      <c r="B13" s="211" t="s">
        <v>704</v>
      </c>
      <c r="C13" s="212" t="s">
        <v>705</v>
      </c>
      <c r="D13" s="213"/>
      <c r="E13" s="213"/>
      <c r="F13" s="213"/>
      <c r="G13" s="213"/>
      <c r="H13" s="213"/>
      <c r="I13" s="213"/>
      <c r="J13" s="213"/>
      <c r="K13" s="213"/>
      <c r="L13" s="213"/>
      <c r="M13" s="213"/>
      <c r="N13" s="213"/>
      <c r="O13" s="213"/>
      <c r="P13" s="213"/>
      <c r="Q13" s="280"/>
      <c r="R13" s="281"/>
      <c r="S13" s="158"/>
      <c r="T13" s="158"/>
      <c r="U13" s="158"/>
      <c r="V13" s="150"/>
      <c r="W13" s="30"/>
      <c r="X13" s="30"/>
      <c r="Y13" s="30"/>
      <c r="Z13" s="30"/>
      <c r="AA13" s="30"/>
      <c r="AB13" s="30"/>
      <c r="AC13" s="30"/>
      <c r="AD13" s="30"/>
    </row>
    <row r="14" s="65" customFormat="1" ht="23.25" customHeight="1" spans="1:30">
      <c r="A14"/>
      <c r="B14" s="169"/>
      <c r="C14" s="214">
        <v>2006</v>
      </c>
      <c r="D14" s="214">
        <v>2007</v>
      </c>
      <c r="E14" s="214">
        <v>2008</v>
      </c>
      <c r="F14" s="214">
        <v>2009</v>
      </c>
      <c r="G14" s="214">
        <v>2010</v>
      </c>
      <c r="H14" s="214">
        <v>2011</v>
      </c>
      <c r="I14" s="214">
        <v>2012</v>
      </c>
      <c r="J14" s="262">
        <v>2013</v>
      </c>
      <c r="K14" s="263">
        <v>2014</v>
      </c>
      <c r="L14" s="263">
        <v>2015</v>
      </c>
      <c r="M14" s="263">
        <v>2016</v>
      </c>
      <c r="N14" s="263">
        <v>2017</v>
      </c>
      <c r="O14" s="264">
        <v>2018</v>
      </c>
      <c r="P14" s="264">
        <v>2019</v>
      </c>
      <c r="Q14" s="282">
        <v>2020</v>
      </c>
      <c r="R14" s="283"/>
      <c r="S14" s="195"/>
      <c r="T14" s="160"/>
      <c r="U14" s="160"/>
      <c r="V14" s="284"/>
      <c r="W14" s="30"/>
      <c r="X14" s="30"/>
      <c r="Y14" s="30"/>
      <c r="Z14" s="30"/>
      <c r="AA14" s="30"/>
      <c r="AB14" s="30"/>
      <c r="AC14" s="30"/>
      <c r="AD14" s="30"/>
    </row>
    <row r="15" s="65" customFormat="1" ht="23.25" customHeight="1" spans="1:30">
      <c r="A15"/>
      <c r="B15" s="215" t="s">
        <v>706</v>
      </c>
      <c r="C15" s="216" t="s">
        <v>127</v>
      </c>
      <c r="D15" s="216" t="s">
        <v>127</v>
      </c>
      <c r="E15" s="216" t="s">
        <v>127</v>
      </c>
      <c r="F15" s="216" t="s">
        <v>127</v>
      </c>
      <c r="G15" s="216">
        <v>5</v>
      </c>
      <c r="H15" s="216">
        <v>9</v>
      </c>
      <c r="I15" s="216">
        <v>8</v>
      </c>
      <c r="J15" s="216">
        <v>10</v>
      </c>
      <c r="K15" s="265">
        <v>10</v>
      </c>
      <c r="L15" s="265">
        <v>10</v>
      </c>
      <c r="M15" s="266">
        <v>6</v>
      </c>
      <c r="N15" s="266">
        <v>8</v>
      </c>
      <c r="O15" s="267">
        <v>9</v>
      </c>
      <c r="P15" s="268">
        <v>11</v>
      </c>
      <c r="Q15" s="285">
        <v>11</v>
      </c>
      <c r="R15" s="266"/>
      <c r="S15" s="195"/>
      <c r="T15" s="160"/>
      <c r="U15" s="160"/>
      <c r="V15" s="284"/>
      <c r="W15" s="30"/>
      <c r="X15" s="30"/>
      <c r="Y15" s="30"/>
      <c r="Z15" s="30"/>
      <c r="AA15" s="30"/>
      <c r="AB15" s="30"/>
      <c r="AC15" s="30"/>
      <c r="AD15" s="30"/>
    </row>
    <row r="16" s="65" customFormat="1" ht="23.25" customHeight="1" spans="1:30">
      <c r="A16"/>
      <c r="B16" s="217" t="s">
        <v>707</v>
      </c>
      <c r="C16" s="218" t="s">
        <v>127</v>
      </c>
      <c r="D16" s="219" t="s">
        <v>127</v>
      </c>
      <c r="E16" s="219" t="s">
        <v>127</v>
      </c>
      <c r="F16" s="219" t="s">
        <v>127</v>
      </c>
      <c r="G16" s="219">
        <v>2</v>
      </c>
      <c r="H16" s="219">
        <v>2</v>
      </c>
      <c r="I16" s="219">
        <v>2</v>
      </c>
      <c r="J16" s="219">
        <v>2</v>
      </c>
      <c r="K16" s="266">
        <v>1</v>
      </c>
      <c r="L16" s="266">
        <v>1</v>
      </c>
      <c r="M16" s="266">
        <v>1</v>
      </c>
      <c r="N16" s="266">
        <v>0</v>
      </c>
      <c r="O16" s="267">
        <v>0</v>
      </c>
      <c r="P16" s="267">
        <v>1</v>
      </c>
      <c r="Q16" s="286">
        <v>1</v>
      </c>
      <c r="R16" s="266"/>
      <c r="S16" s="87"/>
      <c r="T16" s="87"/>
      <c r="U16" s="87"/>
      <c r="V16" s="150"/>
      <c r="W16" s="30"/>
      <c r="X16" s="30"/>
      <c r="Y16" s="30"/>
      <c r="Z16" s="30"/>
      <c r="AA16" s="30"/>
      <c r="AB16" s="30"/>
      <c r="AC16" s="30"/>
      <c r="AD16" s="30"/>
    </row>
    <row r="17" s="65" customFormat="1" ht="23.25" customHeight="1" spans="1:30">
      <c r="A17"/>
      <c r="B17" s="78" t="s">
        <v>708</v>
      </c>
      <c r="C17" s="218" t="s">
        <v>127</v>
      </c>
      <c r="D17" s="219" t="s">
        <v>127</v>
      </c>
      <c r="E17" s="219" t="s">
        <v>127</v>
      </c>
      <c r="F17" s="219" t="s">
        <v>127</v>
      </c>
      <c r="G17" s="219">
        <v>1</v>
      </c>
      <c r="H17" s="219">
        <v>1</v>
      </c>
      <c r="I17" s="219">
        <v>1</v>
      </c>
      <c r="J17" s="219">
        <v>2</v>
      </c>
      <c r="K17" s="266">
        <v>2</v>
      </c>
      <c r="L17" s="266">
        <v>3</v>
      </c>
      <c r="M17" s="266">
        <v>2</v>
      </c>
      <c r="N17" s="266">
        <v>3</v>
      </c>
      <c r="O17" s="267">
        <v>3</v>
      </c>
      <c r="P17" s="267">
        <v>3</v>
      </c>
      <c r="Q17" s="286">
        <v>3</v>
      </c>
      <c r="R17" s="266"/>
      <c r="S17" s="39"/>
      <c r="T17" s="39"/>
      <c r="U17" s="39"/>
      <c r="V17" s="39"/>
      <c r="W17" s="30"/>
      <c r="X17" s="30"/>
      <c r="Y17" s="30"/>
      <c r="Z17" s="30"/>
      <c r="AA17" s="30"/>
      <c r="AB17" s="30"/>
      <c r="AC17" s="30"/>
      <c r="AD17" s="30"/>
    </row>
    <row r="18" s="65" customFormat="1" ht="23.25" customHeight="1" spans="1:30">
      <c r="A18"/>
      <c r="B18" s="78" t="s">
        <v>709</v>
      </c>
      <c r="C18" s="218" t="s">
        <v>127</v>
      </c>
      <c r="D18" s="219" t="s">
        <v>127</v>
      </c>
      <c r="E18" s="219" t="s">
        <v>127</v>
      </c>
      <c r="F18" s="219" t="s">
        <v>127</v>
      </c>
      <c r="G18" s="219">
        <v>2</v>
      </c>
      <c r="H18" s="219">
        <v>2</v>
      </c>
      <c r="I18" s="219">
        <v>2</v>
      </c>
      <c r="J18" s="219">
        <v>2</v>
      </c>
      <c r="K18" s="266">
        <v>1</v>
      </c>
      <c r="L18" s="266">
        <v>1</v>
      </c>
      <c r="M18" s="266">
        <v>0</v>
      </c>
      <c r="N18" s="266">
        <v>0</v>
      </c>
      <c r="O18" s="267">
        <v>1</v>
      </c>
      <c r="P18" s="267">
        <v>2</v>
      </c>
      <c r="Q18" s="286">
        <v>2</v>
      </c>
      <c r="R18" s="266"/>
      <c r="S18" s="39"/>
      <c r="T18" s="39"/>
      <c r="U18" s="39"/>
      <c r="V18" s="39"/>
      <c r="W18" s="30"/>
      <c r="X18" s="30"/>
      <c r="Y18" s="30"/>
      <c r="Z18" s="30"/>
      <c r="AA18" s="30"/>
      <c r="AB18" s="30"/>
      <c r="AC18" s="30"/>
      <c r="AD18" s="30"/>
    </row>
    <row r="19" s="65" customFormat="1" ht="23.25" customHeight="1" spans="1:30">
      <c r="A19"/>
      <c r="B19" s="78" t="s">
        <v>710</v>
      </c>
      <c r="C19" s="218" t="s">
        <v>127</v>
      </c>
      <c r="D19" s="219" t="s">
        <v>127</v>
      </c>
      <c r="E19" s="219" t="s">
        <v>127</v>
      </c>
      <c r="F19" s="219" t="s">
        <v>127</v>
      </c>
      <c r="G19" s="219">
        <v>3</v>
      </c>
      <c r="H19" s="219">
        <v>4</v>
      </c>
      <c r="I19" s="219">
        <v>3</v>
      </c>
      <c r="J19" s="219">
        <v>5</v>
      </c>
      <c r="K19" s="266">
        <v>5</v>
      </c>
      <c r="L19" s="266">
        <v>5</v>
      </c>
      <c r="M19" s="266">
        <v>4</v>
      </c>
      <c r="N19" s="266">
        <v>5</v>
      </c>
      <c r="O19" s="267">
        <v>6</v>
      </c>
      <c r="P19" s="267">
        <v>5</v>
      </c>
      <c r="Q19" s="286">
        <v>4</v>
      </c>
      <c r="R19" s="266"/>
      <c r="S19" s="150"/>
      <c r="T19" s="150"/>
      <c r="U19" s="150"/>
      <c r="V19" s="39"/>
      <c r="W19" s="30"/>
      <c r="X19" s="30"/>
      <c r="Y19" s="30"/>
      <c r="Z19" s="30"/>
      <c r="AA19" s="30"/>
      <c r="AB19" s="30"/>
      <c r="AC19" s="30"/>
      <c r="AD19" s="30"/>
    </row>
    <row r="20" s="65" customFormat="1" ht="23.25" customHeight="1" spans="1:30">
      <c r="A20"/>
      <c r="B20" s="78" t="s">
        <v>711</v>
      </c>
      <c r="C20" s="218" t="s">
        <v>127</v>
      </c>
      <c r="D20" s="219" t="s">
        <v>127</v>
      </c>
      <c r="E20" s="219" t="s">
        <v>127</v>
      </c>
      <c r="F20" s="219" t="s">
        <v>127</v>
      </c>
      <c r="G20" s="219" t="s">
        <v>127</v>
      </c>
      <c r="H20" s="219" t="s">
        <v>127</v>
      </c>
      <c r="I20" s="219" t="s">
        <v>127</v>
      </c>
      <c r="J20" s="219" t="s">
        <v>127</v>
      </c>
      <c r="K20" s="266" t="s">
        <v>127</v>
      </c>
      <c r="L20" s="266" t="s">
        <v>127</v>
      </c>
      <c r="M20" s="266" t="s">
        <v>127</v>
      </c>
      <c r="N20" s="266">
        <v>0</v>
      </c>
      <c r="O20" s="267">
        <v>1</v>
      </c>
      <c r="P20" s="267">
        <v>1</v>
      </c>
      <c r="Q20" s="286">
        <v>1</v>
      </c>
      <c r="R20" s="266"/>
      <c r="S20" s="158"/>
      <c r="T20" s="158"/>
      <c r="U20" s="158"/>
      <c r="V20" s="39"/>
      <c r="W20" s="30"/>
      <c r="X20" s="30"/>
      <c r="Y20" s="30"/>
      <c r="Z20" s="30"/>
      <c r="AA20" s="30"/>
      <c r="AB20" s="30"/>
      <c r="AC20" s="30"/>
      <c r="AD20" s="30"/>
    </row>
    <row r="21" s="65" customFormat="1" ht="23.25" customHeight="1" spans="1:30">
      <c r="A21"/>
      <c r="B21" s="78" t="s">
        <v>712</v>
      </c>
      <c r="C21" s="218" t="s">
        <v>127</v>
      </c>
      <c r="D21" s="219" t="s">
        <v>127</v>
      </c>
      <c r="E21" s="219" t="s">
        <v>127</v>
      </c>
      <c r="F21" s="219" t="s">
        <v>127</v>
      </c>
      <c r="G21" s="219">
        <v>1</v>
      </c>
      <c r="H21" s="219">
        <v>1</v>
      </c>
      <c r="I21" s="219">
        <v>1</v>
      </c>
      <c r="J21" s="219">
        <v>1</v>
      </c>
      <c r="K21" s="266">
        <v>0</v>
      </c>
      <c r="L21" s="266">
        <v>0</v>
      </c>
      <c r="M21" s="266">
        <v>0</v>
      </c>
      <c r="N21" s="266">
        <v>0</v>
      </c>
      <c r="O21" s="267">
        <v>0</v>
      </c>
      <c r="P21" s="267">
        <v>0</v>
      </c>
      <c r="Q21" s="286">
        <v>0</v>
      </c>
      <c r="R21" s="266"/>
      <c r="S21" s="195"/>
      <c r="T21" s="160"/>
      <c r="U21" s="160"/>
      <c r="V21" s="39"/>
      <c r="W21" s="30"/>
      <c r="X21" s="30"/>
      <c r="Y21" s="30"/>
      <c r="Z21" s="30"/>
      <c r="AA21" s="30"/>
      <c r="AB21" s="30"/>
      <c r="AC21" s="30"/>
      <c r="AD21" s="30"/>
    </row>
    <row r="22" s="65" customFormat="1" ht="23.25" customHeight="1" spans="2:30">
      <c r="B22" s="78" t="s">
        <v>713</v>
      </c>
      <c r="C22" s="218" t="s">
        <v>127</v>
      </c>
      <c r="D22" s="219" t="s">
        <v>127</v>
      </c>
      <c r="E22" s="219" t="s">
        <v>127</v>
      </c>
      <c r="F22" s="219" t="s">
        <v>127</v>
      </c>
      <c r="G22" s="219">
        <v>1</v>
      </c>
      <c r="H22" s="219">
        <v>1</v>
      </c>
      <c r="I22" s="219">
        <v>1</v>
      </c>
      <c r="J22" s="219">
        <v>2</v>
      </c>
      <c r="K22" s="266">
        <v>2</v>
      </c>
      <c r="L22" s="266">
        <v>1</v>
      </c>
      <c r="M22" s="266">
        <v>2</v>
      </c>
      <c r="N22" s="266">
        <v>2</v>
      </c>
      <c r="O22" s="267">
        <v>2</v>
      </c>
      <c r="P22" s="267">
        <v>1</v>
      </c>
      <c r="Q22" s="286">
        <v>1</v>
      </c>
      <c r="R22" s="266"/>
      <c r="S22" s="195"/>
      <c r="T22" s="160"/>
      <c r="U22" s="160"/>
      <c r="V22" s="39"/>
      <c r="W22" s="30"/>
      <c r="X22" s="30"/>
      <c r="Y22" s="30"/>
      <c r="Z22" s="30"/>
      <c r="AA22" s="30"/>
      <c r="AB22" s="30"/>
      <c r="AC22" s="30"/>
      <c r="AD22" s="30"/>
    </row>
    <row r="23" s="65" customFormat="1" ht="23.25" customHeight="1" spans="2:30">
      <c r="B23" s="220" t="s">
        <v>537</v>
      </c>
      <c r="C23" s="221" t="s">
        <v>127</v>
      </c>
      <c r="D23" s="222" t="s">
        <v>127</v>
      </c>
      <c r="E23" s="222" t="s">
        <v>127</v>
      </c>
      <c r="F23" s="222" t="s">
        <v>127</v>
      </c>
      <c r="G23" s="222" t="s">
        <v>127</v>
      </c>
      <c r="H23" s="222" t="s">
        <v>127</v>
      </c>
      <c r="I23" s="222" t="s">
        <v>127</v>
      </c>
      <c r="J23" s="222" t="s">
        <v>127</v>
      </c>
      <c r="K23" s="222">
        <v>1</v>
      </c>
      <c r="L23" s="222">
        <v>1</v>
      </c>
      <c r="M23" s="222">
        <v>0</v>
      </c>
      <c r="N23" s="222">
        <v>0</v>
      </c>
      <c r="O23" s="269">
        <v>0</v>
      </c>
      <c r="P23" s="269">
        <v>1</v>
      </c>
      <c r="Q23" s="287">
        <v>1</v>
      </c>
      <c r="R23" s="219"/>
      <c r="S23" s="195"/>
      <c r="T23" s="160"/>
      <c r="U23" s="160"/>
      <c r="V23" s="39"/>
      <c r="W23" s="30"/>
      <c r="X23" s="30"/>
      <c r="Y23" s="30"/>
      <c r="Z23" s="30"/>
      <c r="AA23" s="30"/>
      <c r="AB23" s="30"/>
      <c r="AC23" s="30"/>
      <c r="AD23" s="30"/>
    </row>
    <row r="24" s="65" customFormat="1" ht="23.25" customHeight="1" spans="2:30">
      <c r="B24" s="223" t="s">
        <v>6</v>
      </c>
      <c r="C24" s="224">
        <f>SUM(C15:C23)</f>
        <v>0</v>
      </c>
      <c r="D24" s="225">
        <f t="shared" ref="D24:Q24" si="0">SUM(D15:D23)</f>
        <v>0</v>
      </c>
      <c r="E24" s="225">
        <f t="shared" si="0"/>
        <v>0</v>
      </c>
      <c r="F24" s="225">
        <f t="shared" si="0"/>
        <v>0</v>
      </c>
      <c r="G24" s="225">
        <f t="shared" si="0"/>
        <v>15</v>
      </c>
      <c r="H24" s="225">
        <f t="shared" si="0"/>
        <v>20</v>
      </c>
      <c r="I24" s="225">
        <f t="shared" si="0"/>
        <v>18</v>
      </c>
      <c r="J24" s="225">
        <f t="shared" si="0"/>
        <v>24</v>
      </c>
      <c r="K24" s="225">
        <f t="shared" si="0"/>
        <v>22</v>
      </c>
      <c r="L24" s="225">
        <f t="shared" si="0"/>
        <v>22</v>
      </c>
      <c r="M24" s="225">
        <f t="shared" si="0"/>
        <v>15</v>
      </c>
      <c r="N24" s="225">
        <f t="shared" si="0"/>
        <v>18</v>
      </c>
      <c r="O24" s="225">
        <f t="shared" si="0"/>
        <v>22</v>
      </c>
      <c r="P24" s="225">
        <f t="shared" si="0"/>
        <v>25</v>
      </c>
      <c r="Q24" s="288">
        <f t="shared" si="0"/>
        <v>24</v>
      </c>
      <c r="R24" s="194"/>
      <c r="S24" s="87"/>
      <c r="T24" s="87"/>
      <c r="U24" s="87"/>
      <c r="V24" s="39"/>
      <c r="W24" s="30"/>
      <c r="X24" s="30"/>
      <c r="Y24" s="30"/>
      <c r="Z24" s="30"/>
      <c r="AA24" s="30"/>
      <c r="AB24" s="30"/>
      <c r="AC24" s="30"/>
      <c r="AD24" s="30"/>
    </row>
    <row r="25" s="65" customFormat="1" ht="23.25" customHeight="1" spans="2:30">
      <c r="B25" s="226" t="s">
        <v>714</v>
      </c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39"/>
      <c r="T25" s="39"/>
      <c r="U25" s="39"/>
      <c r="V25" s="39"/>
      <c r="W25" s="30"/>
      <c r="X25" s="30"/>
      <c r="Y25" s="30"/>
      <c r="Z25" s="30"/>
      <c r="AA25" s="30"/>
      <c r="AB25" s="30"/>
      <c r="AC25" s="30"/>
      <c r="AD25" s="30"/>
    </row>
    <row r="26" s="65" customFormat="1" ht="23.25" customHeight="1" spans="2:30">
      <c r="B26" s="227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39"/>
      <c r="T26" s="39"/>
      <c r="U26" s="39"/>
      <c r="V26" s="39"/>
      <c r="W26" s="30"/>
      <c r="X26" s="30"/>
      <c r="Y26" s="30"/>
      <c r="Z26" s="30"/>
      <c r="AA26" s="30"/>
      <c r="AB26" s="30"/>
      <c r="AC26" s="30"/>
      <c r="AD26" s="30"/>
    </row>
    <row r="27" s="65" customFormat="1" ht="23.25" customHeight="1" spans="2:30">
      <c r="B27" s="66" t="s">
        <v>715</v>
      </c>
      <c r="C27" s="228"/>
      <c r="D27" s="229"/>
      <c r="E27" s="229"/>
      <c r="F27" s="229"/>
      <c r="G27" s="229"/>
      <c r="H27" s="229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150"/>
      <c r="T27" s="150"/>
      <c r="U27" s="150"/>
      <c r="V27" s="39"/>
      <c r="W27" s="30"/>
      <c r="X27" s="30"/>
      <c r="Y27" s="30"/>
      <c r="Z27" s="30"/>
      <c r="AA27" s="30"/>
      <c r="AB27" s="30"/>
      <c r="AC27" s="30"/>
      <c r="AD27" s="30"/>
    </row>
    <row r="28" s="65" customFormat="1" ht="23.25" customHeight="1" spans="2:30">
      <c r="B28" s="230" t="s">
        <v>704</v>
      </c>
      <c r="C28" s="212" t="s">
        <v>716</v>
      </c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/>
      <c r="O28" s="213"/>
      <c r="P28" s="213"/>
      <c r="Q28" s="280"/>
      <c r="R28" s="281"/>
      <c r="S28" s="158"/>
      <c r="T28" s="158"/>
      <c r="U28" s="158"/>
      <c r="V28" s="39"/>
      <c r="W28" s="30"/>
      <c r="X28" s="30"/>
      <c r="Y28" s="30"/>
      <c r="Z28" s="30"/>
      <c r="AA28" s="30"/>
      <c r="AB28" s="30"/>
      <c r="AC28" s="30"/>
      <c r="AD28" s="30"/>
    </row>
    <row r="29" s="65" customFormat="1" ht="23.25" customHeight="1" spans="2:30">
      <c r="B29" s="177"/>
      <c r="C29" s="214">
        <v>2006</v>
      </c>
      <c r="D29" s="214">
        <v>2007</v>
      </c>
      <c r="E29" s="214">
        <v>2008</v>
      </c>
      <c r="F29" s="214">
        <v>2009</v>
      </c>
      <c r="G29" s="214">
        <v>2010</v>
      </c>
      <c r="H29" s="214">
        <v>2011</v>
      </c>
      <c r="I29" s="214">
        <v>2012</v>
      </c>
      <c r="J29" s="262">
        <v>2013</v>
      </c>
      <c r="K29" s="263">
        <v>2014</v>
      </c>
      <c r="L29" s="263">
        <v>2015</v>
      </c>
      <c r="M29" s="263">
        <v>2016</v>
      </c>
      <c r="N29" s="262">
        <v>2017</v>
      </c>
      <c r="O29" s="270">
        <v>2018</v>
      </c>
      <c r="P29" s="270">
        <v>2019</v>
      </c>
      <c r="Q29" s="263">
        <v>2020</v>
      </c>
      <c r="R29" s="283"/>
      <c r="S29" s="195"/>
      <c r="T29" s="160"/>
      <c r="U29" s="160"/>
      <c r="V29" s="39"/>
      <c r="W29" s="30"/>
      <c r="X29" s="30"/>
      <c r="Y29" s="30"/>
      <c r="Z29" s="30"/>
      <c r="AA29" s="30"/>
      <c r="AB29" s="30"/>
      <c r="AC29" s="30"/>
      <c r="AD29" s="30"/>
    </row>
    <row r="30" s="65" customFormat="1" ht="23.25" customHeight="1" spans="2:30">
      <c r="B30" s="231" t="s">
        <v>706</v>
      </c>
      <c r="C30" s="232">
        <v>11</v>
      </c>
      <c r="D30" s="233">
        <v>11</v>
      </c>
      <c r="E30" s="233">
        <v>15</v>
      </c>
      <c r="F30" s="233">
        <v>18</v>
      </c>
      <c r="G30" s="233">
        <v>20</v>
      </c>
      <c r="H30" s="233">
        <v>21</v>
      </c>
      <c r="I30" s="233">
        <v>21</v>
      </c>
      <c r="J30" s="233">
        <v>28</v>
      </c>
      <c r="K30" s="233">
        <v>28</v>
      </c>
      <c r="L30" s="233">
        <v>28</v>
      </c>
      <c r="M30" s="233">
        <v>28</v>
      </c>
      <c r="N30" s="233">
        <v>31</v>
      </c>
      <c r="O30" s="271">
        <v>31</v>
      </c>
      <c r="P30" s="271">
        <v>27</v>
      </c>
      <c r="Q30" s="289">
        <v>25</v>
      </c>
      <c r="R30" s="236"/>
      <c r="S30" s="195"/>
      <c r="T30" s="160"/>
      <c r="U30" s="160"/>
      <c r="V30" s="39"/>
      <c r="W30" s="30"/>
      <c r="X30" s="30"/>
      <c r="Y30" s="30"/>
      <c r="Z30" s="30"/>
      <c r="AA30" s="30"/>
      <c r="AB30" s="30"/>
      <c r="AC30" s="30"/>
      <c r="AD30" s="30"/>
    </row>
    <row r="31" s="65" customFormat="1" ht="23.25" customHeight="1" spans="2:30">
      <c r="B31" s="234" t="s">
        <v>707</v>
      </c>
      <c r="C31" s="235">
        <v>5</v>
      </c>
      <c r="D31" s="236">
        <v>5</v>
      </c>
      <c r="E31" s="236">
        <v>9</v>
      </c>
      <c r="F31" s="236">
        <v>9</v>
      </c>
      <c r="G31" s="236">
        <v>10</v>
      </c>
      <c r="H31" s="236">
        <v>11</v>
      </c>
      <c r="I31" s="236">
        <v>12</v>
      </c>
      <c r="J31" s="236">
        <v>17</v>
      </c>
      <c r="K31" s="236">
        <v>14</v>
      </c>
      <c r="L31" s="236">
        <v>14</v>
      </c>
      <c r="M31" s="236">
        <v>15</v>
      </c>
      <c r="N31" s="236">
        <v>15</v>
      </c>
      <c r="O31" s="272">
        <v>15</v>
      </c>
      <c r="P31" s="272">
        <v>13</v>
      </c>
      <c r="Q31" s="290">
        <v>16</v>
      </c>
      <c r="R31" s="236"/>
      <c r="S31" s="195"/>
      <c r="T31" s="160"/>
      <c r="U31" s="160"/>
      <c r="V31" s="39"/>
      <c r="W31" s="30"/>
      <c r="X31" s="30"/>
      <c r="Y31" s="30"/>
      <c r="Z31" s="30"/>
      <c r="AA31" s="30"/>
      <c r="AB31" s="30"/>
      <c r="AC31" s="30"/>
      <c r="AD31" s="30"/>
    </row>
    <row r="32" s="65" customFormat="1" ht="23.25" customHeight="1" spans="2:30">
      <c r="B32" s="220" t="s">
        <v>708</v>
      </c>
      <c r="C32" s="235">
        <v>0</v>
      </c>
      <c r="D32" s="236">
        <v>1</v>
      </c>
      <c r="E32" s="236">
        <v>3</v>
      </c>
      <c r="F32" s="236">
        <v>4</v>
      </c>
      <c r="G32" s="236">
        <v>5</v>
      </c>
      <c r="H32" s="236">
        <v>5</v>
      </c>
      <c r="I32" s="236">
        <v>6</v>
      </c>
      <c r="J32" s="236">
        <v>7</v>
      </c>
      <c r="K32" s="236">
        <v>8</v>
      </c>
      <c r="L32" s="236">
        <v>8</v>
      </c>
      <c r="M32" s="236">
        <v>10</v>
      </c>
      <c r="N32" s="236">
        <v>11</v>
      </c>
      <c r="O32" s="272">
        <v>11</v>
      </c>
      <c r="P32" s="272">
        <v>9</v>
      </c>
      <c r="Q32" s="290">
        <v>7</v>
      </c>
      <c r="R32" s="236"/>
      <c r="S32" s="87"/>
      <c r="T32" s="87"/>
      <c r="U32" s="87"/>
      <c r="V32" s="39"/>
      <c r="W32" s="30"/>
      <c r="X32" s="30"/>
      <c r="Y32" s="30"/>
      <c r="Z32" s="30"/>
      <c r="AA32" s="30"/>
      <c r="AB32" s="30"/>
      <c r="AC32" s="30"/>
      <c r="AD32" s="30"/>
    </row>
    <row r="33" s="65" customFormat="1" ht="23.25" customHeight="1" spans="2:30">
      <c r="B33" s="220" t="s">
        <v>709</v>
      </c>
      <c r="C33" s="235">
        <v>0</v>
      </c>
      <c r="D33" s="236">
        <v>0</v>
      </c>
      <c r="E33" s="236">
        <v>3</v>
      </c>
      <c r="F33" s="236">
        <v>5</v>
      </c>
      <c r="G33" s="236">
        <v>7</v>
      </c>
      <c r="H33" s="236">
        <v>8</v>
      </c>
      <c r="I33" s="236">
        <v>8</v>
      </c>
      <c r="J33" s="236">
        <v>13</v>
      </c>
      <c r="K33" s="236">
        <v>14</v>
      </c>
      <c r="L33" s="236">
        <v>16</v>
      </c>
      <c r="M33" s="236">
        <v>22</v>
      </c>
      <c r="N33" s="236">
        <v>23</v>
      </c>
      <c r="O33" s="272">
        <v>23</v>
      </c>
      <c r="P33" s="272">
        <v>22</v>
      </c>
      <c r="Q33" s="290">
        <v>19</v>
      </c>
      <c r="R33" s="236"/>
      <c r="S33" s="87"/>
      <c r="T33" s="87"/>
      <c r="U33" s="87"/>
      <c r="V33" s="39"/>
      <c r="W33" s="30"/>
      <c r="X33" s="30"/>
      <c r="Y33" s="30"/>
      <c r="Z33" s="30"/>
      <c r="AA33" s="30"/>
      <c r="AB33" s="30"/>
      <c r="AC33" s="30"/>
      <c r="AD33" s="30"/>
    </row>
    <row r="34" s="65" customFormat="1" ht="23.25" customHeight="1" spans="2:30">
      <c r="B34" s="220" t="s">
        <v>710</v>
      </c>
      <c r="C34" s="235">
        <v>12</v>
      </c>
      <c r="D34" s="236">
        <v>13</v>
      </c>
      <c r="E34" s="236">
        <v>15</v>
      </c>
      <c r="F34" s="236">
        <v>24</v>
      </c>
      <c r="G34" s="236">
        <v>29</v>
      </c>
      <c r="H34" s="236">
        <v>30</v>
      </c>
      <c r="I34" s="236">
        <v>34</v>
      </c>
      <c r="J34" s="236">
        <v>37</v>
      </c>
      <c r="K34" s="236">
        <v>43</v>
      </c>
      <c r="L34" s="236">
        <v>46</v>
      </c>
      <c r="M34" s="236">
        <v>52</v>
      </c>
      <c r="N34" s="236">
        <v>55</v>
      </c>
      <c r="O34" s="272">
        <v>54</v>
      </c>
      <c r="P34" s="272">
        <v>59</v>
      </c>
      <c r="Q34" s="290">
        <v>55</v>
      </c>
      <c r="R34" s="236"/>
      <c r="S34" s="87"/>
      <c r="T34" s="87"/>
      <c r="U34" s="87"/>
      <c r="V34" s="39"/>
      <c r="W34" s="30"/>
      <c r="X34" s="30"/>
      <c r="Y34" s="30"/>
      <c r="Z34" s="30"/>
      <c r="AA34" s="30"/>
      <c r="AB34" s="30"/>
      <c r="AC34" s="30"/>
      <c r="AD34" s="30"/>
    </row>
    <row r="35" s="65" customFormat="1" ht="23.25" customHeight="1" spans="2:30">
      <c r="B35" s="220" t="s">
        <v>711</v>
      </c>
      <c r="C35" s="235">
        <v>0</v>
      </c>
      <c r="D35" s="236">
        <v>3</v>
      </c>
      <c r="E35" s="236">
        <v>4</v>
      </c>
      <c r="F35" s="236">
        <v>4</v>
      </c>
      <c r="G35" s="237">
        <v>6</v>
      </c>
      <c r="H35" s="237">
        <v>7</v>
      </c>
      <c r="I35" s="237">
        <v>9</v>
      </c>
      <c r="J35" s="236">
        <v>10</v>
      </c>
      <c r="K35" s="236">
        <v>8</v>
      </c>
      <c r="L35" s="236">
        <v>10</v>
      </c>
      <c r="M35" s="236">
        <v>16</v>
      </c>
      <c r="N35" s="236">
        <v>19</v>
      </c>
      <c r="O35" s="272">
        <v>19</v>
      </c>
      <c r="P35" s="272">
        <v>20</v>
      </c>
      <c r="Q35" s="290">
        <v>19</v>
      </c>
      <c r="R35" s="236"/>
      <c r="S35" s="150"/>
      <c r="T35" s="150"/>
      <c r="U35" s="150"/>
      <c r="V35" s="39"/>
      <c r="W35" s="30"/>
      <c r="X35" s="30"/>
      <c r="Y35" s="30"/>
      <c r="Z35" s="30"/>
      <c r="AA35" s="30"/>
      <c r="AB35" s="30"/>
      <c r="AC35" s="30"/>
      <c r="AD35" s="30"/>
    </row>
    <row r="36" s="65" customFormat="1" ht="23.25" customHeight="1" spans="2:30">
      <c r="B36" s="220" t="s">
        <v>712</v>
      </c>
      <c r="C36" s="235">
        <v>0</v>
      </c>
      <c r="D36" s="236">
        <v>2</v>
      </c>
      <c r="E36" s="236">
        <v>3</v>
      </c>
      <c r="F36" s="236">
        <v>3</v>
      </c>
      <c r="G36" s="236">
        <v>5</v>
      </c>
      <c r="H36" s="236">
        <v>5</v>
      </c>
      <c r="I36" s="236">
        <v>3</v>
      </c>
      <c r="J36" s="236">
        <v>8</v>
      </c>
      <c r="K36" s="236">
        <v>5</v>
      </c>
      <c r="L36" s="236">
        <v>6</v>
      </c>
      <c r="M36" s="236">
        <v>7</v>
      </c>
      <c r="N36" s="236">
        <v>10</v>
      </c>
      <c r="O36" s="272">
        <v>10</v>
      </c>
      <c r="P36" s="272">
        <v>7</v>
      </c>
      <c r="Q36" s="290">
        <v>8</v>
      </c>
      <c r="R36" s="236"/>
      <c r="S36" s="158"/>
      <c r="T36" s="158"/>
      <c r="U36" s="158"/>
      <c r="V36" s="39"/>
      <c r="W36" s="30"/>
      <c r="X36" s="30"/>
      <c r="Y36" s="30"/>
      <c r="Z36" s="30"/>
      <c r="AA36" s="30"/>
      <c r="AB36" s="30"/>
      <c r="AC36" s="30"/>
      <c r="AD36" s="30"/>
    </row>
    <row r="37" s="65" customFormat="1" ht="23.25" customHeight="1" spans="2:30">
      <c r="B37" s="220" t="s">
        <v>713</v>
      </c>
      <c r="C37" s="238">
        <v>3</v>
      </c>
      <c r="D37" s="239">
        <v>1</v>
      </c>
      <c r="E37" s="239">
        <v>3</v>
      </c>
      <c r="F37" s="239">
        <v>3</v>
      </c>
      <c r="G37" s="239">
        <v>5</v>
      </c>
      <c r="H37" s="239">
        <v>5</v>
      </c>
      <c r="I37" s="239">
        <v>5</v>
      </c>
      <c r="J37" s="239">
        <v>7</v>
      </c>
      <c r="K37" s="239">
        <v>7</v>
      </c>
      <c r="L37" s="239">
        <v>8</v>
      </c>
      <c r="M37" s="239">
        <v>11</v>
      </c>
      <c r="N37" s="239">
        <v>12</v>
      </c>
      <c r="O37" s="273">
        <v>12</v>
      </c>
      <c r="P37" s="273">
        <v>10</v>
      </c>
      <c r="Q37" s="291">
        <v>8</v>
      </c>
      <c r="R37" s="236"/>
      <c r="S37" s="195"/>
      <c r="T37" s="160"/>
      <c r="U37" s="160"/>
      <c r="V37" s="39"/>
      <c r="W37" s="30"/>
      <c r="X37" s="30"/>
      <c r="Y37" s="30"/>
      <c r="Z37" s="30"/>
      <c r="AA37" s="30"/>
      <c r="AB37" s="30"/>
      <c r="AC37" s="30"/>
      <c r="AD37" s="30"/>
    </row>
    <row r="38" s="65" customFormat="1" ht="23.25" customHeight="1" spans="2:30">
      <c r="B38" s="223" t="s">
        <v>6</v>
      </c>
      <c r="C38" s="224">
        <f t="shared" ref="C38:Q38" si="1">SUM(C30:C37)</f>
        <v>31</v>
      </c>
      <c r="D38" s="225">
        <f t="shared" si="1"/>
        <v>36</v>
      </c>
      <c r="E38" s="225">
        <f t="shared" si="1"/>
        <v>55</v>
      </c>
      <c r="F38" s="225">
        <f t="shared" si="1"/>
        <v>70</v>
      </c>
      <c r="G38" s="225">
        <f t="shared" si="1"/>
        <v>87</v>
      </c>
      <c r="H38" s="225">
        <f t="shared" si="1"/>
        <v>92</v>
      </c>
      <c r="I38" s="225">
        <f t="shared" si="1"/>
        <v>98</v>
      </c>
      <c r="J38" s="225">
        <f t="shared" si="1"/>
        <v>127</v>
      </c>
      <c r="K38" s="225">
        <f t="shared" si="1"/>
        <v>127</v>
      </c>
      <c r="L38" s="225">
        <f t="shared" si="1"/>
        <v>136</v>
      </c>
      <c r="M38" s="225">
        <f t="shared" si="1"/>
        <v>161</v>
      </c>
      <c r="N38" s="225">
        <f t="shared" si="1"/>
        <v>176</v>
      </c>
      <c r="O38" s="274">
        <f t="shared" si="1"/>
        <v>175</v>
      </c>
      <c r="P38" s="274">
        <f t="shared" si="1"/>
        <v>167</v>
      </c>
      <c r="Q38" s="292">
        <f t="shared" si="1"/>
        <v>157</v>
      </c>
      <c r="R38" s="194"/>
      <c r="S38" s="195"/>
      <c r="T38" s="160"/>
      <c r="U38" s="160"/>
      <c r="V38" s="39"/>
      <c r="W38" s="30"/>
      <c r="X38" s="30"/>
      <c r="Y38" s="30"/>
      <c r="Z38" s="30"/>
      <c r="AA38" s="30"/>
      <c r="AB38" s="30"/>
      <c r="AC38" s="30"/>
      <c r="AD38" s="30"/>
    </row>
    <row r="39" s="65" customFormat="1" ht="23.25" customHeight="1" spans="2:30">
      <c r="B39" s="226" t="s">
        <v>714</v>
      </c>
      <c r="C39" s="158"/>
      <c r="D39" s="158"/>
      <c r="E39" s="158"/>
      <c r="F39" s="158"/>
      <c r="G39" s="158"/>
      <c r="H39" s="15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195"/>
      <c r="T39" s="160"/>
      <c r="U39" s="160"/>
      <c r="V39" s="39"/>
      <c r="W39" s="30"/>
      <c r="X39" s="30"/>
      <c r="Y39" s="30"/>
      <c r="Z39" s="30"/>
      <c r="AA39" s="30"/>
      <c r="AB39" s="30"/>
      <c r="AC39" s="30"/>
      <c r="AD39" s="30"/>
    </row>
    <row r="40" s="65" customFormat="1" ht="23.25" customHeight="1" spans="2:30">
      <c r="B40" s="158"/>
      <c r="C40" s="158"/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87"/>
      <c r="T40" s="87"/>
      <c r="U40" s="87"/>
      <c r="V40" s="39"/>
      <c r="W40" s="30"/>
      <c r="X40" s="30"/>
      <c r="Y40" s="30"/>
      <c r="Z40" s="30"/>
      <c r="AA40" s="30"/>
      <c r="AB40" s="30"/>
      <c r="AC40" s="30"/>
      <c r="AD40" s="30"/>
    </row>
    <row r="41" s="65" customFormat="1" ht="23.25" customHeight="1" spans="2:30">
      <c r="B41" s="240" t="s">
        <v>717</v>
      </c>
      <c r="C41" s="241"/>
      <c r="D41" s="242"/>
      <c r="E41" s="242"/>
      <c r="F41" s="242"/>
      <c r="G41" s="242"/>
      <c r="H41" s="242"/>
      <c r="I41" s="275"/>
      <c r="J41" s="275"/>
      <c r="K41" s="275"/>
      <c r="L41" s="275"/>
      <c r="M41" s="275"/>
      <c r="N41" s="275"/>
      <c r="O41" s="275"/>
      <c r="P41" s="275"/>
      <c r="Q41" s="275"/>
      <c r="R41" s="275"/>
      <c r="S41" s="87"/>
      <c r="T41" s="87"/>
      <c r="U41" s="87"/>
      <c r="V41" s="39"/>
      <c r="W41" s="30"/>
      <c r="X41" s="30"/>
      <c r="Y41" s="30"/>
      <c r="Z41" s="30"/>
      <c r="AA41" s="30"/>
      <c r="AB41" s="30"/>
      <c r="AC41" s="30"/>
      <c r="AD41" s="30"/>
    </row>
    <row r="42" s="65" customFormat="1" ht="23.25" customHeight="1" spans="2:30">
      <c r="B42" s="211" t="s">
        <v>704</v>
      </c>
      <c r="C42" s="212" t="s">
        <v>716</v>
      </c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  <c r="O42" s="213"/>
      <c r="P42" s="213"/>
      <c r="Q42" s="280"/>
      <c r="R42" s="281"/>
      <c r="S42" s="87"/>
      <c r="T42" s="87"/>
      <c r="U42" s="87"/>
      <c r="V42" s="39"/>
      <c r="W42" s="30"/>
      <c r="X42" s="30"/>
      <c r="Y42" s="30"/>
      <c r="Z42" s="30"/>
      <c r="AA42" s="30"/>
      <c r="AB42" s="30"/>
      <c r="AC42" s="30"/>
      <c r="AD42" s="30"/>
    </row>
    <row r="43" s="65" customFormat="1" ht="23.25" customHeight="1" spans="2:30">
      <c r="B43" s="169"/>
      <c r="C43" s="243">
        <v>2006</v>
      </c>
      <c r="D43" s="214">
        <v>2007</v>
      </c>
      <c r="E43" s="214">
        <v>2008</v>
      </c>
      <c r="F43" s="214">
        <v>2009</v>
      </c>
      <c r="G43" s="214">
        <v>2010</v>
      </c>
      <c r="H43" s="214">
        <v>2011</v>
      </c>
      <c r="I43" s="214">
        <v>2012</v>
      </c>
      <c r="J43" s="276">
        <v>2013</v>
      </c>
      <c r="K43" s="263">
        <v>2014</v>
      </c>
      <c r="L43" s="263">
        <v>2015</v>
      </c>
      <c r="M43" s="263">
        <v>2016</v>
      </c>
      <c r="N43" s="262">
        <v>2017</v>
      </c>
      <c r="O43" s="264">
        <v>2018</v>
      </c>
      <c r="P43" s="264">
        <v>2019</v>
      </c>
      <c r="Q43" s="282">
        <v>2020</v>
      </c>
      <c r="R43" s="283"/>
      <c r="S43" s="39"/>
      <c r="T43" s="39"/>
      <c r="U43" s="39"/>
      <c r="V43" s="39"/>
      <c r="W43" s="30"/>
      <c r="X43" s="30"/>
      <c r="Y43" s="30"/>
      <c r="Z43" s="30"/>
      <c r="AA43" s="30"/>
      <c r="AB43" s="30"/>
      <c r="AC43" s="30"/>
      <c r="AD43" s="30"/>
    </row>
    <row r="44" s="65" customFormat="1" ht="23.25" customHeight="1" spans="2:30">
      <c r="B44" s="215" t="s">
        <v>706</v>
      </c>
      <c r="C44" s="244">
        <f t="shared" ref="C44:Q44" si="2">IF(ISERROR(C30*100/C$38),"-",(C30*100/C$38))</f>
        <v>35.4838709677419</v>
      </c>
      <c r="D44" s="245">
        <f t="shared" si="2"/>
        <v>30.5555555555556</v>
      </c>
      <c r="E44" s="245">
        <f t="shared" si="2"/>
        <v>27.2727272727273</v>
      </c>
      <c r="F44" s="245">
        <f t="shared" si="2"/>
        <v>25.7142857142857</v>
      </c>
      <c r="G44" s="245">
        <f t="shared" si="2"/>
        <v>22.9885057471264</v>
      </c>
      <c r="H44" s="245">
        <f t="shared" si="2"/>
        <v>22.8260869565217</v>
      </c>
      <c r="I44" s="245">
        <f t="shared" si="2"/>
        <v>21.4285714285714</v>
      </c>
      <c r="J44" s="245">
        <f t="shared" si="2"/>
        <v>22.0472440944882</v>
      </c>
      <c r="K44" s="245">
        <f t="shared" si="2"/>
        <v>22.0472440944882</v>
      </c>
      <c r="L44" s="245">
        <f t="shared" si="2"/>
        <v>20.5882352941176</v>
      </c>
      <c r="M44" s="245">
        <f t="shared" si="2"/>
        <v>17.3913043478261</v>
      </c>
      <c r="N44" s="245">
        <f t="shared" si="2"/>
        <v>17.6136363636364</v>
      </c>
      <c r="O44" s="277">
        <f t="shared" si="2"/>
        <v>17.7142857142857</v>
      </c>
      <c r="P44" s="277">
        <f t="shared" si="2"/>
        <v>16.1676646706587</v>
      </c>
      <c r="Q44" s="293">
        <f t="shared" si="2"/>
        <v>15.9235668789809</v>
      </c>
      <c r="R44" s="236"/>
      <c r="S44" s="158"/>
      <c r="T44" s="158"/>
      <c r="U44" s="158"/>
      <c r="V44" s="39"/>
      <c r="W44" s="30"/>
      <c r="X44" s="30"/>
      <c r="Y44" s="30"/>
      <c r="Z44" s="30"/>
      <c r="AA44" s="30"/>
      <c r="AB44" s="30"/>
      <c r="AC44" s="30"/>
      <c r="AD44" s="30"/>
    </row>
    <row r="45" s="65" customFormat="1" ht="23.25" customHeight="1" spans="2:30">
      <c r="B45" s="217" t="s">
        <v>707</v>
      </c>
      <c r="C45" s="246">
        <f t="shared" ref="C45:P45" si="3">IF(ISERROR(C31*100/C$38),"-",(C31*100/C$38))</f>
        <v>16.1290322580645</v>
      </c>
      <c r="D45" s="247">
        <f t="shared" si="3"/>
        <v>13.8888888888889</v>
      </c>
      <c r="E45" s="247">
        <f t="shared" si="3"/>
        <v>16.3636363636364</v>
      </c>
      <c r="F45" s="247">
        <f t="shared" si="3"/>
        <v>12.8571428571429</v>
      </c>
      <c r="G45" s="247">
        <f t="shared" si="3"/>
        <v>11.4942528735632</v>
      </c>
      <c r="H45" s="247">
        <f t="shared" si="3"/>
        <v>11.9565217391304</v>
      </c>
      <c r="I45" s="247">
        <f t="shared" si="3"/>
        <v>12.2448979591837</v>
      </c>
      <c r="J45" s="247">
        <f t="shared" si="3"/>
        <v>13.3858267716535</v>
      </c>
      <c r="K45" s="247">
        <f t="shared" si="3"/>
        <v>11.0236220472441</v>
      </c>
      <c r="L45" s="247">
        <f t="shared" si="3"/>
        <v>10.2941176470588</v>
      </c>
      <c r="M45" s="247">
        <f t="shared" si="3"/>
        <v>9.3167701863354</v>
      </c>
      <c r="N45" s="247">
        <f t="shared" si="3"/>
        <v>8.52272727272727</v>
      </c>
      <c r="O45" s="278">
        <f t="shared" si="3"/>
        <v>8.57142857142857</v>
      </c>
      <c r="P45" s="278">
        <f t="shared" ref="P45:P52" si="4">IF(ISERROR(P31*100/P$38),"-",(P31*100/P$38))</f>
        <v>7.78443113772455</v>
      </c>
      <c r="Q45" s="294">
        <f t="shared" ref="Q45:Q51" si="5">IF(ISERROR(Q31*100/Q$38),"-",(Q31*100/Q$38))</f>
        <v>10.1910828025478</v>
      </c>
      <c r="R45" s="236"/>
      <c r="S45" s="295"/>
      <c r="T45" s="195"/>
      <c r="U45" s="195"/>
      <c r="V45" s="296"/>
      <c r="W45" s="30"/>
      <c r="X45" s="30"/>
      <c r="Y45" s="30"/>
      <c r="Z45" s="30"/>
      <c r="AA45" s="30"/>
      <c r="AB45" s="30"/>
      <c r="AC45" s="30"/>
      <c r="AD45" s="30"/>
    </row>
    <row r="46" s="65" customFormat="1" ht="23.25" customHeight="1" spans="2:30">
      <c r="B46" s="78" t="s">
        <v>708</v>
      </c>
      <c r="C46" s="246">
        <f t="shared" ref="C46:P46" si="6">IF(ISERROR(C32*100/C$38),"-",(C32*100/C$38))</f>
        <v>0</v>
      </c>
      <c r="D46" s="247">
        <f t="shared" si="6"/>
        <v>2.77777777777778</v>
      </c>
      <c r="E46" s="247">
        <f t="shared" si="6"/>
        <v>5.45454545454545</v>
      </c>
      <c r="F46" s="247">
        <f t="shared" si="6"/>
        <v>5.71428571428571</v>
      </c>
      <c r="G46" s="247">
        <f t="shared" si="6"/>
        <v>5.74712643678161</v>
      </c>
      <c r="H46" s="247">
        <f t="shared" si="6"/>
        <v>5.43478260869565</v>
      </c>
      <c r="I46" s="247">
        <f t="shared" si="6"/>
        <v>6.12244897959184</v>
      </c>
      <c r="J46" s="247">
        <f t="shared" si="6"/>
        <v>5.51181102362205</v>
      </c>
      <c r="K46" s="247">
        <f t="shared" si="6"/>
        <v>6.2992125984252</v>
      </c>
      <c r="L46" s="247">
        <f t="shared" si="6"/>
        <v>5.88235294117647</v>
      </c>
      <c r="M46" s="247">
        <f t="shared" si="6"/>
        <v>6.2111801242236</v>
      </c>
      <c r="N46" s="247">
        <f t="shared" si="6"/>
        <v>6.25</v>
      </c>
      <c r="O46" s="278">
        <f t="shared" si="6"/>
        <v>6.28571428571429</v>
      </c>
      <c r="P46" s="278">
        <f t="shared" si="4"/>
        <v>5.38922155688623</v>
      </c>
      <c r="Q46" s="294">
        <f t="shared" si="5"/>
        <v>4.45859872611465</v>
      </c>
      <c r="R46" s="236"/>
      <c r="S46" s="295"/>
      <c r="T46" s="195"/>
      <c r="U46" s="195"/>
      <c r="V46" s="296"/>
      <c r="W46" s="30"/>
      <c r="X46" s="30"/>
      <c r="Y46" s="30"/>
      <c r="Z46" s="30"/>
      <c r="AA46" s="30"/>
      <c r="AB46" s="30"/>
      <c r="AC46" s="30"/>
      <c r="AD46" s="30"/>
    </row>
    <row r="47" s="65" customFormat="1" ht="23.25" customHeight="1" spans="2:30">
      <c r="B47" s="78" t="s">
        <v>709</v>
      </c>
      <c r="C47" s="246">
        <f t="shared" ref="C47:P47" si="7">IF(ISERROR(C33*100/C$38),"-",(C33*100/C$38))</f>
        <v>0</v>
      </c>
      <c r="D47" s="247">
        <f t="shared" si="7"/>
        <v>0</v>
      </c>
      <c r="E47" s="247">
        <f t="shared" si="7"/>
        <v>5.45454545454545</v>
      </c>
      <c r="F47" s="247">
        <f t="shared" si="7"/>
        <v>7.14285714285714</v>
      </c>
      <c r="G47" s="247">
        <f t="shared" si="7"/>
        <v>8.04597701149425</v>
      </c>
      <c r="H47" s="247">
        <f t="shared" si="7"/>
        <v>8.69565217391304</v>
      </c>
      <c r="I47" s="247">
        <f t="shared" si="7"/>
        <v>8.16326530612245</v>
      </c>
      <c r="J47" s="247">
        <f t="shared" si="7"/>
        <v>10.2362204724409</v>
      </c>
      <c r="K47" s="247">
        <f t="shared" si="7"/>
        <v>11.0236220472441</v>
      </c>
      <c r="L47" s="247">
        <f t="shared" si="7"/>
        <v>11.7647058823529</v>
      </c>
      <c r="M47" s="247">
        <f t="shared" si="7"/>
        <v>13.6645962732919</v>
      </c>
      <c r="N47" s="247">
        <f t="shared" si="7"/>
        <v>13.0681818181818</v>
      </c>
      <c r="O47" s="278">
        <f t="shared" si="7"/>
        <v>13.1428571428571</v>
      </c>
      <c r="P47" s="278">
        <f t="shared" si="4"/>
        <v>13.1736526946108</v>
      </c>
      <c r="Q47" s="294">
        <f t="shared" si="5"/>
        <v>12.1019108280255</v>
      </c>
      <c r="R47" s="236"/>
      <c r="S47" s="160"/>
      <c r="T47" s="195"/>
      <c r="U47" s="195"/>
      <c r="V47" s="39"/>
      <c r="W47" s="30"/>
      <c r="X47" s="30"/>
      <c r="Y47" s="30"/>
      <c r="Z47" s="30"/>
      <c r="AA47" s="30"/>
      <c r="AB47" s="30"/>
      <c r="AC47" s="30"/>
      <c r="AD47" s="30"/>
    </row>
    <row r="48" s="65" customFormat="1" ht="23.25" customHeight="1" spans="2:30">
      <c r="B48" s="78" t="s">
        <v>710</v>
      </c>
      <c r="C48" s="246">
        <f t="shared" ref="C48:P48" si="8">IF(ISERROR(C34*100/C$38),"-",(C34*100/C$38))</f>
        <v>38.7096774193548</v>
      </c>
      <c r="D48" s="247">
        <f t="shared" si="8"/>
        <v>36.1111111111111</v>
      </c>
      <c r="E48" s="247">
        <f t="shared" si="8"/>
        <v>27.2727272727273</v>
      </c>
      <c r="F48" s="247">
        <f t="shared" si="8"/>
        <v>34.2857142857143</v>
      </c>
      <c r="G48" s="247">
        <f t="shared" si="8"/>
        <v>33.3333333333333</v>
      </c>
      <c r="H48" s="247">
        <f t="shared" si="8"/>
        <v>32.6086956521739</v>
      </c>
      <c r="I48" s="247">
        <f t="shared" si="8"/>
        <v>34.6938775510204</v>
      </c>
      <c r="J48" s="247">
        <f t="shared" si="8"/>
        <v>29.1338582677165</v>
      </c>
      <c r="K48" s="247">
        <f t="shared" si="8"/>
        <v>33.8582677165354</v>
      </c>
      <c r="L48" s="247">
        <f t="shared" si="8"/>
        <v>33.8235294117647</v>
      </c>
      <c r="M48" s="247">
        <f t="shared" si="8"/>
        <v>32.2981366459627</v>
      </c>
      <c r="N48" s="247">
        <f t="shared" si="8"/>
        <v>31.25</v>
      </c>
      <c r="O48" s="278">
        <f t="shared" si="8"/>
        <v>30.8571428571429</v>
      </c>
      <c r="P48" s="278">
        <f t="shared" si="4"/>
        <v>35.3293413173653</v>
      </c>
      <c r="Q48" s="294">
        <f t="shared" si="5"/>
        <v>35.031847133758</v>
      </c>
      <c r="R48" s="236"/>
      <c r="S48" s="87"/>
      <c r="T48" s="87"/>
      <c r="U48" s="87"/>
      <c r="V48" s="39"/>
      <c r="W48" s="30"/>
      <c r="X48" s="30"/>
      <c r="Y48" s="30"/>
      <c r="Z48" s="30"/>
      <c r="AA48" s="30"/>
      <c r="AB48" s="30"/>
      <c r="AC48" s="30"/>
      <c r="AD48" s="30"/>
    </row>
    <row r="49" s="65" customFormat="1" ht="23.25" customHeight="1" spans="2:30">
      <c r="B49" s="78" t="s">
        <v>711</v>
      </c>
      <c r="C49" s="246">
        <f t="shared" ref="C49:P49" si="9">IF(ISERROR(C35*100/C$38),"-",(C35*100/C$38))</f>
        <v>0</v>
      </c>
      <c r="D49" s="247">
        <f t="shared" si="9"/>
        <v>8.33333333333333</v>
      </c>
      <c r="E49" s="247">
        <f t="shared" si="9"/>
        <v>7.27272727272727</v>
      </c>
      <c r="F49" s="247">
        <f t="shared" si="9"/>
        <v>5.71428571428571</v>
      </c>
      <c r="G49" s="248">
        <f t="shared" si="9"/>
        <v>6.89655172413793</v>
      </c>
      <c r="H49" s="248">
        <f t="shared" si="9"/>
        <v>7.60869565217391</v>
      </c>
      <c r="I49" s="248">
        <f t="shared" si="9"/>
        <v>9.18367346938776</v>
      </c>
      <c r="J49" s="248">
        <f t="shared" si="9"/>
        <v>7.8740157480315</v>
      </c>
      <c r="K49" s="248">
        <f t="shared" si="9"/>
        <v>6.2992125984252</v>
      </c>
      <c r="L49" s="248">
        <f t="shared" si="9"/>
        <v>7.35294117647059</v>
      </c>
      <c r="M49" s="248">
        <f t="shared" si="9"/>
        <v>9.93788819875776</v>
      </c>
      <c r="N49" s="247">
        <f t="shared" si="9"/>
        <v>10.7954545454545</v>
      </c>
      <c r="O49" s="278">
        <f t="shared" si="9"/>
        <v>10.8571428571429</v>
      </c>
      <c r="P49" s="278">
        <f t="shared" si="4"/>
        <v>11.9760479041916</v>
      </c>
      <c r="Q49" s="294">
        <f t="shared" si="5"/>
        <v>12.1019108280255</v>
      </c>
      <c r="R49" s="236"/>
      <c r="S49" s="39"/>
      <c r="T49" s="39"/>
      <c r="U49" s="39"/>
      <c r="V49" s="39"/>
      <c r="W49" s="30"/>
      <c r="X49" s="30"/>
      <c r="Y49" s="30"/>
      <c r="Z49" s="30"/>
      <c r="AA49" s="30"/>
      <c r="AB49" s="30"/>
      <c r="AC49" s="30"/>
      <c r="AD49" s="30"/>
    </row>
    <row r="50" s="65" customFormat="1" ht="23.25" customHeight="1" spans="2:30">
      <c r="B50" s="78" t="s">
        <v>712</v>
      </c>
      <c r="C50" s="246">
        <f t="shared" ref="C50:P50" si="10">IF(ISERROR(C36*100/C$38),"-",(C36*100/C$38))</f>
        <v>0</v>
      </c>
      <c r="D50" s="247">
        <f t="shared" si="10"/>
        <v>5.55555555555556</v>
      </c>
      <c r="E50" s="247">
        <f t="shared" si="10"/>
        <v>5.45454545454545</v>
      </c>
      <c r="F50" s="247">
        <f t="shared" si="10"/>
        <v>4.28571428571429</v>
      </c>
      <c r="G50" s="247">
        <f t="shared" si="10"/>
        <v>5.74712643678161</v>
      </c>
      <c r="H50" s="247">
        <f t="shared" si="10"/>
        <v>5.43478260869565</v>
      </c>
      <c r="I50" s="247">
        <f t="shared" si="10"/>
        <v>3.06122448979592</v>
      </c>
      <c r="J50" s="247">
        <f t="shared" si="10"/>
        <v>6.2992125984252</v>
      </c>
      <c r="K50" s="247">
        <f t="shared" si="10"/>
        <v>3.93700787401575</v>
      </c>
      <c r="L50" s="247">
        <f t="shared" si="10"/>
        <v>4.41176470588235</v>
      </c>
      <c r="M50" s="247">
        <f t="shared" si="10"/>
        <v>4.34782608695652</v>
      </c>
      <c r="N50" s="247">
        <f t="shared" si="10"/>
        <v>5.68181818181818</v>
      </c>
      <c r="O50" s="278">
        <f t="shared" si="10"/>
        <v>5.71428571428571</v>
      </c>
      <c r="P50" s="278">
        <f t="shared" si="4"/>
        <v>4.19161676646707</v>
      </c>
      <c r="Q50" s="294">
        <f t="shared" si="5"/>
        <v>5.09554140127389</v>
      </c>
      <c r="R50" s="236"/>
      <c r="S50" s="39"/>
      <c r="T50" s="39"/>
      <c r="U50" s="39"/>
      <c r="V50" s="39"/>
      <c r="W50" s="30"/>
      <c r="X50" s="30"/>
      <c r="Y50" s="30"/>
      <c r="Z50" s="30"/>
      <c r="AA50" s="30"/>
      <c r="AB50" s="30"/>
      <c r="AC50" s="30"/>
      <c r="AD50" s="30"/>
    </row>
    <row r="51" s="65" customFormat="1" ht="23.25" customHeight="1" spans="2:30">
      <c r="B51" s="78" t="s">
        <v>713</v>
      </c>
      <c r="C51" s="249">
        <f t="shared" ref="C51:P51" si="11">IF(ISERROR(C37*100/C$38),"-",(C37*100/C$38))</f>
        <v>9.67741935483871</v>
      </c>
      <c r="D51" s="250">
        <f t="shared" si="11"/>
        <v>2.77777777777778</v>
      </c>
      <c r="E51" s="250">
        <f t="shared" si="11"/>
        <v>5.45454545454545</v>
      </c>
      <c r="F51" s="250">
        <f t="shared" si="11"/>
        <v>4.28571428571429</v>
      </c>
      <c r="G51" s="250">
        <f t="shared" si="11"/>
        <v>5.74712643678161</v>
      </c>
      <c r="H51" s="250">
        <f t="shared" si="11"/>
        <v>5.43478260869565</v>
      </c>
      <c r="I51" s="250">
        <f t="shared" si="11"/>
        <v>5.10204081632653</v>
      </c>
      <c r="J51" s="250">
        <f t="shared" si="11"/>
        <v>5.51181102362205</v>
      </c>
      <c r="K51" s="250">
        <f t="shared" si="11"/>
        <v>5.51181102362205</v>
      </c>
      <c r="L51" s="250">
        <f t="shared" si="11"/>
        <v>5.88235294117647</v>
      </c>
      <c r="M51" s="250">
        <f t="shared" si="11"/>
        <v>6.83229813664596</v>
      </c>
      <c r="N51" s="250">
        <f t="shared" si="11"/>
        <v>6.81818181818182</v>
      </c>
      <c r="O51" s="279">
        <f t="shared" si="11"/>
        <v>6.85714285714286</v>
      </c>
      <c r="P51" s="278">
        <f t="shared" si="4"/>
        <v>5.98802395209581</v>
      </c>
      <c r="Q51" s="297">
        <f t="shared" si="5"/>
        <v>5.09554140127389</v>
      </c>
      <c r="R51" s="236"/>
      <c r="S51" s="39"/>
      <c r="T51" s="39"/>
      <c r="U51" s="39"/>
      <c r="V51" s="39"/>
      <c r="W51" s="30"/>
      <c r="X51" s="30"/>
      <c r="Y51" s="30"/>
      <c r="Z51" s="30"/>
      <c r="AA51" s="30"/>
      <c r="AB51" s="30"/>
      <c r="AC51" s="30"/>
      <c r="AD51" s="30"/>
    </row>
    <row r="52" s="65" customFormat="1" ht="23.25" customHeight="1" spans="2:30">
      <c r="B52" s="251" t="s">
        <v>6</v>
      </c>
      <c r="C52" s="225">
        <f t="shared" ref="C52:O52" si="12">IF(ISERROR(C38*100/C$38),"-",(C38*100/C$38))</f>
        <v>100</v>
      </c>
      <c r="D52" s="225">
        <f t="shared" si="12"/>
        <v>100</v>
      </c>
      <c r="E52" s="225">
        <f t="shared" si="12"/>
        <v>100</v>
      </c>
      <c r="F52" s="225">
        <f t="shared" si="12"/>
        <v>100</v>
      </c>
      <c r="G52" s="225">
        <f t="shared" si="12"/>
        <v>100</v>
      </c>
      <c r="H52" s="225">
        <f t="shared" si="12"/>
        <v>100</v>
      </c>
      <c r="I52" s="225">
        <f t="shared" si="12"/>
        <v>100</v>
      </c>
      <c r="J52" s="225">
        <f t="shared" si="12"/>
        <v>100</v>
      </c>
      <c r="K52" s="225">
        <f t="shared" si="12"/>
        <v>100</v>
      </c>
      <c r="L52" s="225">
        <f t="shared" si="12"/>
        <v>100</v>
      </c>
      <c r="M52" s="225">
        <f t="shared" si="12"/>
        <v>100</v>
      </c>
      <c r="N52" s="225">
        <f t="shared" si="12"/>
        <v>100</v>
      </c>
      <c r="O52" s="225">
        <f t="shared" si="12"/>
        <v>100</v>
      </c>
      <c r="P52" s="225">
        <f t="shared" si="4"/>
        <v>100</v>
      </c>
      <c r="Q52" s="292">
        <f>SUM(Q44:Q51)</f>
        <v>100</v>
      </c>
      <c r="R52" s="194"/>
      <c r="S52" s="158"/>
      <c r="T52" s="158"/>
      <c r="U52" s="158"/>
      <c r="V52" s="39"/>
      <c r="W52" s="30"/>
      <c r="X52" s="30"/>
      <c r="Y52" s="30"/>
      <c r="Z52" s="30"/>
      <c r="AA52" s="30"/>
      <c r="AB52" s="30"/>
      <c r="AC52" s="30"/>
      <c r="AD52" s="30"/>
    </row>
    <row r="53" s="65" customFormat="1" ht="23.25" customHeight="1" spans="2:30">
      <c r="B53" s="226" t="s">
        <v>714</v>
      </c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160"/>
      <c r="T53" s="195"/>
      <c r="U53" s="195"/>
      <c r="V53" s="39"/>
      <c r="W53" s="30"/>
      <c r="X53" s="30"/>
      <c r="Y53" s="30"/>
      <c r="Z53" s="30"/>
      <c r="AA53" s="30"/>
      <c r="AB53" s="30"/>
      <c r="AC53" s="30"/>
      <c r="AD53" s="30"/>
    </row>
    <row r="54" s="65" customFormat="1" ht="23.25" customHeight="1" spans="2:30">
      <c r="B54" s="252"/>
      <c r="C54" s="160"/>
      <c r="D54" s="160"/>
      <c r="E54" s="160"/>
      <c r="F54" s="160"/>
      <c r="G54" s="160"/>
      <c r="H54" s="160"/>
      <c r="I54" s="160"/>
      <c r="J54" s="160"/>
      <c r="K54" s="160"/>
      <c r="L54" s="160"/>
      <c r="M54" s="160"/>
      <c r="N54" s="160"/>
      <c r="O54" s="160"/>
      <c r="P54" s="160"/>
      <c r="Q54" s="160"/>
      <c r="R54" s="160"/>
      <c r="S54" s="160"/>
      <c r="T54" s="195"/>
      <c r="U54" s="195"/>
      <c r="V54" s="39"/>
      <c r="W54" s="30"/>
      <c r="X54" s="30"/>
      <c r="Y54" s="30"/>
      <c r="Z54" s="30"/>
      <c r="AA54" s="30"/>
      <c r="AB54" s="30"/>
      <c r="AC54" s="30"/>
      <c r="AD54" s="30"/>
    </row>
    <row r="55" s="65" customFormat="1" ht="23.25" customHeight="1" spans="2:30">
      <c r="B55" s="252"/>
      <c r="C55" s="160"/>
      <c r="D55" s="160"/>
      <c r="E55" s="160"/>
      <c r="F55" s="160"/>
      <c r="G55" s="160"/>
      <c r="H55" s="160"/>
      <c r="I55" s="160"/>
      <c r="J55" s="160"/>
      <c r="K55" s="160"/>
      <c r="L55" s="160"/>
      <c r="M55" s="160"/>
      <c r="N55" s="160"/>
      <c r="O55" s="160"/>
      <c r="P55" s="160"/>
      <c r="Q55" s="160"/>
      <c r="R55" s="160"/>
      <c r="S55" s="160"/>
      <c r="T55" s="195"/>
      <c r="U55" s="195"/>
      <c r="V55" s="39"/>
      <c r="W55" s="30"/>
      <c r="X55" s="30"/>
      <c r="Y55" s="30"/>
      <c r="Z55" s="30"/>
      <c r="AA55" s="30"/>
      <c r="AB55" s="30"/>
      <c r="AC55" s="30"/>
      <c r="AD55" s="30"/>
    </row>
    <row r="56" s="65" customFormat="1" ht="23.25" customHeight="1" spans="2:30">
      <c r="B56" s="66" t="s">
        <v>718</v>
      </c>
      <c r="C56" s="66"/>
      <c r="D56" s="66"/>
      <c r="E56" s="66"/>
      <c r="F56" s="66"/>
      <c r="G56" s="66"/>
      <c r="H56" s="67"/>
      <c r="I56" s="67"/>
      <c r="J56" s="68"/>
      <c r="K56" s="227"/>
      <c r="L56" s="227"/>
      <c r="M56" s="227"/>
      <c r="N56" s="227"/>
      <c r="O56" s="227"/>
      <c r="P56" s="227"/>
      <c r="Q56" s="67"/>
      <c r="R56" s="298"/>
      <c r="S56" s="298"/>
      <c r="T56" s="67"/>
      <c r="U56" s="87"/>
      <c r="V56" s="39"/>
      <c r="W56" s="30"/>
      <c r="X56" s="30"/>
      <c r="Y56" s="30"/>
      <c r="Z56" s="30"/>
      <c r="AA56" s="30"/>
      <c r="AB56" s="30"/>
      <c r="AC56" s="30"/>
      <c r="AD56" s="30"/>
    </row>
    <row r="57" s="65" customFormat="1" ht="23.25" customHeight="1" spans="1:30">
      <c r="A57"/>
      <c r="B57" s="211" t="s">
        <v>704</v>
      </c>
      <c r="C57" s="212" t="s">
        <v>705</v>
      </c>
      <c r="D57" s="213"/>
      <c r="E57" s="213"/>
      <c r="F57" s="213"/>
      <c r="G57" s="213"/>
      <c r="H57" s="213"/>
      <c r="I57" s="213"/>
      <c r="J57" s="213"/>
      <c r="K57" s="213"/>
      <c r="L57" s="213"/>
      <c r="M57" s="213"/>
      <c r="N57" s="213"/>
      <c r="O57" s="213"/>
      <c r="P57" s="213"/>
      <c r="Q57" s="213"/>
      <c r="R57" s="213"/>
      <c r="S57" s="213"/>
      <c r="T57" s="213"/>
      <c r="U57" s="213"/>
      <c r="V57" s="213"/>
      <c r="W57" s="213"/>
      <c r="X57" s="213"/>
      <c r="Y57" s="213"/>
      <c r="Z57" s="213"/>
      <c r="AA57" s="213"/>
      <c r="AB57" s="213"/>
      <c r="AC57" s="213"/>
      <c r="AD57" s="280"/>
    </row>
    <row r="58" s="65" customFormat="1" ht="23.25" customHeight="1" spans="1:30">
      <c r="A58"/>
      <c r="B58" s="169"/>
      <c r="C58" s="253">
        <v>2014</v>
      </c>
      <c r="D58" s="254"/>
      <c r="E58" s="254"/>
      <c r="F58" s="255"/>
      <c r="G58" s="253">
        <v>2015</v>
      </c>
      <c r="H58" s="254"/>
      <c r="I58" s="254"/>
      <c r="J58" s="255"/>
      <c r="K58" s="253">
        <v>2016</v>
      </c>
      <c r="L58" s="254"/>
      <c r="M58" s="254"/>
      <c r="N58" s="254"/>
      <c r="O58" s="253">
        <v>2017</v>
      </c>
      <c r="P58" s="254"/>
      <c r="Q58" s="254"/>
      <c r="R58" s="254"/>
      <c r="S58" s="299">
        <v>2018</v>
      </c>
      <c r="T58" s="300"/>
      <c r="U58" s="300"/>
      <c r="V58" s="301"/>
      <c r="W58" s="299">
        <v>2019</v>
      </c>
      <c r="X58" s="300"/>
      <c r="Y58" s="300"/>
      <c r="Z58" s="301"/>
      <c r="AA58" s="253">
        <v>2020</v>
      </c>
      <c r="AB58" s="254"/>
      <c r="AC58" s="254"/>
      <c r="AD58" s="255"/>
    </row>
    <row r="59" s="65" customFormat="1" ht="23.25" customHeight="1" spans="1:30">
      <c r="A59"/>
      <c r="B59" s="197" t="s">
        <v>719</v>
      </c>
      <c r="C59" s="178" t="s">
        <v>720</v>
      </c>
      <c r="D59" s="178" t="s">
        <v>721</v>
      </c>
      <c r="E59" s="178" t="s">
        <v>722</v>
      </c>
      <c r="F59" s="256">
        <v>2</v>
      </c>
      <c r="G59" s="256" t="s">
        <v>720</v>
      </c>
      <c r="H59" s="256" t="s">
        <v>721</v>
      </c>
      <c r="I59" s="256" t="s">
        <v>722</v>
      </c>
      <c r="J59" s="256">
        <v>2</v>
      </c>
      <c r="K59" s="178" t="s">
        <v>720</v>
      </c>
      <c r="L59" s="256" t="s">
        <v>721</v>
      </c>
      <c r="M59" s="256" t="s">
        <v>722</v>
      </c>
      <c r="N59" s="256">
        <v>2</v>
      </c>
      <c r="O59" s="178" t="s">
        <v>720</v>
      </c>
      <c r="P59" s="256" t="s">
        <v>721</v>
      </c>
      <c r="Q59" s="256" t="s">
        <v>722</v>
      </c>
      <c r="R59" s="178">
        <v>2</v>
      </c>
      <c r="S59" s="302" t="s">
        <v>720</v>
      </c>
      <c r="T59" s="167" t="s">
        <v>721</v>
      </c>
      <c r="U59" s="167" t="s">
        <v>722</v>
      </c>
      <c r="V59" s="302">
        <v>2</v>
      </c>
      <c r="W59" s="302" t="s">
        <v>720</v>
      </c>
      <c r="X59" s="167" t="s">
        <v>721</v>
      </c>
      <c r="Y59" s="167" t="s">
        <v>722</v>
      </c>
      <c r="Z59" s="302">
        <v>2</v>
      </c>
      <c r="AA59" s="178" t="s">
        <v>720</v>
      </c>
      <c r="AB59" s="256" t="s">
        <v>721</v>
      </c>
      <c r="AC59" s="256" t="s">
        <v>722</v>
      </c>
      <c r="AD59" s="178">
        <v>2</v>
      </c>
    </row>
    <row r="60" s="65" customFormat="1" ht="23.25" customHeight="1" spans="1:30">
      <c r="A60"/>
      <c r="B60" s="234" t="s">
        <v>706</v>
      </c>
      <c r="C60" s="257">
        <v>1</v>
      </c>
      <c r="D60" s="257" t="s">
        <v>127</v>
      </c>
      <c r="E60" s="257">
        <v>1</v>
      </c>
      <c r="F60" s="258">
        <v>8</v>
      </c>
      <c r="G60" s="258">
        <v>1</v>
      </c>
      <c r="H60" s="257" t="s">
        <v>127</v>
      </c>
      <c r="I60" s="261">
        <v>1</v>
      </c>
      <c r="J60" s="261">
        <v>8</v>
      </c>
      <c r="K60" s="257">
        <v>1</v>
      </c>
      <c r="L60" s="261" t="s">
        <v>127</v>
      </c>
      <c r="M60" s="261">
        <v>2</v>
      </c>
      <c r="N60" s="261">
        <v>3</v>
      </c>
      <c r="O60" s="257">
        <v>1</v>
      </c>
      <c r="P60" s="261" t="s">
        <v>127</v>
      </c>
      <c r="Q60" s="261">
        <v>2</v>
      </c>
      <c r="R60" s="303">
        <v>5</v>
      </c>
      <c r="S60" s="80">
        <v>1</v>
      </c>
      <c r="T60" s="304" t="s">
        <v>127</v>
      </c>
      <c r="U60" s="304">
        <v>1</v>
      </c>
      <c r="V60" s="305">
        <v>7</v>
      </c>
      <c r="W60" s="80">
        <v>1</v>
      </c>
      <c r="X60" s="304" t="s">
        <v>127</v>
      </c>
      <c r="Y60" s="304">
        <v>1</v>
      </c>
      <c r="Z60" s="305">
        <v>9</v>
      </c>
      <c r="AA60" s="257">
        <v>1</v>
      </c>
      <c r="AB60" s="261" t="s">
        <v>127</v>
      </c>
      <c r="AC60" s="261">
        <v>2</v>
      </c>
      <c r="AD60" s="303">
        <v>8</v>
      </c>
    </row>
    <row r="61" s="65" customFormat="1" ht="23.25" customHeight="1" spans="1:30">
      <c r="A61"/>
      <c r="B61" s="234" t="s">
        <v>707</v>
      </c>
      <c r="C61" s="257" t="s">
        <v>127</v>
      </c>
      <c r="D61" s="257" t="s">
        <v>127</v>
      </c>
      <c r="E61" s="257" t="s">
        <v>127</v>
      </c>
      <c r="F61" s="258">
        <v>1</v>
      </c>
      <c r="G61" s="257" t="s">
        <v>127</v>
      </c>
      <c r="H61" s="257" t="s">
        <v>127</v>
      </c>
      <c r="I61" s="261" t="s">
        <v>127</v>
      </c>
      <c r="J61" s="261">
        <v>1</v>
      </c>
      <c r="K61" s="261" t="s">
        <v>127</v>
      </c>
      <c r="L61" s="261" t="s">
        <v>127</v>
      </c>
      <c r="M61" s="261" t="s">
        <v>127</v>
      </c>
      <c r="N61" s="261">
        <v>1</v>
      </c>
      <c r="O61" s="261" t="s">
        <v>127</v>
      </c>
      <c r="P61" s="261" t="s">
        <v>127</v>
      </c>
      <c r="Q61" s="261" t="s">
        <v>127</v>
      </c>
      <c r="R61" s="303" t="s">
        <v>127</v>
      </c>
      <c r="S61" s="304" t="s">
        <v>127</v>
      </c>
      <c r="T61" s="304" t="s">
        <v>127</v>
      </c>
      <c r="U61" s="304" t="s">
        <v>127</v>
      </c>
      <c r="V61" s="305" t="s">
        <v>127</v>
      </c>
      <c r="W61" s="304" t="s">
        <v>127</v>
      </c>
      <c r="X61" s="304" t="s">
        <v>127</v>
      </c>
      <c r="Y61" s="304" t="s">
        <v>127</v>
      </c>
      <c r="Z61" s="305">
        <v>1</v>
      </c>
      <c r="AA61" s="261" t="s">
        <v>127</v>
      </c>
      <c r="AB61" s="261" t="s">
        <v>127</v>
      </c>
      <c r="AC61" s="261" t="s">
        <v>127</v>
      </c>
      <c r="AD61" s="303">
        <v>1</v>
      </c>
    </row>
    <row r="62" s="65" customFormat="1" ht="23.25" customHeight="1" spans="1:30">
      <c r="A62"/>
      <c r="B62" s="220" t="s">
        <v>708</v>
      </c>
      <c r="C62" s="182" t="s">
        <v>127</v>
      </c>
      <c r="D62" s="182" t="s">
        <v>127</v>
      </c>
      <c r="E62" s="182" t="s">
        <v>127</v>
      </c>
      <c r="F62" s="259">
        <v>2</v>
      </c>
      <c r="G62" s="182" t="s">
        <v>127</v>
      </c>
      <c r="H62" s="182" t="s">
        <v>127</v>
      </c>
      <c r="I62" s="261" t="s">
        <v>127</v>
      </c>
      <c r="J62" s="261">
        <v>3</v>
      </c>
      <c r="K62" s="261" t="s">
        <v>127</v>
      </c>
      <c r="L62" s="261" t="s">
        <v>127</v>
      </c>
      <c r="M62" s="261" t="s">
        <v>127</v>
      </c>
      <c r="N62" s="261">
        <v>2</v>
      </c>
      <c r="O62" s="261" t="s">
        <v>127</v>
      </c>
      <c r="P62" s="261" t="s">
        <v>127</v>
      </c>
      <c r="Q62" s="261" t="s">
        <v>127</v>
      </c>
      <c r="R62" s="303">
        <v>3</v>
      </c>
      <c r="S62" s="304" t="s">
        <v>127</v>
      </c>
      <c r="T62" s="304" t="s">
        <v>127</v>
      </c>
      <c r="U62" s="304" t="s">
        <v>127</v>
      </c>
      <c r="V62" s="305">
        <v>3</v>
      </c>
      <c r="W62" s="304" t="s">
        <v>127</v>
      </c>
      <c r="X62" s="304" t="s">
        <v>127</v>
      </c>
      <c r="Y62" s="304" t="s">
        <v>127</v>
      </c>
      <c r="Z62" s="305">
        <v>3</v>
      </c>
      <c r="AA62" s="261" t="s">
        <v>127</v>
      </c>
      <c r="AB62" s="261" t="s">
        <v>127</v>
      </c>
      <c r="AC62" s="261" t="s">
        <v>127</v>
      </c>
      <c r="AD62" s="303">
        <v>3</v>
      </c>
    </row>
    <row r="63" s="65" customFormat="1" ht="23.25" customHeight="1" spans="1:30">
      <c r="A63"/>
      <c r="B63" s="260" t="s">
        <v>709</v>
      </c>
      <c r="C63" s="182" t="s">
        <v>127</v>
      </c>
      <c r="D63" s="182" t="s">
        <v>127</v>
      </c>
      <c r="E63" s="182" t="s">
        <v>127</v>
      </c>
      <c r="F63" s="259">
        <v>1</v>
      </c>
      <c r="G63" s="182" t="s">
        <v>127</v>
      </c>
      <c r="H63" s="182" t="s">
        <v>127</v>
      </c>
      <c r="I63" s="261" t="s">
        <v>127</v>
      </c>
      <c r="J63" s="261">
        <v>1</v>
      </c>
      <c r="K63" s="261" t="s">
        <v>127</v>
      </c>
      <c r="L63" s="261" t="s">
        <v>127</v>
      </c>
      <c r="M63" s="261" t="s">
        <v>127</v>
      </c>
      <c r="N63" s="261" t="s">
        <v>127</v>
      </c>
      <c r="O63" s="261" t="s">
        <v>127</v>
      </c>
      <c r="P63" s="261" t="s">
        <v>127</v>
      </c>
      <c r="Q63" s="261" t="s">
        <v>127</v>
      </c>
      <c r="R63" s="303" t="s">
        <v>127</v>
      </c>
      <c r="S63" s="304" t="s">
        <v>127</v>
      </c>
      <c r="T63" s="304" t="s">
        <v>127</v>
      </c>
      <c r="U63" s="304" t="s">
        <v>127</v>
      </c>
      <c r="V63" s="305">
        <v>1</v>
      </c>
      <c r="W63" s="304" t="s">
        <v>127</v>
      </c>
      <c r="X63" s="304" t="s">
        <v>127</v>
      </c>
      <c r="Y63" s="304" t="s">
        <v>127</v>
      </c>
      <c r="Z63" s="305">
        <v>2</v>
      </c>
      <c r="AA63" s="261" t="s">
        <v>127</v>
      </c>
      <c r="AB63" s="261" t="s">
        <v>127</v>
      </c>
      <c r="AC63" s="261" t="s">
        <v>127</v>
      </c>
      <c r="AD63" s="303">
        <v>2</v>
      </c>
    </row>
    <row r="64" s="65" customFormat="1" ht="23.25" customHeight="1" spans="1:30">
      <c r="A64"/>
      <c r="B64" s="220" t="s">
        <v>710</v>
      </c>
      <c r="C64" s="182" t="s">
        <v>127</v>
      </c>
      <c r="D64" s="182">
        <v>1</v>
      </c>
      <c r="E64" s="182">
        <v>1</v>
      </c>
      <c r="F64" s="259">
        <v>3</v>
      </c>
      <c r="G64" s="182" t="s">
        <v>127</v>
      </c>
      <c r="H64" s="261">
        <v>1</v>
      </c>
      <c r="I64" s="261" t="s">
        <v>127</v>
      </c>
      <c r="J64" s="261">
        <v>5</v>
      </c>
      <c r="K64" s="261" t="s">
        <v>127</v>
      </c>
      <c r="L64" s="261" t="s">
        <v>127</v>
      </c>
      <c r="M64" s="261" t="s">
        <v>127</v>
      </c>
      <c r="N64" s="261">
        <v>4</v>
      </c>
      <c r="O64" s="261" t="s">
        <v>127</v>
      </c>
      <c r="P64" s="261" t="s">
        <v>127</v>
      </c>
      <c r="Q64" s="261" t="s">
        <v>127</v>
      </c>
      <c r="R64" s="303">
        <v>5</v>
      </c>
      <c r="S64" s="304" t="s">
        <v>127</v>
      </c>
      <c r="T64" s="304" t="s">
        <v>127</v>
      </c>
      <c r="U64" s="304">
        <v>1</v>
      </c>
      <c r="V64" s="305">
        <v>5</v>
      </c>
      <c r="W64" s="304" t="s">
        <v>127</v>
      </c>
      <c r="X64" s="304" t="s">
        <v>127</v>
      </c>
      <c r="Y64" s="304">
        <v>1</v>
      </c>
      <c r="Z64" s="305">
        <v>4</v>
      </c>
      <c r="AA64" s="261" t="s">
        <v>127</v>
      </c>
      <c r="AB64" s="261" t="s">
        <v>127</v>
      </c>
      <c r="AC64" s="261">
        <v>1</v>
      </c>
      <c r="AD64" s="303">
        <v>3</v>
      </c>
    </row>
    <row r="65" s="65" customFormat="1" ht="23.25" customHeight="1" spans="1:30">
      <c r="A65"/>
      <c r="B65" s="220" t="s">
        <v>711</v>
      </c>
      <c r="C65" s="182" t="s">
        <v>127</v>
      </c>
      <c r="D65" s="182" t="s">
        <v>127</v>
      </c>
      <c r="E65" s="182" t="s">
        <v>127</v>
      </c>
      <c r="F65" s="182" t="s">
        <v>127</v>
      </c>
      <c r="G65" s="182" t="s">
        <v>127</v>
      </c>
      <c r="H65" s="261" t="s">
        <v>127</v>
      </c>
      <c r="I65" s="261" t="s">
        <v>127</v>
      </c>
      <c r="J65" s="261" t="s">
        <v>127</v>
      </c>
      <c r="K65" s="261" t="s">
        <v>127</v>
      </c>
      <c r="L65" s="261" t="s">
        <v>127</v>
      </c>
      <c r="M65" s="261" t="s">
        <v>127</v>
      </c>
      <c r="N65" s="261" t="s">
        <v>127</v>
      </c>
      <c r="O65" s="261" t="s">
        <v>127</v>
      </c>
      <c r="P65" s="261" t="s">
        <v>127</v>
      </c>
      <c r="Q65" s="261" t="s">
        <v>127</v>
      </c>
      <c r="R65" s="303" t="s">
        <v>127</v>
      </c>
      <c r="S65" s="304" t="s">
        <v>127</v>
      </c>
      <c r="T65" s="304" t="s">
        <v>127</v>
      </c>
      <c r="U65" s="304" t="s">
        <v>127</v>
      </c>
      <c r="V65" s="305">
        <v>1</v>
      </c>
      <c r="W65" s="304" t="s">
        <v>127</v>
      </c>
      <c r="X65" s="304" t="s">
        <v>127</v>
      </c>
      <c r="Y65" s="304" t="s">
        <v>127</v>
      </c>
      <c r="Z65" s="305">
        <v>1</v>
      </c>
      <c r="AA65" s="261" t="s">
        <v>127</v>
      </c>
      <c r="AB65" s="261" t="s">
        <v>127</v>
      </c>
      <c r="AC65" s="261" t="s">
        <v>127</v>
      </c>
      <c r="AD65" s="303">
        <v>1</v>
      </c>
    </row>
    <row r="66" s="65" customFormat="1" ht="23.25" customHeight="1" spans="1:30">
      <c r="A66"/>
      <c r="B66" s="220" t="s">
        <v>712</v>
      </c>
      <c r="C66" s="182" t="s">
        <v>127</v>
      </c>
      <c r="D66" s="182" t="s">
        <v>127</v>
      </c>
      <c r="E66" s="182" t="s">
        <v>127</v>
      </c>
      <c r="F66" s="182" t="s">
        <v>127</v>
      </c>
      <c r="G66" s="182" t="s">
        <v>127</v>
      </c>
      <c r="H66" s="261" t="s">
        <v>127</v>
      </c>
      <c r="I66" s="261" t="s">
        <v>127</v>
      </c>
      <c r="J66" s="261" t="s">
        <v>127</v>
      </c>
      <c r="K66" s="261" t="s">
        <v>127</v>
      </c>
      <c r="L66" s="261" t="s">
        <v>127</v>
      </c>
      <c r="M66" s="261" t="s">
        <v>127</v>
      </c>
      <c r="N66" s="261" t="s">
        <v>127</v>
      </c>
      <c r="O66" s="261" t="s">
        <v>127</v>
      </c>
      <c r="P66" s="261" t="s">
        <v>127</v>
      </c>
      <c r="Q66" s="261" t="s">
        <v>127</v>
      </c>
      <c r="R66" s="303" t="s">
        <v>127</v>
      </c>
      <c r="S66" s="304" t="s">
        <v>127</v>
      </c>
      <c r="T66" s="304" t="s">
        <v>127</v>
      </c>
      <c r="U66" s="304" t="s">
        <v>127</v>
      </c>
      <c r="V66" s="305" t="s">
        <v>127</v>
      </c>
      <c r="W66" s="304" t="s">
        <v>127</v>
      </c>
      <c r="X66" s="304" t="s">
        <v>127</v>
      </c>
      <c r="Y66" s="304" t="s">
        <v>127</v>
      </c>
      <c r="Z66" s="304" t="s">
        <v>127</v>
      </c>
      <c r="AA66" s="261" t="s">
        <v>127</v>
      </c>
      <c r="AB66" s="261" t="s">
        <v>127</v>
      </c>
      <c r="AC66" s="261" t="s">
        <v>127</v>
      </c>
      <c r="AD66" s="261" t="s">
        <v>127</v>
      </c>
    </row>
    <row r="67" s="65" customFormat="1" ht="23.25" customHeight="1" spans="1:30">
      <c r="A67"/>
      <c r="B67" s="220" t="s">
        <v>713</v>
      </c>
      <c r="C67" s="182" t="s">
        <v>127</v>
      </c>
      <c r="D67" s="182" t="s">
        <v>127</v>
      </c>
      <c r="E67" s="182" t="s">
        <v>127</v>
      </c>
      <c r="F67" s="259">
        <v>2</v>
      </c>
      <c r="G67" s="182" t="s">
        <v>127</v>
      </c>
      <c r="H67" s="261" t="s">
        <v>127</v>
      </c>
      <c r="I67" s="261" t="s">
        <v>127</v>
      </c>
      <c r="J67" s="261">
        <v>1</v>
      </c>
      <c r="K67" s="261" t="s">
        <v>127</v>
      </c>
      <c r="L67" s="261" t="s">
        <v>127</v>
      </c>
      <c r="M67" s="261" t="s">
        <v>127</v>
      </c>
      <c r="N67" s="261">
        <v>2</v>
      </c>
      <c r="O67" s="261" t="s">
        <v>127</v>
      </c>
      <c r="P67" s="261" t="s">
        <v>127</v>
      </c>
      <c r="Q67" s="261" t="s">
        <v>127</v>
      </c>
      <c r="R67" s="303">
        <v>2</v>
      </c>
      <c r="S67" s="304" t="s">
        <v>127</v>
      </c>
      <c r="T67" s="304" t="s">
        <v>127</v>
      </c>
      <c r="U67" s="304" t="s">
        <v>127</v>
      </c>
      <c r="V67" s="305">
        <v>2</v>
      </c>
      <c r="W67" s="304" t="s">
        <v>127</v>
      </c>
      <c r="X67" s="304" t="s">
        <v>127</v>
      </c>
      <c r="Y67" s="304" t="s">
        <v>127</v>
      </c>
      <c r="Z67" s="305">
        <v>1</v>
      </c>
      <c r="AA67" s="261" t="s">
        <v>127</v>
      </c>
      <c r="AB67" s="261" t="s">
        <v>127</v>
      </c>
      <c r="AC67" s="261" t="s">
        <v>127</v>
      </c>
      <c r="AD67" s="303">
        <v>1</v>
      </c>
    </row>
    <row r="68" s="65" customFormat="1" ht="23.25" customHeight="1" spans="1:30">
      <c r="A68"/>
      <c r="B68" s="234" t="s">
        <v>537</v>
      </c>
      <c r="C68" s="306" t="s">
        <v>127</v>
      </c>
      <c r="D68" s="306" t="s">
        <v>127</v>
      </c>
      <c r="E68" s="306" t="s">
        <v>127</v>
      </c>
      <c r="F68" s="307">
        <v>1</v>
      </c>
      <c r="G68" s="306" t="s">
        <v>127</v>
      </c>
      <c r="H68" s="308" t="s">
        <v>127</v>
      </c>
      <c r="I68" s="308" t="s">
        <v>127</v>
      </c>
      <c r="J68" s="308">
        <v>1</v>
      </c>
      <c r="K68" s="308" t="s">
        <v>127</v>
      </c>
      <c r="L68" s="308" t="s">
        <v>127</v>
      </c>
      <c r="M68" s="308" t="s">
        <v>127</v>
      </c>
      <c r="N68" s="308" t="s">
        <v>127</v>
      </c>
      <c r="O68" s="308" t="s">
        <v>127</v>
      </c>
      <c r="P68" s="308" t="s">
        <v>127</v>
      </c>
      <c r="Q68" s="308" t="s">
        <v>127</v>
      </c>
      <c r="R68" s="340" t="s">
        <v>127</v>
      </c>
      <c r="S68" s="341" t="s">
        <v>127</v>
      </c>
      <c r="T68" s="341" t="s">
        <v>127</v>
      </c>
      <c r="U68" s="341" t="s">
        <v>127</v>
      </c>
      <c r="V68" s="342" t="s">
        <v>127</v>
      </c>
      <c r="W68" s="341" t="s">
        <v>127</v>
      </c>
      <c r="X68" s="341" t="s">
        <v>127</v>
      </c>
      <c r="Y68" s="341" t="s">
        <v>127</v>
      </c>
      <c r="Z68" s="342">
        <v>1</v>
      </c>
      <c r="AA68" s="308" t="s">
        <v>127</v>
      </c>
      <c r="AB68" s="308" t="s">
        <v>127</v>
      </c>
      <c r="AC68" s="308" t="s">
        <v>127</v>
      </c>
      <c r="AD68" s="340">
        <v>1</v>
      </c>
    </row>
    <row r="69" s="65" customFormat="1" ht="23.25" customHeight="1" spans="1:30">
      <c r="A69"/>
      <c r="B69" s="223" t="s">
        <v>6</v>
      </c>
      <c r="C69" s="224">
        <f>SUM(C60:C68)</f>
        <v>1</v>
      </c>
      <c r="D69" s="225">
        <f t="shared" ref="D69:M69" si="13">SUM(D60:D68)</f>
        <v>1</v>
      </c>
      <c r="E69" s="225">
        <f t="shared" si="13"/>
        <v>2</v>
      </c>
      <c r="F69" s="225">
        <f t="shared" si="13"/>
        <v>18</v>
      </c>
      <c r="G69" s="225">
        <f t="shared" si="13"/>
        <v>1</v>
      </c>
      <c r="H69" s="225">
        <f t="shared" si="13"/>
        <v>1</v>
      </c>
      <c r="I69" s="225">
        <f t="shared" si="13"/>
        <v>1</v>
      </c>
      <c r="J69" s="225">
        <f t="shared" si="13"/>
        <v>20</v>
      </c>
      <c r="K69" s="225">
        <f t="shared" si="13"/>
        <v>1</v>
      </c>
      <c r="L69" s="225">
        <f t="shared" si="13"/>
        <v>0</v>
      </c>
      <c r="M69" s="225">
        <f t="shared" si="13"/>
        <v>2</v>
      </c>
      <c r="N69" s="225">
        <f t="shared" ref="N69:R69" si="14">SUM(N60:N68)</f>
        <v>12</v>
      </c>
      <c r="O69" s="225">
        <f t="shared" si="14"/>
        <v>1</v>
      </c>
      <c r="P69" s="225">
        <f t="shared" si="14"/>
        <v>0</v>
      </c>
      <c r="Q69" s="225">
        <f t="shared" si="14"/>
        <v>2</v>
      </c>
      <c r="R69" s="288">
        <f t="shared" si="14"/>
        <v>15</v>
      </c>
      <c r="S69" s="274">
        <f t="shared" ref="S69:AD69" si="15">SUM(S60:S68)</f>
        <v>1</v>
      </c>
      <c r="T69" s="274">
        <f t="shared" si="15"/>
        <v>0</v>
      </c>
      <c r="U69" s="274">
        <f t="shared" si="15"/>
        <v>2</v>
      </c>
      <c r="V69" s="292">
        <f t="shared" si="15"/>
        <v>19</v>
      </c>
      <c r="W69" s="274">
        <f t="shared" si="15"/>
        <v>1</v>
      </c>
      <c r="X69" s="274">
        <f t="shared" si="15"/>
        <v>0</v>
      </c>
      <c r="Y69" s="274">
        <f t="shared" si="15"/>
        <v>2</v>
      </c>
      <c r="Z69" s="292">
        <f t="shared" si="15"/>
        <v>22</v>
      </c>
      <c r="AA69" s="225">
        <f t="shared" si="15"/>
        <v>1</v>
      </c>
      <c r="AB69" s="225">
        <f t="shared" si="15"/>
        <v>0</v>
      </c>
      <c r="AC69" s="225">
        <f t="shared" si="15"/>
        <v>3</v>
      </c>
      <c r="AD69" s="288">
        <f t="shared" si="15"/>
        <v>20</v>
      </c>
    </row>
    <row r="70" s="65" customFormat="1" ht="23.25" customHeight="1" spans="1:30">
      <c r="A70"/>
      <c r="B70" s="226" t="s">
        <v>714</v>
      </c>
      <c r="C70" s="309"/>
      <c r="D70" s="35"/>
      <c r="E70" s="35"/>
      <c r="F70" s="35"/>
      <c r="G70" s="35"/>
      <c r="H70" s="68"/>
      <c r="I70" s="68"/>
      <c r="J70" s="68"/>
      <c r="K70" s="227"/>
      <c r="L70" s="227"/>
      <c r="M70" s="227"/>
      <c r="N70" s="227"/>
      <c r="O70" s="227"/>
      <c r="P70" s="227"/>
      <c r="Q70" s="67"/>
      <c r="R70" s="298"/>
      <c r="S70" s="298"/>
      <c r="T70" s="67"/>
      <c r="U70" s="195"/>
      <c r="V70" s="39"/>
      <c r="W70" s="30"/>
      <c r="X70" s="30"/>
      <c r="Y70" s="30"/>
      <c r="Z70" s="30"/>
      <c r="AA70" s="30"/>
      <c r="AB70" s="30"/>
      <c r="AC70" s="30"/>
      <c r="AD70" s="30"/>
    </row>
    <row r="71" s="65" customFormat="1" ht="23.25" customHeight="1" spans="1:30">
      <c r="A71"/>
      <c r="B71" s="35"/>
      <c r="C71" s="68"/>
      <c r="D71" s="68"/>
      <c r="E71" s="68"/>
      <c r="F71" s="68"/>
      <c r="G71" s="68"/>
      <c r="H71" s="68"/>
      <c r="I71" s="68"/>
      <c r="J71" s="68"/>
      <c r="K71" s="227"/>
      <c r="L71" s="227"/>
      <c r="M71" s="227"/>
      <c r="N71" s="227"/>
      <c r="O71" s="227"/>
      <c r="P71" s="227"/>
      <c r="Q71" s="67"/>
      <c r="R71" s="298"/>
      <c r="S71" s="298"/>
      <c r="T71" s="67"/>
      <c r="U71" s="195"/>
      <c r="V71" s="39"/>
      <c r="W71" s="30"/>
      <c r="X71" s="30"/>
      <c r="Y71" s="30"/>
      <c r="Z71" s="30"/>
      <c r="AA71" s="30"/>
      <c r="AB71" s="30"/>
      <c r="AC71" s="30"/>
      <c r="AD71" s="30"/>
    </row>
    <row r="72" s="65" customFormat="1" ht="23.25" customHeight="1" spans="1:30">
      <c r="A72"/>
      <c r="B72" s="66" t="s">
        <v>723</v>
      </c>
      <c r="C72" s="68"/>
      <c r="D72" s="68"/>
      <c r="E72" s="68"/>
      <c r="F72" s="68"/>
      <c r="G72" s="68"/>
      <c r="H72" s="68"/>
      <c r="I72" s="68"/>
      <c r="J72" s="68"/>
      <c r="K72" s="227"/>
      <c r="L72" s="227"/>
      <c r="M72" s="227"/>
      <c r="N72" s="227"/>
      <c r="O72" s="227"/>
      <c r="P72" s="227"/>
      <c r="Q72" s="67"/>
      <c r="R72" s="298"/>
      <c r="S72" s="298"/>
      <c r="T72" s="67"/>
      <c r="U72" s="195"/>
      <c r="V72" s="39"/>
      <c r="W72" s="30"/>
      <c r="X72" s="30"/>
      <c r="Y72" s="30"/>
      <c r="Z72" s="30"/>
      <c r="AA72" s="30"/>
      <c r="AB72" s="30"/>
      <c r="AC72" s="30"/>
      <c r="AD72" s="30"/>
    </row>
    <row r="73" s="65" customFormat="1" ht="23.25" customHeight="1" spans="1:30">
      <c r="A73"/>
      <c r="B73" s="211" t="s">
        <v>704</v>
      </c>
      <c r="C73" s="310" t="s">
        <v>705</v>
      </c>
      <c r="D73" s="311"/>
      <c r="E73" s="311"/>
      <c r="F73" s="311"/>
      <c r="G73" s="311"/>
      <c r="H73" s="311"/>
      <c r="I73" s="335"/>
      <c r="J73" s="68"/>
      <c r="K73" s="227"/>
      <c r="L73" s="227"/>
      <c r="M73" s="227"/>
      <c r="N73" s="227"/>
      <c r="O73" s="227"/>
      <c r="P73" s="227"/>
      <c r="Q73" s="67"/>
      <c r="R73" s="298"/>
      <c r="S73" s="298"/>
      <c r="T73" s="67"/>
      <c r="U73" s="195"/>
      <c r="V73" s="39"/>
      <c r="W73" s="30"/>
      <c r="X73" s="30"/>
      <c r="Y73" s="30"/>
      <c r="Z73" s="30"/>
      <c r="AA73" s="30"/>
      <c r="AB73" s="30"/>
      <c r="AC73" s="30"/>
      <c r="AD73" s="30"/>
    </row>
    <row r="74" s="65" customFormat="1" ht="23.25" customHeight="1" spans="1:30">
      <c r="A74"/>
      <c r="B74" s="169"/>
      <c r="C74" s="312">
        <v>2014</v>
      </c>
      <c r="D74" s="312">
        <v>2015</v>
      </c>
      <c r="E74" s="312">
        <v>2016</v>
      </c>
      <c r="F74" s="312">
        <v>2017</v>
      </c>
      <c r="G74" s="313">
        <v>2018</v>
      </c>
      <c r="H74" s="313">
        <v>2019</v>
      </c>
      <c r="I74" s="312">
        <v>2020</v>
      </c>
      <c r="J74" s="68"/>
      <c r="K74" s="227"/>
      <c r="L74" s="227"/>
      <c r="M74" s="227"/>
      <c r="N74" s="227"/>
      <c r="O74" s="227"/>
      <c r="P74" s="227"/>
      <c r="Q74" s="67"/>
      <c r="R74" s="298"/>
      <c r="S74" s="298"/>
      <c r="T74" s="67"/>
      <c r="U74" s="195"/>
      <c r="V74" s="39"/>
      <c r="W74" s="30"/>
      <c r="X74" s="30"/>
      <c r="Y74" s="30"/>
      <c r="Z74" s="30"/>
      <c r="AA74" s="30"/>
      <c r="AB74" s="30"/>
      <c r="AC74" s="30"/>
      <c r="AD74" s="30"/>
    </row>
    <row r="75" s="65" customFormat="1" ht="23.25" customHeight="1" spans="1:30">
      <c r="A75"/>
      <c r="B75" s="215" t="s">
        <v>724</v>
      </c>
      <c r="C75" s="314">
        <v>3</v>
      </c>
      <c r="D75" s="315">
        <v>2</v>
      </c>
      <c r="E75" s="314">
        <v>2</v>
      </c>
      <c r="F75" s="315">
        <v>3</v>
      </c>
      <c r="G75" s="316">
        <v>3</v>
      </c>
      <c r="H75" s="316">
        <v>1</v>
      </c>
      <c r="I75" s="315">
        <v>1</v>
      </c>
      <c r="J75" s="68"/>
      <c r="K75" s="227"/>
      <c r="L75" s="227"/>
      <c r="M75" s="227"/>
      <c r="N75" s="227"/>
      <c r="O75" s="227"/>
      <c r="P75" s="227"/>
      <c r="Q75" s="67"/>
      <c r="R75" s="298"/>
      <c r="S75" s="298"/>
      <c r="T75" s="67"/>
      <c r="U75" s="195"/>
      <c r="V75" s="39"/>
      <c r="W75" s="30"/>
      <c r="X75" s="30"/>
      <c r="Y75" s="30"/>
      <c r="Z75" s="30"/>
      <c r="AA75" s="30"/>
      <c r="AB75" s="30"/>
      <c r="AC75" s="30"/>
      <c r="AD75" s="30"/>
    </row>
    <row r="76" s="65" customFormat="1" ht="23.25" customHeight="1" spans="1:30">
      <c r="A76"/>
      <c r="B76" s="223" t="s">
        <v>6</v>
      </c>
      <c r="C76" s="224">
        <f t="shared" ref="C76:I76" si="16">SUM(C75:C75)</f>
        <v>3</v>
      </c>
      <c r="D76" s="225">
        <f t="shared" si="16"/>
        <v>2</v>
      </c>
      <c r="E76" s="225">
        <f t="shared" si="16"/>
        <v>2</v>
      </c>
      <c r="F76" s="225">
        <f t="shared" si="16"/>
        <v>3</v>
      </c>
      <c r="G76" s="274">
        <f t="shared" si="16"/>
        <v>3</v>
      </c>
      <c r="H76" s="292">
        <f t="shared" si="16"/>
        <v>1</v>
      </c>
      <c r="I76" s="288">
        <f t="shared" si="16"/>
        <v>1</v>
      </c>
      <c r="J76" s="68"/>
      <c r="K76" s="227"/>
      <c r="L76" s="227"/>
      <c r="M76" s="227"/>
      <c r="N76" s="227"/>
      <c r="O76" s="227"/>
      <c r="P76" s="227"/>
      <c r="Q76" s="67"/>
      <c r="R76" s="298"/>
      <c r="S76" s="298"/>
      <c r="T76" s="67"/>
      <c r="U76" s="195"/>
      <c r="V76" s="39"/>
      <c r="W76" s="30"/>
      <c r="X76" s="30"/>
      <c r="Y76" s="30"/>
      <c r="Z76" s="30"/>
      <c r="AA76" s="30"/>
      <c r="AB76" s="30"/>
      <c r="AC76" s="30"/>
      <c r="AD76" s="30"/>
    </row>
    <row r="77" s="65" customFormat="1" ht="23.25" customHeight="1" spans="1:30">
      <c r="A77"/>
      <c r="B77" s="226" t="s">
        <v>714</v>
      </c>
      <c r="C77" s="317"/>
      <c r="D77" s="317"/>
      <c r="E77" s="68"/>
      <c r="F77" s="68"/>
      <c r="G77" s="68"/>
      <c r="H77" s="68"/>
      <c r="I77" s="68"/>
      <c r="J77" s="68"/>
      <c r="K77" s="227"/>
      <c r="L77" s="227"/>
      <c r="M77" s="227"/>
      <c r="N77" s="227"/>
      <c r="O77" s="227"/>
      <c r="P77" s="227"/>
      <c r="Q77" s="67"/>
      <c r="R77" s="298"/>
      <c r="S77" s="298"/>
      <c r="T77" s="67"/>
      <c r="U77" s="195"/>
      <c r="V77" s="39"/>
      <c r="W77" s="30"/>
      <c r="X77" s="30"/>
      <c r="Y77" s="30"/>
      <c r="Z77" s="30"/>
      <c r="AA77" s="30"/>
      <c r="AB77" s="30"/>
      <c r="AC77" s="30"/>
      <c r="AD77" s="30"/>
    </row>
    <row r="78" s="65" customFormat="1" ht="23.25" customHeight="1" spans="1:30">
      <c r="A78"/>
      <c r="B78" s="227"/>
      <c r="C78" s="67"/>
      <c r="D78" s="67"/>
      <c r="E78" s="67"/>
      <c r="F78" s="67"/>
      <c r="G78" s="67"/>
      <c r="H78" s="67"/>
      <c r="I78" s="67"/>
      <c r="J78" s="67"/>
      <c r="K78" s="227"/>
      <c r="L78" s="227"/>
      <c r="M78" s="227"/>
      <c r="N78" s="227"/>
      <c r="O78" s="227"/>
      <c r="P78" s="227"/>
      <c r="Q78" s="67"/>
      <c r="R78" s="298"/>
      <c r="S78" s="298"/>
      <c r="T78" s="67"/>
      <c r="U78" s="195"/>
      <c r="V78" s="39"/>
      <c r="W78" s="30"/>
      <c r="X78" s="30"/>
      <c r="Y78" s="30"/>
      <c r="Z78" s="30"/>
      <c r="AA78" s="30"/>
      <c r="AB78" s="30"/>
      <c r="AC78" s="30"/>
      <c r="AD78" s="30"/>
    </row>
    <row r="79" s="65" customFormat="1" ht="23.25" customHeight="1" spans="1:30">
      <c r="A79"/>
      <c r="B79" s="22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298"/>
      <c r="S79" s="298"/>
      <c r="T79" s="67"/>
      <c r="U79" s="195"/>
      <c r="V79" s="39"/>
      <c r="W79" s="30"/>
      <c r="X79" s="30"/>
      <c r="Y79" s="30"/>
      <c r="Z79" s="30"/>
      <c r="AA79" s="30"/>
      <c r="AB79" s="30"/>
      <c r="AC79" s="30"/>
      <c r="AD79" s="30"/>
    </row>
    <row r="80" s="65" customFormat="1" ht="23.25" customHeight="1" spans="1:30">
      <c r="A80"/>
      <c r="B80" s="318" t="s">
        <v>725</v>
      </c>
      <c r="C80" s="319"/>
      <c r="D80" s="319"/>
      <c r="E80" s="319"/>
      <c r="F80" s="319"/>
      <c r="G80" s="319"/>
      <c r="H80" s="319"/>
      <c r="I80" s="319"/>
      <c r="J80" s="319"/>
      <c r="K80" s="319"/>
      <c r="L80" s="319"/>
      <c r="M80" s="319"/>
      <c r="N80" s="319"/>
      <c r="O80" s="319"/>
      <c r="P80" s="319"/>
      <c r="Q80" s="319"/>
      <c r="R80" s="298"/>
      <c r="S80" s="298"/>
      <c r="T80" s="67"/>
      <c r="U80" s="195"/>
      <c r="V80" s="39"/>
      <c r="W80" s="30"/>
      <c r="X80" s="30"/>
      <c r="Y80" s="30"/>
      <c r="Z80" s="30"/>
      <c r="AA80" s="30"/>
      <c r="AB80" s="30"/>
      <c r="AC80" s="30"/>
      <c r="AD80" s="30"/>
    </row>
    <row r="81" s="65" customFormat="1" ht="23.25" customHeight="1" spans="1:30">
      <c r="A81"/>
      <c r="B81" s="320" t="s">
        <v>704</v>
      </c>
      <c r="C81" s="321" t="s">
        <v>726</v>
      </c>
      <c r="D81" s="321"/>
      <c r="E81" s="321" t="s">
        <v>727</v>
      </c>
      <c r="F81" s="321"/>
      <c r="G81" s="322" t="s">
        <v>728</v>
      </c>
      <c r="H81" s="322"/>
      <c r="I81" s="321" t="s">
        <v>729</v>
      </c>
      <c r="J81" s="321"/>
      <c r="K81" s="336" t="s">
        <v>730</v>
      </c>
      <c r="L81" s="336"/>
      <c r="M81" s="336"/>
      <c r="N81" s="336"/>
      <c r="O81" s="336"/>
      <c r="P81" s="336"/>
      <c r="Q81" s="336"/>
      <c r="R81" s="336"/>
      <c r="S81" s="343"/>
      <c r="T81" s="343"/>
      <c r="U81" s="195"/>
      <c r="V81" s="39"/>
      <c r="W81" s="30"/>
      <c r="X81" s="30"/>
      <c r="Y81" s="30"/>
      <c r="Z81" s="30"/>
      <c r="AA81" s="30"/>
      <c r="AB81" s="30"/>
      <c r="AC81" s="30"/>
      <c r="AD81" s="30"/>
    </row>
    <row r="82" s="65" customFormat="1" ht="23.25" customHeight="1" spans="1:30">
      <c r="A82"/>
      <c r="B82" s="323"/>
      <c r="C82" s="324"/>
      <c r="D82" s="324"/>
      <c r="E82" s="324"/>
      <c r="F82" s="324"/>
      <c r="G82" s="325"/>
      <c r="H82" s="325"/>
      <c r="I82" s="324"/>
      <c r="J82" s="324"/>
      <c r="K82" s="336" t="s">
        <v>731</v>
      </c>
      <c r="L82" s="336"/>
      <c r="M82" s="336" t="s">
        <v>732</v>
      </c>
      <c r="N82" s="336"/>
      <c r="O82" s="336" t="s">
        <v>733</v>
      </c>
      <c r="P82" s="336"/>
      <c r="Q82" s="336" t="s">
        <v>734</v>
      </c>
      <c r="R82" s="336"/>
      <c r="S82" s="30"/>
      <c r="T82" s="30"/>
      <c r="U82" s="195"/>
      <c r="V82" s="39"/>
      <c r="W82" s="30"/>
      <c r="X82" s="30"/>
      <c r="Y82" s="30"/>
      <c r="Z82" s="30"/>
      <c r="AA82" s="30"/>
      <c r="AB82" s="30"/>
      <c r="AC82" s="30"/>
      <c r="AD82" s="30"/>
    </row>
    <row r="83" s="65" customFormat="1" ht="23.25" customHeight="1" spans="1:30">
      <c r="A83"/>
      <c r="B83" s="326"/>
      <c r="C83" s="327" t="s">
        <v>735</v>
      </c>
      <c r="D83" s="327" t="s">
        <v>736</v>
      </c>
      <c r="E83" s="327" t="s">
        <v>735</v>
      </c>
      <c r="F83" s="327" t="s">
        <v>736</v>
      </c>
      <c r="G83" s="327" t="s">
        <v>735</v>
      </c>
      <c r="H83" s="327" t="s">
        <v>736</v>
      </c>
      <c r="I83" s="327" t="s">
        <v>735</v>
      </c>
      <c r="J83" s="327" t="s">
        <v>736</v>
      </c>
      <c r="K83" s="327" t="s">
        <v>735</v>
      </c>
      <c r="L83" s="327" t="s">
        <v>736</v>
      </c>
      <c r="M83" s="327" t="s">
        <v>735</v>
      </c>
      <c r="N83" s="327" t="s">
        <v>736</v>
      </c>
      <c r="O83" s="327" t="s">
        <v>735</v>
      </c>
      <c r="P83" s="327" t="s">
        <v>736</v>
      </c>
      <c r="Q83" s="327" t="s">
        <v>735</v>
      </c>
      <c r="R83" s="327" t="s">
        <v>736</v>
      </c>
      <c r="S83" s="30"/>
      <c r="T83" s="30"/>
      <c r="U83" s="195"/>
      <c r="V83" s="39"/>
      <c r="W83" s="30"/>
      <c r="X83" s="30"/>
      <c r="Y83" s="30"/>
      <c r="Z83" s="30"/>
      <c r="AA83" s="30"/>
      <c r="AB83" s="30"/>
      <c r="AC83" s="30"/>
      <c r="AD83" s="30"/>
    </row>
    <row r="84" s="65" customFormat="1" ht="23.25" customHeight="1" spans="1:30">
      <c r="A84"/>
      <c r="B84" s="215" t="s">
        <v>706</v>
      </c>
      <c r="C84" s="328">
        <v>20</v>
      </c>
      <c r="D84" s="328">
        <v>25</v>
      </c>
      <c r="E84" s="328">
        <v>111</v>
      </c>
      <c r="F84" s="328">
        <v>135</v>
      </c>
      <c r="G84" s="328">
        <v>160</v>
      </c>
      <c r="H84" s="328">
        <v>217</v>
      </c>
      <c r="I84" s="328">
        <v>356</v>
      </c>
      <c r="J84" s="328">
        <v>461</v>
      </c>
      <c r="K84" s="337">
        <f>E84/C84</f>
        <v>5.55</v>
      </c>
      <c r="L84" s="337">
        <f>F84/D84</f>
        <v>5.4</v>
      </c>
      <c r="M84" s="337">
        <f>G84/E84</f>
        <v>1.44144144144144</v>
      </c>
      <c r="N84" s="337">
        <f>H84/F84</f>
        <v>1.60740740740741</v>
      </c>
      <c r="O84" s="337">
        <f t="shared" ref="O84:O91" si="17">G84/C84</f>
        <v>8</v>
      </c>
      <c r="P84" s="337">
        <f t="shared" ref="P84:P91" si="18">H84/D84</f>
        <v>8.68</v>
      </c>
      <c r="Q84" s="337">
        <f t="shared" ref="Q84:Q91" si="19">I84/C84</f>
        <v>17.8</v>
      </c>
      <c r="R84" s="337">
        <f t="shared" ref="R84:R91" si="20">J84/D84</f>
        <v>18.44</v>
      </c>
      <c r="S84" s="30"/>
      <c r="T84" s="30"/>
      <c r="U84" s="195"/>
      <c r="V84" s="39"/>
      <c r="W84" s="30"/>
      <c r="X84" s="30"/>
      <c r="Y84" s="30"/>
      <c r="Z84" s="30"/>
      <c r="AA84" s="30"/>
      <c r="AB84" s="30"/>
      <c r="AC84" s="30"/>
      <c r="AD84" s="30"/>
    </row>
    <row r="85" s="65" customFormat="1" ht="23.25" customHeight="1" spans="1:30">
      <c r="A85"/>
      <c r="B85" s="217" t="s">
        <v>707</v>
      </c>
      <c r="C85" s="329">
        <v>13</v>
      </c>
      <c r="D85" s="329">
        <v>16</v>
      </c>
      <c r="E85" s="329">
        <v>61</v>
      </c>
      <c r="F85" s="329">
        <v>74</v>
      </c>
      <c r="G85" s="329">
        <v>177</v>
      </c>
      <c r="H85" s="329">
        <v>185</v>
      </c>
      <c r="I85" s="329">
        <v>211</v>
      </c>
      <c r="J85" s="329">
        <v>217</v>
      </c>
      <c r="K85" s="338">
        <f t="shared" ref="K85:M91" si="21">E85/C85</f>
        <v>4.69230769230769</v>
      </c>
      <c r="L85" s="338">
        <f>F85/D85</f>
        <v>4.625</v>
      </c>
      <c r="M85" s="338">
        <f t="shared" si="21"/>
        <v>2.90163934426229</v>
      </c>
      <c r="N85" s="338">
        <f t="shared" ref="N85:N91" si="22">H85/F85</f>
        <v>2.5</v>
      </c>
      <c r="O85" s="338">
        <f t="shared" si="17"/>
        <v>13.6153846153846</v>
      </c>
      <c r="P85" s="338">
        <f t="shared" si="18"/>
        <v>11.5625</v>
      </c>
      <c r="Q85" s="338">
        <f t="shared" si="19"/>
        <v>16.2307692307692</v>
      </c>
      <c r="R85" s="338">
        <f t="shared" si="20"/>
        <v>13.5625</v>
      </c>
      <c r="S85" s="30"/>
      <c r="T85" s="30"/>
      <c r="U85" s="195"/>
      <c r="V85" s="39"/>
      <c r="W85" s="30"/>
      <c r="X85" s="30"/>
      <c r="Y85" s="30"/>
      <c r="Z85" s="30"/>
      <c r="AA85" s="30"/>
      <c r="AB85" s="30"/>
      <c r="AC85" s="30"/>
      <c r="AD85" s="30"/>
    </row>
    <row r="86" s="65" customFormat="1" ht="23.25" customHeight="1" spans="1:30">
      <c r="A86"/>
      <c r="B86" s="78" t="s">
        <v>708</v>
      </c>
      <c r="C86" s="329">
        <v>8</v>
      </c>
      <c r="D86" s="329">
        <v>7</v>
      </c>
      <c r="E86" s="329">
        <v>23</v>
      </c>
      <c r="F86" s="329">
        <v>21</v>
      </c>
      <c r="G86" s="329">
        <v>68</v>
      </c>
      <c r="H86" s="329">
        <v>60</v>
      </c>
      <c r="I86" s="329">
        <v>67</v>
      </c>
      <c r="J86" s="329">
        <v>68</v>
      </c>
      <c r="K86" s="338">
        <f t="shared" si="21"/>
        <v>2.875</v>
      </c>
      <c r="L86" s="338">
        <f t="shared" si="21"/>
        <v>3</v>
      </c>
      <c r="M86" s="338">
        <f t="shared" si="21"/>
        <v>2.95652173913043</v>
      </c>
      <c r="N86" s="338">
        <f t="shared" si="22"/>
        <v>2.85714285714286</v>
      </c>
      <c r="O86" s="338">
        <f t="shared" si="17"/>
        <v>8.5</v>
      </c>
      <c r="P86" s="338">
        <f t="shared" si="18"/>
        <v>8.57142857142857</v>
      </c>
      <c r="Q86" s="338">
        <f t="shared" si="19"/>
        <v>8.375</v>
      </c>
      <c r="R86" s="338">
        <f t="shared" si="20"/>
        <v>9.71428571428571</v>
      </c>
      <c r="S86" s="30"/>
      <c r="T86" s="30"/>
      <c r="U86" s="195"/>
      <c r="V86" s="39"/>
      <c r="W86" s="30"/>
      <c r="X86" s="30"/>
      <c r="Y86" s="30"/>
      <c r="Z86" s="30"/>
      <c r="AA86" s="30"/>
      <c r="AB86" s="30"/>
      <c r="AC86" s="30"/>
      <c r="AD86" s="30"/>
    </row>
    <row r="87" s="65" customFormat="1" ht="23.25" customHeight="1" spans="1:30">
      <c r="A87"/>
      <c r="B87" s="78" t="s">
        <v>709</v>
      </c>
      <c r="C87" s="329">
        <v>20</v>
      </c>
      <c r="D87" s="329">
        <v>19</v>
      </c>
      <c r="E87" s="329">
        <v>77</v>
      </c>
      <c r="F87" s="329">
        <v>76</v>
      </c>
      <c r="G87" s="329">
        <v>108</v>
      </c>
      <c r="H87" s="329">
        <v>110</v>
      </c>
      <c r="I87" s="329">
        <v>115</v>
      </c>
      <c r="J87" s="329">
        <v>122</v>
      </c>
      <c r="K87" s="338">
        <f t="shared" si="21"/>
        <v>3.85</v>
      </c>
      <c r="L87" s="338">
        <f t="shared" si="21"/>
        <v>4</v>
      </c>
      <c r="M87" s="338">
        <f t="shared" si="21"/>
        <v>1.4025974025974</v>
      </c>
      <c r="N87" s="338">
        <f t="shared" si="22"/>
        <v>1.44736842105263</v>
      </c>
      <c r="O87" s="338">
        <f t="shared" si="17"/>
        <v>5.4</v>
      </c>
      <c r="P87" s="338">
        <f t="shared" si="18"/>
        <v>5.78947368421053</v>
      </c>
      <c r="Q87" s="338">
        <f t="shared" si="19"/>
        <v>5.75</v>
      </c>
      <c r="R87" s="338">
        <f t="shared" si="20"/>
        <v>6.42105263157895</v>
      </c>
      <c r="S87" s="30"/>
      <c r="T87" s="30"/>
      <c r="U87" s="195"/>
      <c r="V87" s="39"/>
      <c r="W87" s="30"/>
      <c r="X87" s="30"/>
      <c r="Y87" s="30"/>
      <c r="Z87" s="30"/>
      <c r="AA87" s="30"/>
      <c r="AB87" s="30"/>
      <c r="AC87" s="30"/>
      <c r="AD87" s="30"/>
    </row>
    <row r="88" s="65" customFormat="1" ht="23.25" customHeight="1" spans="1:30">
      <c r="A88"/>
      <c r="B88" s="78" t="s">
        <v>710</v>
      </c>
      <c r="C88" s="329">
        <v>50</v>
      </c>
      <c r="D88" s="329">
        <v>55</v>
      </c>
      <c r="E88" s="329">
        <v>144</v>
      </c>
      <c r="F88" s="329">
        <v>158</v>
      </c>
      <c r="G88" s="329">
        <v>348</v>
      </c>
      <c r="H88" s="329">
        <v>389</v>
      </c>
      <c r="I88" s="329">
        <v>392</v>
      </c>
      <c r="J88" s="329">
        <v>449</v>
      </c>
      <c r="K88" s="338">
        <f t="shared" si="21"/>
        <v>2.88</v>
      </c>
      <c r="L88" s="338">
        <f t="shared" si="21"/>
        <v>2.87272727272727</v>
      </c>
      <c r="M88" s="338">
        <f t="shared" si="21"/>
        <v>2.41666666666667</v>
      </c>
      <c r="N88" s="338">
        <f t="shared" si="22"/>
        <v>2.4620253164557</v>
      </c>
      <c r="O88" s="338">
        <f t="shared" si="17"/>
        <v>6.96</v>
      </c>
      <c r="P88" s="338">
        <f t="shared" si="18"/>
        <v>7.07272727272727</v>
      </c>
      <c r="Q88" s="338">
        <f t="shared" si="19"/>
        <v>7.84</v>
      </c>
      <c r="R88" s="338">
        <f t="shared" si="20"/>
        <v>8.16363636363636</v>
      </c>
      <c r="S88" s="30"/>
      <c r="T88" s="30"/>
      <c r="U88" s="195"/>
      <c r="V88" s="39"/>
      <c r="W88" s="30"/>
      <c r="X88" s="30"/>
      <c r="Y88" s="30"/>
      <c r="Z88" s="30"/>
      <c r="AA88" s="30"/>
      <c r="AB88" s="30"/>
      <c r="AC88" s="30"/>
      <c r="AD88" s="30"/>
    </row>
    <row r="89" s="65" customFormat="1" ht="23.25" customHeight="1" spans="1:30">
      <c r="A89"/>
      <c r="B89" s="78" t="s">
        <v>711</v>
      </c>
      <c r="C89" s="329">
        <v>18</v>
      </c>
      <c r="D89" s="329">
        <v>19</v>
      </c>
      <c r="E89" s="329">
        <v>45</v>
      </c>
      <c r="F89" s="329">
        <v>48</v>
      </c>
      <c r="G89" s="329">
        <v>113</v>
      </c>
      <c r="H89" s="329">
        <v>113</v>
      </c>
      <c r="I89" s="329">
        <v>98</v>
      </c>
      <c r="J89" s="329">
        <v>100</v>
      </c>
      <c r="K89" s="338">
        <f t="shared" si="21"/>
        <v>2.5</v>
      </c>
      <c r="L89" s="338">
        <f t="shared" si="21"/>
        <v>2.52631578947368</v>
      </c>
      <c r="M89" s="338">
        <f t="shared" si="21"/>
        <v>2.51111111111111</v>
      </c>
      <c r="N89" s="338">
        <f t="shared" si="22"/>
        <v>2.35416666666667</v>
      </c>
      <c r="O89" s="338">
        <f t="shared" si="17"/>
        <v>6.27777777777778</v>
      </c>
      <c r="P89" s="338">
        <f t="shared" si="18"/>
        <v>5.94736842105263</v>
      </c>
      <c r="Q89" s="338">
        <f t="shared" si="19"/>
        <v>5.44444444444444</v>
      </c>
      <c r="R89" s="338">
        <f t="shared" si="20"/>
        <v>5.26315789473684</v>
      </c>
      <c r="S89" s="30"/>
      <c r="T89" s="30"/>
      <c r="U89" s="195"/>
      <c r="V89" s="39"/>
      <c r="W89" s="30"/>
      <c r="X89" s="30"/>
      <c r="Y89" s="30"/>
      <c r="Z89" s="30"/>
      <c r="AA89" s="30"/>
      <c r="AB89" s="30"/>
      <c r="AC89" s="30"/>
      <c r="AD89" s="30"/>
    </row>
    <row r="90" s="65" customFormat="1" ht="23.25" customHeight="1" spans="1:30">
      <c r="A90"/>
      <c r="B90" s="78" t="s">
        <v>712</v>
      </c>
      <c r="C90" s="329">
        <v>7</v>
      </c>
      <c r="D90" s="329">
        <v>8</v>
      </c>
      <c r="E90" s="329">
        <v>20</v>
      </c>
      <c r="F90" s="329">
        <v>29</v>
      </c>
      <c r="G90" s="329">
        <v>34</v>
      </c>
      <c r="H90" s="329">
        <v>39</v>
      </c>
      <c r="I90" s="329">
        <v>25</v>
      </c>
      <c r="J90" s="329">
        <v>30</v>
      </c>
      <c r="K90" s="338">
        <f t="shared" si="21"/>
        <v>2.85714285714286</v>
      </c>
      <c r="L90" s="338">
        <f t="shared" si="21"/>
        <v>3.625</v>
      </c>
      <c r="M90" s="338">
        <f t="shared" si="21"/>
        <v>1.7</v>
      </c>
      <c r="N90" s="338">
        <f t="shared" si="22"/>
        <v>1.3448275862069</v>
      </c>
      <c r="O90" s="338">
        <f t="shared" si="17"/>
        <v>4.85714285714286</v>
      </c>
      <c r="P90" s="338">
        <f t="shared" si="18"/>
        <v>4.875</v>
      </c>
      <c r="Q90" s="338">
        <f t="shared" si="19"/>
        <v>3.57142857142857</v>
      </c>
      <c r="R90" s="338">
        <f t="shared" si="20"/>
        <v>3.75</v>
      </c>
      <c r="S90" s="30"/>
      <c r="T90" s="30"/>
      <c r="U90" s="195"/>
      <c r="V90" s="39"/>
      <c r="W90" s="30"/>
      <c r="X90" s="30"/>
      <c r="Y90" s="30"/>
      <c r="Z90" s="30"/>
      <c r="AA90" s="30"/>
      <c r="AB90" s="30"/>
      <c r="AC90" s="30"/>
      <c r="AD90" s="30"/>
    </row>
    <row r="91" s="65" customFormat="1" ht="23.25" customHeight="1" spans="1:30">
      <c r="A91"/>
      <c r="B91" s="135" t="s">
        <v>713</v>
      </c>
      <c r="C91" s="329">
        <v>8</v>
      </c>
      <c r="D91" s="329">
        <v>8</v>
      </c>
      <c r="E91" s="329">
        <v>18</v>
      </c>
      <c r="F91" s="329">
        <v>16</v>
      </c>
      <c r="G91" s="329">
        <v>44</v>
      </c>
      <c r="H91" s="329">
        <v>43</v>
      </c>
      <c r="I91" s="329">
        <v>65</v>
      </c>
      <c r="J91" s="329">
        <v>96</v>
      </c>
      <c r="K91" s="339">
        <f t="shared" si="21"/>
        <v>2.25</v>
      </c>
      <c r="L91" s="339">
        <f t="shared" si="21"/>
        <v>2</v>
      </c>
      <c r="M91" s="339">
        <f t="shared" si="21"/>
        <v>2.44444444444444</v>
      </c>
      <c r="N91" s="339">
        <f t="shared" si="22"/>
        <v>2.6875</v>
      </c>
      <c r="O91" s="339">
        <f t="shared" si="17"/>
        <v>5.5</v>
      </c>
      <c r="P91" s="339">
        <f t="shared" si="18"/>
        <v>5.375</v>
      </c>
      <c r="Q91" s="339">
        <f t="shared" si="19"/>
        <v>8.125</v>
      </c>
      <c r="R91" s="339">
        <f t="shared" si="20"/>
        <v>12</v>
      </c>
      <c r="S91" s="30"/>
      <c r="T91" s="30"/>
      <c r="U91" s="87"/>
      <c r="V91" s="39"/>
      <c r="W91" s="30"/>
      <c r="X91" s="30"/>
      <c r="Y91" s="30"/>
      <c r="Z91" s="30"/>
      <c r="AA91" s="30"/>
      <c r="AB91" s="30"/>
      <c r="AC91" s="30"/>
      <c r="AD91" s="30"/>
    </row>
    <row r="92" s="65" customFormat="1" ht="23.25" customHeight="1" spans="1:30">
      <c r="A92"/>
      <c r="B92" s="251" t="s">
        <v>6</v>
      </c>
      <c r="C92" s="330">
        <f>SUM(C84:C91)</f>
        <v>144</v>
      </c>
      <c r="D92" s="330">
        <f>SUM(D84:D91)</f>
        <v>157</v>
      </c>
      <c r="E92" s="330">
        <f t="shared" ref="E92:J92" si="23">SUM(E84:E91)</f>
        <v>499</v>
      </c>
      <c r="F92" s="330">
        <f t="shared" si="23"/>
        <v>557</v>
      </c>
      <c r="G92" s="330">
        <f t="shared" si="23"/>
        <v>1052</v>
      </c>
      <c r="H92" s="330">
        <f t="shared" si="23"/>
        <v>1156</v>
      </c>
      <c r="I92" s="330">
        <f t="shared" si="23"/>
        <v>1329</v>
      </c>
      <c r="J92" s="330">
        <f t="shared" si="23"/>
        <v>1543</v>
      </c>
      <c r="K92" s="330" t="s">
        <v>127</v>
      </c>
      <c r="L92" s="330" t="s">
        <v>127</v>
      </c>
      <c r="M92" s="330" t="s">
        <v>127</v>
      </c>
      <c r="N92" s="330" t="s">
        <v>127</v>
      </c>
      <c r="O92" s="330" t="s">
        <v>127</v>
      </c>
      <c r="P92" s="330" t="s">
        <v>127</v>
      </c>
      <c r="Q92" s="330" t="s">
        <v>127</v>
      </c>
      <c r="R92" s="330" t="s">
        <v>127</v>
      </c>
      <c r="S92" s="30"/>
      <c r="T92" s="30"/>
      <c r="U92" s="39"/>
      <c r="V92" s="39"/>
      <c r="W92" s="30"/>
      <c r="X92" s="30"/>
      <c r="Y92" s="30"/>
      <c r="Z92" s="30"/>
      <c r="AA92" s="30"/>
      <c r="AB92" s="30"/>
      <c r="AC92" s="30"/>
      <c r="AD92" s="30"/>
    </row>
    <row r="93" s="65" customFormat="1" ht="23.25" customHeight="1" spans="1:30">
      <c r="A93"/>
      <c r="B93" s="226" t="s">
        <v>714</v>
      </c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0"/>
      <c r="X93" s="30"/>
      <c r="Y93" s="30"/>
      <c r="Z93" s="30"/>
      <c r="AA93" s="30"/>
      <c r="AB93" s="30"/>
      <c r="AC93" s="30"/>
      <c r="AD93" s="30"/>
    </row>
    <row r="94" s="65" customFormat="1" ht="23.25" customHeight="1" spans="1:30">
      <c r="A94"/>
      <c r="B94" s="331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0"/>
      <c r="X94" s="30"/>
      <c r="Y94" s="30"/>
      <c r="Z94" s="30"/>
      <c r="AA94" s="30"/>
      <c r="AB94" s="30"/>
      <c r="AC94" s="30"/>
      <c r="AD94" s="30"/>
    </row>
    <row r="95" s="65" customFormat="1" ht="23.25" customHeight="1" spans="1:30">
      <c r="A95"/>
      <c r="B95" s="158"/>
      <c r="C95" s="158"/>
      <c r="D95" s="158"/>
      <c r="E95" s="158"/>
      <c r="F95" s="158"/>
      <c r="G95" s="158"/>
      <c r="H95" s="158"/>
      <c r="I95" s="158"/>
      <c r="J95" s="158"/>
      <c r="K95" s="158"/>
      <c r="L95" s="158"/>
      <c r="M95" s="158"/>
      <c r="N95" s="158"/>
      <c r="O95" s="158"/>
      <c r="P95" s="158"/>
      <c r="Q95" s="158"/>
      <c r="R95" s="158"/>
      <c r="S95" s="158"/>
      <c r="T95" s="158"/>
      <c r="U95" s="158"/>
      <c r="V95" s="39"/>
      <c r="W95" s="30"/>
      <c r="X95" s="30"/>
      <c r="Y95" s="30"/>
      <c r="Z95" s="30"/>
      <c r="AA95" s="30"/>
      <c r="AB95" s="30"/>
      <c r="AC95" s="30"/>
      <c r="AD95" s="30"/>
    </row>
    <row r="96" s="65" customFormat="1" ht="23.25" customHeight="1" spans="1:30">
      <c r="A96"/>
      <c r="B96" s="48"/>
      <c r="C96" s="160"/>
      <c r="D96" s="160"/>
      <c r="E96" s="160"/>
      <c r="F96" s="160"/>
      <c r="G96" s="160"/>
      <c r="H96" s="160"/>
      <c r="I96" s="160"/>
      <c r="J96" s="160"/>
      <c r="K96" s="160"/>
      <c r="L96" s="160"/>
      <c r="M96" s="160"/>
      <c r="N96" s="160"/>
      <c r="O96" s="160"/>
      <c r="P96" s="160"/>
      <c r="Q96" s="160"/>
      <c r="R96" s="160"/>
      <c r="S96" s="160"/>
      <c r="T96" s="160"/>
      <c r="U96" s="160"/>
      <c r="V96" s="39"/>
      <c r="W96" s="30"/>
      <c r="X96" s="30"/>
      <c r="Y96" s="30"/>
      <c r="Z96" s="30"/>
      <c r="AA96" s="30"/>
      <c r="AB96" s="30"/>
      <c r="AC96" s="30"/>
      <c r="AD96" s="30"/>
    </row>
    <row r="97" s="65" customFormat="1" ht="23.25" customHeight="1" spans="1:30">
      <c r="A97"/>
      <c r="B97" s="48"/>
      <c r="C97" s="160"/>
      <c r="D97" s="160"/>
      <c r="E97" s="160"/>
      <c r="F97" s="160"/>
      <c r="G97" s="160"/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60"/>
      <c r="U97" s="160"/>
      <c r="V97" s="39"/>
      <c r="W97" s="30"/>
      <c r="X97" s="30"/>
      <c r="Y97" s="30"/>
      <c r="Z97" s="30"/>
      <c r="AA97" s="30"/>
      <c r="AB97" s="30"/>
      <c r="AC97" s="30"/>
      <c r="AD97" s="30"/>
    </row>
    <row r="98" s="65" customFormat="1" ht="23.25" customHeight="1" spans="1:30">
      <c r="A98"/>
      <c r="B98" s="48"/>
      <c r="C98" s="160"/>
      <c r="D98" s="160"/>
      <c r="E98" s="160"/>
      <c r="F98" s="160"/>
      <c r="G98" s="160"/>
      <c r="H98" s="160"/>
      <c r="I98" s="160"/>
      <c r="J98" s="160"/>
      <c r="K98" s="160"/>
      <c r="L98" s="160"/>
      <c r="M98" s="160"/>
      <c r="N98" s="160"/>
      <c r="O98" s="160"/>
      <c r="P98" s="160"/>
      <c r="Q98" s="160"/>
      <c r="R98" s="160"/>
      <c r="S98" s="160"/>
      <c r="T98" s="160"/>
      <c r="U98" s="160"/>
      <c r="V98" s="39"/>
      <c r="W98" s="30"/>
      <c r="X98" s="30"/>
      <c r="Y98" s="30"/>
      <c r="Z98" s="30"/>
      <c r="AA98" s="30"/>
      <c r="AB98" s="30"/>
      <c r="AC98" s="30"/>
      <c r="AD98" s="30"/>
    </row>
    <row r="99" s="65" customFormat="1" ht="23.25" customHeight="1" spans="1:30">
      <c r="A99"/>
      <c r="B99" s="48"/>
      <c r="C99" s="160"/>
      <c r="D99" s="160"/>
      <c r="E99" s="160"/>
      <c r="F99" s="160"/>
      <c r="G99" s="160"/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60"/>
      <c r="U99" s="160"/>
      <c r="V99" s="39"/>
      <c r="W99" s="30"/>
      <c r="X99" s="30"/>
      <c r="Y99" s="30"/>
      <c r="Z99" s="30"/>
      <c r="AA99" s="30"/>
      <c r="AB99" s="30"/>
      <c r="AC99" s="30"/>
      <c r="AD99" s="30"/>
    </row>
    <row r="100" s="65" customFormat="1" ht="23.25" customHeight="1" spans="1:30">
      <c r="A100"/>
      <c r="B100" s="48"/>
      <c r="C100" s="160"/>
      <c r="D100" s="160"/>
      <c r="E100" s="160"/>
      <c r="F100" s="160"/>
      <c r="G100" s="160"/>
      <c r="H100" s="160"/>
      <c r="I100" s="160"/>
      <c r="J100" s="160"/>
      <c r="K100" s="160"/>
      <c r="L100" s="160"/>
      <c r="M100" s="160"/>
      <c r="N100" s="160"/>
      <c r="O100" s="160"/>
      <c r="P100" s="160"/>
      <c r="Q100" s="160"/>
      <c r="R100" s="160"/>
      <c r="S100" s="160"/>
      <c r="T100" s="160"/>
      <c r="U100" s="160"/>
      <c r="V100" s="39"/>
      <c r="W100" s="30"/>
      <c r="X100" s="30"/>
      <c r="Y100" s="30"/>
      <c r="Z100" s="30"/>
      <c r="AA100" s="30"/>
      <c r="AB100" s="30"/>
      <c r="AC100" s="30"/>
      <c r="AD100" s="30"/>
    </row>
    <row r="101" s="65" customFormat="1" ht="23.25" customHeight="1" spans="1:30">
      <c r="A101"/>
      <c r="B101" s="48"/>
      <c r="C101" s="160"/>
      <c r="D101" s="160"/>
      <c r="E101" s="160"/>
      <c r="F101" s="160"/>
      <c r="G101" s="160"/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60"/>
      <c r="U101" s="160"/>
      <c r="V101" s="39"/>
      <c r="W101" s="30"/>
      <c r="X101" s="30"/>
      <c r="Y101" s="30"/>
      <c r="Z101" s="30"/>
      <c r="AA101" s="30"/>
      <c r="AB101" s="30"/>
      <c r="AC101" s="30"/>
      <c r="AD101" s="30"/>
    </row>
    <row r="102" s="65" customFormat="1" ht="23.25" customHeight="1" spans="1:30">
      <c r="A102"/>
      <c r="B102" s="48"/>
      <c r="C102" s="160"/>
      <c r="D102" s="160"/>
      <c r="E102" s="160"/>
      <c r="F102" s="160"/>
      <c r="G102" s="160"/>
      <c r="H102" s="160"/>
      <c r="I102" s="160"/>
      <c r="J102" s="160"/>
      <c r="K102" s="160"/>
      <c r="L102" s="160"/>
      <c r="M102" s="160"/>
      <c r="N102" s="160"/>
      <c r="O102" s="160"/>
      <c r="P102" s="160"/>
      <c r="Q102" s="160"/>
      <c r="R102" s="160"/>
      <c r="S102" s="160"/>
      <c r="T102" s="160"/>
      <c r="U102" s="160"/>
      <c r="V102" s="39"/>
      <c r="W102" s="30"/>
      <c r="X102" s="30"/>
      <c r="Y102" s="30"/>
      <c r="Z102" s="30"/>
      <c r="AA102" s="30"/>
      <c r="AB102" s="30"/>
      <c r="AC102" s="30"/>
      <c r="AD102" s="30"/>
    </row>
    <row r="103" s="65" customFormat="1" ht="23.25" customHeight="1" spans="1:30">
      <c r="A103"/>
      <c r="B103" s="48"/>
      <c r="C103" s="160"/>
      <c r="D103" s="160"/>
      <c r="E103" s="160"/>
      <c r="F103" s="160"/>
      <c r="G103" s="160"/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60"/>
      <c r="U103" s="160"/>
      <c r="V103" s="39"/>
      <c r="W103" s="30"/>
      <c r="X103" s="30"/>
      <c r="Y103" s="30"/>
      <c r="Z103" s="30"/>
      <c r="AA103" s="30"/>
      <c r="AB103" s="30"/>
      <c r="AC103" s="30"/>
      <c r="AD103" s="30"/>
    </row>
    <row r="104" s="65" customFormat="1" ht="23.25" customHeight="1" spans="1:30">
      <c r="A104"/>
      <c r="B104" s="48"/>
      <c r="C104" s="160"/>
      <c r="D104" s="160"/>
      <c r="E104" s="160"/>
      <c r="F104" s="160"/>
      <c r="G104" s="160"/>
      <c r="H104" s="160"/>
      <c r="I104" s="160"/>
      <c r="J104" s="160"/>
      <c r="K104" s="160"/>
      <c r="L104" s="160"/>
      <c r="M104" s="160"/>
      <c r="N104" s="160"/>
      <c r="O104" s="160"/>
      <c r="P104" s="160"/>
      <c r="Q104" s="160"/>
      <c r="R104" s="160"/>
      <c r="S104" s="160"/>
      <c r="T104" s="160"/>
      <c r="U104" s="160"/>
      <c r="V104" s="39"/>
      <c r="W104" s="30"/>
      <c r="X104" s="30"/>
      <c r="Y104" s="30"/>
      <c r="Z104" s="30"/>
      <c r="AA104" s="30"/>
      <c r="AB104" s="30"/>
      <c r="AC104" s="30"/>
      <c r="AD104" s="30"/>
    </row>
    <row r="105" s="65" customFormat="1" ht="23.25" customHeight="1" spans="1:30">
      <c r="A105"/>
      <c r="B105" s="48"/>
      <c r="C105" s="160"/>
      <c r="D105" s="160"/>
      <c r="E105" s="160"/>
      <c r="F105" s="160"/>
      <c r="G105" s="160"/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60"/>
      <c r="U105" s="160"/>
      <c r="V105" s="39"/>
      <c r="W105" s="30"/>
      <c r="X105" s="30"/>
      <c r="Y105" s="30"/>
      <c r="Z105" s="30"/>
      <c r="AA105" s="30"/>
      <c r="AB105" s="30"/>
      <c r="AC105" s="30"/>
      <c r="AD105" s="30"/>
    </row>
    <row r="106" s="65" customFormat="1" ht="23.25" customHeight="1" spans="1:30">
      <c r="A106"/>
      <c r="B106" s="48"/>
      <c r="C106" s="160"/>
      <c r="D106" s="160"/>
      <c r="E106" s="160"/>
      <c r="F106" s="160"/>
      <c r="G106" s="160"/>
      <c r="H106" s="160"/>
      <c r="I106" s="160"/>
      <c r="J106" s="160"/>
      <c r="K106" s="160"/>
      <c r="L106" s="160"/>
      <c r="M106" s="160"/>
      <c r="N106" s="160"/>
      <c r="O106" s="160"/>
      <c r="P106" s="160"/>
      <c r="Q106" s="160"/>
      <c r="R106" s="160"/>
      <c r="S106" s="160"/>
      <c r="T106" s="160"/>
      <c r="U106" s="160"/>
      <c r="V106" s="39"/>
      <c r="W106" s="30"/>
      <c r="X106" s="30"/>
      <c r="Y106" s="30"/>
      <c r="Z106" s="30"/>
      <c r="AA106" s="30"/>
      <c r="AB106" s="30"/>
      <c r="AC106" s="30"/>
      <c r="AD106" s="30"/>
    </row>
    <row r="107" s="65" customFormat="1" ht="23.25" customHeight="1" spans="1:30">
      <c r="A107"/>
      <c r="B107" s="48"/>
      <c r="C107" s="160"/>
      <c r="D107" s="160"/>
      <c r="E107" s="160"/>
      <c r="F107" s="160"/>
      <c r="G107" s="160"/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60"/>
      <c r="U107" s="160"/>
      <c r="V107" s="39"/>
      <c r="W107" s="30"/>
      <c r="X107" s="30"/>
      <c r="Y107" s="30"/>
      <c r="Z107" s="30"/>
      <c r="AA107" s="30"/>
      <c r="AB107" s="30"/>
      <c r="AC107" s="30"/>
      <c r="AD107" s="30"/>
    </row>
    <row r="108" s="65" customFormat="1" ht="23.25" customHeight="1" spans="1:30">
      <c r="A108"/>
      <c r="B108" s="332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39"/>
      <c r="W108" s="30"/>
      <c r="X108" s="30"/>
      <c r="Y108" s="30"/>
      <c r="Z108" s="30"/>
      <c r="AA108" s="30"/>
      <c r="AB108" s="30"/>
      <c r="AC108" s="30"/>
      <c r="AD108" s="30"/>
    </row>
    <row r="109" s="65" customFormat="1" ht="23.25" customHeight="1" spans="1:30">
      <c r="A109"/>
      <c r="B109" s="35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0"/>
      <c r="X109" s="30"/>
      <c r="Y109" s="30"/>
      <c r="Z109" s="30"/>
      <c r="AA109" s="30"/>
      <c r="AB109" s="30"/>
      <c r="AC109" s="30"/>
      <c r="AD109" s="30"/>
    </row>
    <row r="110" s="65" customFormat="1" ht="23.25" customHeight="1" spans="1:22">
      <c r="A110"/>
      <c r="B110" s="104"/>
      <c r="C110" s="104"/>
      <c r="D110" s="104"/>
      <c r="E110" s="104"/>
      <c r="F110" s="104"/>
      <c r="G110" s="104"/>
      <c r="H110" s="104"/>
      <c r="I110" s="104"/>
      <c r="J110" s="104"/>
      <c r="K110" s="104"/>
      <c r="L110" s="104"/>
      <c r="M110" s="104"/>
      <c r="N110" s="104"/>
      <c r="O110" s="104"/>
      <c r="P110" s="104"/>
      <c r="Q110" s="104"/>
      <c r="R110" s="104"/>
      <c r="S110" s="104"/>
      <c r="T110" s="104"/>
      <c r="U110" s="104"/>
      <c r="V110" s="104"/>
    </row>
    <row r="111" s="65" customFormat="1" ht="23.25" customHeight="1" spans="1:22">
      <c r="A111"/>
      <c r="B111" s="333"/>
      <c r="C111" s="104"/>
      <c r="D111" s="104"/>
      <c r="E111" s="104"/>
      <c r="F111" s="104"/>
      <c r="G111" s="104"/>
      <c r="H111" s="104"/>
      <c r="I111" s="104"/>
      <c r="J111" s="104"/>
      <c r="K111" s="104"/>
      <c r="L111" s="104"/>
      <c r="M111" s="104"/>
      <c r="N111" s="104"/>
      <c r="O111" s="104"/>
      <c r="P111" s="104"/>
      <c r="Q111" s="104"/>
      <c r="R111" s="104"/>
      <c r="S111" s="104"/>
      <c r="T111" s="104"/>
      <c r="U111" s="104"/>
      <c r="V111" s="104"/>
    </row>
    <row r="112" s="65" customFormat="1" ht="23.25" customHeight="1" spans="1:22">
      <c r="A112"/>
      <c r="B112" s="100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  <c r="S112" s="100"/>
      <c r="T112" s="100"/>
      <c r="U112" s="100"/>
      <c r="V112" s="104"/>
    </row>
    <row r="113" s="65" customFormat="1" ht="23.25" customHeight="1" spans="1:22">
      <c r="A113"/>
      <c r="B113" s="334"/>
      <c r="C113" s="102"/>
      <c r="D113" s="102"/>
      <c r="E113" s="102"/>
      <c r="F113" s="102"/>
      <c r="G113" s="102"/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  <c r="R113" s="102"/>
      <c r="S113" s="102"/>
      <c r="T113" s="102"/>
      <c r="U113" s="102"/>
      <c r="V113" s="104"/>
    </row>
    <row r="114" s="65" customFormat="1" ht="23.25" customHeight="1" spans="1:22">
      <c r="A114"/>
      <c r="B114" s="334"/>
      <c r="C114" s="102"/>
      <c r="D114" s="102"/>
      <c r="E114" s="102"/>
      <c r="F114" s="102"/>
      <c r="G114" s="102"/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  <c r="R114" s="102"/>
      <c r="S114" s="344"/>
      <c r="T114" s="102"/>
      <c r="U114" s="102"/>
      <c r="V114" s="104"/>
    </row>
    <row r="115" s="65" customFormat="1" ht="23.25" customHeight="1" spans="1:22">
      <c r="A115"/>
      <c r="B115" s="334"/>
      <c r="C115" s="102"/>
      <c r="D115" s="102"/>
      <c r="E115" s="102"/>
      <c r="F115" s="102"/>
      <c r="G115" s="102"/>
      <c r="H115" s="102"/>
      <c r="I115" s="102"/>
      <c r="J115" s="102"/>
      <c r="K115" s="102"/>
      <c r="L115" s="102"/>
      <c r="M115" s="102"/>
      <c r="N115" s="102"/>
      <c r="O115" s="102"/>
      <c r="P115" s="102"/>
      <c r="Q115" s="102"/>
      <c r="R115" s="102"/>
      <c r="S115" s="344"/>
      <c r="T115" s="102"/>
      <c r="U115" s="102"/>
      <c r="V115" s="104"/>
    </row>
    <row r="116" s="65" customFormat="1" ht="23.25" customHeight="1" spans="1:22">
      <c r="A116"/>
      <c r="B116" s="334"/>
      <c r="C116" s="102"/>
      <c r="D116" s="102"/>
      <c r="E116" s="102"/>
      <c r="F116" s="102"/>
      <c r="G116" s="102"/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  <c r="R116" s="102"/>
      <c r="S116" s="344"/>
      <c r="T116" s="102"/>
      <c r="U116" s="102"/>
      <c r="V116" s="104"/>
    </row>
    <row r="117" s="65" customFormat="1" ht="23.25" customHeight="1" spans="1:22">
      <c r="A117"/>
      <c r="B117" s="334"/>
      <c r="C117" s="102"/>
      <c r="D117" s="102"/>
      <c r="E117" s="102"/>
      <c r="F117" s="102"/>
      <c r="G117" s="102"/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  <c r="R117" s="102"/>
      <c r="S117" s="344"/>
      <c r="T117" s="102"/>
      <c r="U117" s="102"/>
      <c r="V117" s="104"/>
    </row>
    <row r="118" s="65" customFormat="1" ht="23.25" customHeight="1" spans="1:22">
      <c r="A118"/>
      <c r="B118" s="334"/>
      <c r="C118" s="102"/>
      <c r="D118" s="102"/>
      <c r="E118" s="102"/>
      <c r="F118" s="102"/>
      <c r="G118" s="102"/>
      <c r="H118" s="102"/>
      <c r="I118" s="102"/>
      <c r="J118" s="102"/>
      <c r="K118" s="102"/>
      <c r="L118" s="102"/>
      <c r="M118" s="102"/>
      <c r="N118" s="102"/>
      <c r="O118" s="102"/>
      <c r="P118" s="102"/>
      <c r="Q118" s="102"/>
      <c r="R118" s="102"/>
      <c r="S118" s="344"/>
      <c r="T118" s="102"/>
      <c r="U118" s="102"/>
      <c r="V118" s="104"/>
    </row>
    <row r="119" s="65" customFormat="1" ht="23.25" customHeight="1" spans="1:22">
      <c r="A119"/>
      <c r="B119" s="334"/>
      <c r="C119" s="102"/>
      <c r="D119" s="102"/>
      <c r="E119" s="102"/>
      <c r="F119" s="102"/>
      <c r="G119" s="102"/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  <c r="R119" s="102"/>
      <c r="S119" s="344"/>
      <c r="T119" s="102"/>
      <c r="U119" s="102"/>
      <c r="V119" s="104"/>
    </row>
    <row r="120" s="65" customFormat="1" ht="23.25" customHeight="1" spans="1:22">
      <c r="A120"/>
      <c r="B120" s="334"/>
      <c r="C120" s="102"/>
      <c r="D120" s="102"/>
      <c r="E120" s="102"/>
      <c r="F120" s="102"/>
      <c r="G120" s="102"/>
      <c r="H120" s="102"/>
      <c r="I120" s="102"/>
      <c r="J120" s="102"/>
      <c r="K120" s="102"/>
      <c r="L120" s="102"/>
      <c r="M120" s="102"/>
      <c r="N120" s="102"/>
      <c r="O120" s="102"/>
      <c r="P120" s="102"/>
      <c r="Q120" s="102"/>
      <c r="R120" s="102"/>
      <c r="S120" s="344"/>
      <c r="T120" s="102"/>
      <c r="U120" s="102"/>
      <c r="V120" s="104"/>
    </row>
    <row r="121" s="65" customFormat="1" ht="23.25" customHeight="1" spans="1:22">
      <c r="A121"/>
      <c r="B121" s="334"/>
      <c r="C121" s="102"/>
      <c r="D121" s="102"/>
      <c r="E121" s="102"/>
      <c r="F121" s="102"/>
      <c r="G121" s="102"/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  <c r="R121" s="102"/>
      <c r="S121" s="344"/>
      <c r="T121" s="102"/>
      <c r="U121" s="102"/>
      <c r="V121" s="104"/>
    </row>
    <row r="122" s="65" customFormat="1" ht="23.25" customHeight="1" spans="1:22">
      <c r="A122"/>
      <c r="B122" s="334"/>
      <c r="C122" s="102"/>
      <c r="D122" s="102"/>
      <c r="E122" s="102"/>
      <c r="F122" s="102"/>
      <c r="G122" s="102"/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  <c r="R122" s="102"/>
      <c r="S122" s="344"/>
      <c r="T122" s="102"/>
      <c r="U122" s="102"/>
      <c r="V122" s="104"/>
    </row>
    <row r="123" s="65" customFormat="1" ht="23.25" customHeight="1" spans="1:22">
      <c r="A123"/>
      <c r="B123" s="334"/>
      <c r="C123" s="102"/>
      <c r="D123" s="102"/>
      <c r="E123" s="102"/>
      <c r="F123" s="102"/>
      <c r="G123" s="102"/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  <c r="R123" s="102"/>
      <c r="S123" s="344"/>
      <c r="T123" s="102"/>
      <c r="U123" s="102"/>
      <c r="V123" s="104"/>
    </row>
    <row r="124" s="65" customFormat="1" ht="23.25" customHeight="1" spans="1:22">
      <c r="A124"/>
      <c r="B124" s="334"/>
      <c r="C124" s="102"/>
      <c r="D124" s="102"/>
      <c r="E124" s="102"/>
      <c r="F124" s="102"/>
      <c r="G124" s="102"/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  <c r="R124" s="102"/>
      <c r="S124" s="344"/>
      <c r="T124" s="102"/>
      <c r="U124" s="102"/>
      <c r="V124" s="104"/>
    </row>
    <row r="125" s="65" customFormat="1" ht="23.25" customHeight="1" spans="1:22">
      <c r="A125"/>
      <c r="B125" s="334"/>
      <c r="C125" s="102"/>
      <c r="D125" s="102"/>
      <c r="E125" s="102"/>
      <c r="F125" s="102"/>
      <c r="G125" s="102"/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  <c r="R125" s="102"/>
      <c r="S125" s="344"/>
      <c r="T125" s="102"/>
      <c r="U125" s="102"/>
      <c r="V125" s="104"/>
    </row>
    <row r="126" s="65" customFormat="1" ht="23.25" customHeight="1" spans="1:22">
      <c r="A126"/>
      <c r="B126" s="334"/>
      <c r="C126" s="102"/>
      <c r="D126" s="102"/>
      <c r="E126" s="102"/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  <c r="R126" s="102"/>
      <c r="S126" s="344"/>
      <c r="T126" s="102"/>
      <c r="U126" s="102"/>
      <c r="V126" s="104"/>
    </row>
    <row r="127" s="65" customFormat="1" ht="23.25" customHeight="1" spans="1:22">
      <c r="A127"/>
      <c r="B127" s="334"/>
      <c r="C127" s="102"/>
      <c r="D127" s="102"/>
      <c r="E127" s="102"/>
      <c r="F127" s="102"/>
      <c r="G127" s="102"/>
      <c r="H127" s="102"/>
      <c r="I127" s="102"/>
      <c r="J127" s="102"/>
      <c r="K127" s="102"/>
      <c r="L127" s="102"/>
      <c r="M127" s="102"/>
      <c r="N127" s="102"/>
      <c r="O127" s="102"/>
      <c r="P127" s="102"/>
      <c r="Q127" s="102"/>
      <c r="R127" s="102"/>
      <c r="S127" s="344"/>
      <c r="T127" s="102"/>
      <c r="U127" s="102"/>
      <c r="V127" s="104"/>
    </row>
    <row r="128" s="65" customFormat="1" ht="23.25" customHeight="1" spans="1:22">
      <c r="A128"/>
      <c r="B128" s="334"/>
      <c r="C128" s="102"/>
      <c r="D128" s="102"/>
      <c r="E128" s="102"/>
      <c r="F128" s="102"/>
      <c r="G128" s="102"/>
      <c r="H128" s="102"/>
      <c r="I128" s="102"/>
      <c r="J128" s="102"/>
      <c r="K128" s="102"/>
      <c r="L128" s="102"/>
      <c r="M128" s="102"/>
      <c r="N128" s="102"/>
      <c r="O128" s="102"/>
      <c r="P128" s="102"/>
      <c r="Q128" s="102"/>
      <c r="R128" s="102"/>
      <c r="S128" s="344"/>
      <c r="T128" s="102"/>
      <c r="U128" s="102"/>
      <c r="V128" s="104"/>
    </row>
    <row r="129" s="65" customFormat="1" ht="23.25" customHeight="1" spans="1:22">
      <c r="A129"/>
      <c r="B129" s="334"/>
      <c r="C129" s="102"/>
      <c r="D129" s="102"/>
      <c r="E129" s="102"/>
      <c r="F129" s="102"/>
      <c r="G129" s="102"/>
      <c r="H129" s="102"/>
      <c r="I129" s="102"/>
      <c r="J129" s="102"/>
      <c r="K129" s="102"/>
      <c r="L129" s="102"/>
      <c r="M129" s="102"/>
      <c r="N129" s="102"/>
      <c r="O129" s="102"/>
      <c r="P129" s="102"/>
      <c r="Q129" s="102"/>
      <c r="R129" s="102"/>
      <c r="S129" s="344"/>
      <c r="T129" s="102"/>
      <c r="U129" s="102"/>
      <c r="V129" s="104"/>
    </row>
    <row r="130" s="65" customFormat="1" ht="23.25" customHeight="1" spans="1:22">
      <c r="A130"/>
      <c r="B130" s="334"/>
      <c r="C130" s="102"/>
      <c r="D130" s="102"/>
      <c r="E130" s="102"/>
      <c r="F130" s="102"/>
      <c r="G130" s="102"/>
      <c r="H130" s="102"/>
      <c r="I130" s="102"/>
      <c r="J130" s="102"/>
      <c r="K130" s="102"/>
      <c r="L130" s="102"/>
      <c r="M130" s="102"/>
      <c r="N130" s="102"/>
      <c r="O130" s="102"/>
      <c r="P130" s="102"/>
      <c r="Q130" s="102"/>
      <c r="R130" s="102"/>
      <c r="S130" s="344"/>
      <c r="T130" s="102"/>
      <c r="U130" s="102"/>
      <c r="V130" s="104"/>
    </row>
    <row r="131" s="65" customFormat="1" ht="23.25" customHeight="1" spans="1:22">
      <c r="A131"/>
      <c r="B131" s="334"/>
      <c r="C131" s="102"/>
      <c r="D131" s="102"/>
      <c r="E131" s="102"/>
      <c r="F131" s="102"/>
      <c r="G131" s="102"/>
      <c r="H131" s="102"/>
      <c r="I131" s="102"/>
      <c r="J131" s="102"/>
      <c r="K131" s="102"/>
      <c r="L131" s="102"/>
      <c r="M131" s="102"/>
      <c r="N131" s="102"/>
      <c r="O131" s="102"/>
      <c r="P131" s="102"/>
      <c r="Q131" s="102"/>
      <c r="R131" s="102"/>
      <c r="S131" s="344"/>
      <c r="T131" s="102"/>
      <c r="U131" s="102"/>
      <c r="V131" s="104"/>
    </row>
    <row r="132" s="65" customFormat="1" ht="23.25" customHeight="1" spans="1:22">
      <c r="A132"/>
      <c r="B132" s="334"/>
      <c r="C132" s="102"/>
      <c r="D132" s="102"/>
      <c r="E132" s="102"/>
      <c r="F132" s="102"/>
      <c r="G132" s="102"/>
      <c r="H132" s="102"/>
      <c r="I132" s="102"/>
      <c r="J132" s="102"/>
      <c r="K132" s="102"/>
      <c r="L132" s="102"/>
      <c r="M132" s="102"/>
      <c r="N132" s="102"/>
      <c r="O132" s="102"/>
      <c r="P132" s="102"/>
      <c r="Q132" s="102"/>
      <c r="R132" s="102"/>
      <c r="S132" s="344"/>
      <c r="T132" s="102"/>
      <c r="U132" s="102"/>
      <c r="V132" s="104"/>
    </row>
    <row r="133" s="65" customFormat="1" ht="23.25" customHeight="1" spans="1:22">
      <c r="A133"/>
      <c r="B133" s="334"/>
      <c r="C133" s="102"/>
      <c r="D133" s="102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  <c r="R133" s="102"/>
      <c r="S133" s="344"/>
      <c r="T133" s="102"/>
      <c r="U133" s="102"/>
      <c r="V133" s="104"/>
    </row>
    <row r="134" s="65" customFormat="1" ht="23.25" customHeight="1" spans="1:22">
      <c r="A134"/>
      <c r="B134" s="334"/>
      <c r="C134" s="102"/>
      <c r="D134" s="102"/>
      <c r="E134" s="102"/>
      <c r="F134" s="102"/>
      <c r="G134" s="102"/>
      <c r="H134" s="102"/>
      <c r="I134" s="102"/>
      <c r="J134" s="102"/>
      <c r="K134" s="102"/>
      <c r="L134" s="102"/>
      <c r="M134" s="102"/>
      <c r="N134" s="102"/>
      <c r="O134" s="102"/>
      <c r="P134" s="102"/>
      <c r="Q134" s="102"/>
      <c r="R134" s="102"/>
      <c r="S134" s="344"/>
      <c r="T134" s="102"/>
      <c r="U134" s="102"/>
      <c r="V134" s="104"/>
    </row>
    <row r="135" s="65" customFormat="1" ht="23.25" customHeight="1" spans="1:22">
      <c r="A135"/>
      <c r="B135" s="334"/>
      <c r="C135" s="102"/>
      <c r="D135" s="102"/>
      <c r="E135" s="102"/>
      <c r="F135" s="102"/>
      <c r="G135" s="102"/>
      <c r="H135" s="102"/>
      <c r="I135" s="102"/>
      <c r="J135" s="102"/>
      <c r="K135" s="102"/>
      <c r="L135" s="102"/>
      <c r="M135" s="102"/>
      <c r="N135" s="102"/>
      <c r="O135" s="102"/>
      <c r="P135" s="102"/>
      <c r="Q135" s="102"/>
      <c r="R135" s="102"/>
      <c r="S135" s="344"/>
      <c r="T135" s="102"/>
      <c r="U135" s="102"/>
      <c r="V135" s="104"/>
    </row>
    <row r="136" s="65" customFormat="1" ht="23.25" customHeight="1" spans="1:22">
      <c r="A136"/>
      <c r="B136" s="345"/>
      <c r="C136" s="88"/>
      <c r="D136" s="88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88"/>
      <c r="P136" s="88"/>
      <c r="Q136" s="88"/>
      <c r="R136" s="88"/>
      <c r="S136" s="88"/>
      <c r="T136" s="88"/>
      <c r="U136" s="88"/>
      <c r="V136" s="104"/>
    </row>
    <row r="137" s="65" customFormat="1" ht="23.25" customHeight="1" spans="1:22">
      <c r="A137"/>
      <c r="B137" s="346"/>
      <c r="C137" s="104"/>
      <c r="D137" s="104"/>
      <c r="E137" s="104"/>
      <c r="F137" s="104"/>
      <c r="G137" s="104"/>
      <c r="H137" s="104"/>
      <c r="I137" s="104"/>
      <c r="J137" s="104"/>
      <c r="K137" s="104"/>
      <c r="L137" s="104"/>
      <c r="M137" s="104"/>
      <c r="N137" s="104"/>
      <c r="O137" s="104"/>
      <c r="P137" s="104"/>
      <c r="Q137" s="104"/>
      <c r="R137" s="104"/>
      <c r="S137" s="104"/>
      <c r="T137" s="104"/>
      <c r="U137" s="104"/>
      <c r="V137" s="104"/>
    </row>
    <row r="138" s="65" customFormat="1" ht="23.25" customHeight="1" spans="1:22">
      <c r="A138"/>
      <c r="B138" s="104"/>
      <c r="C138" s="104"/>
      <c r="D138" s="104"/>
      <c r="E138" s="104"/>
      <c r="F138" s="104"/>
      <c r="G138" s="104"/>
      <c r="H138" s="104"/>
      <c r="I138" s="104"/>
      <c r="J138" s="104"/>
      <c r="K138" s="104"/>
      <c r="L138" s="104"/>
      <c r="M138" s="104"/>
      <c r="N138" s="104"/>
      <c r="O138" s="104"/>
      <c r="P138" s="104"/>
      <c r="Q138" s="104"/>
      <c r="R138" s="104"/>
      <c r="S138" s="104"/>
      <c r="T138" s="104"/>
      <c r="U138" s="104"/>
      <c r="V138" s="104"/>
    </row>
    <row r="139" s="65" customFormat="1" ht="23.25" customHeight="1" spans="1:22">
      <c r="A139"/>
      <c r="B139" s="333"/>
      <c r="C139" s="104"/>
      <c r="D139" s="104"/>
      <c r="E139" s="104"/>
      <c r="F139" s="104"/>
      <c r="G139" s="104"/>
      <c r="H139" s="104"/>
      <c r="I139" s="104"/>
      <c r="J139" s="104"/>
      <c r="K139" s="104"/>
      <c r="L139" s="104"/>
      <c r="M139" s="104"/>
      <c r="N139" s="104"/>
      <c r="O139" s="104"/>
      <c r="P139" s="104"/>
      <c r="Q139" s="104"/>
      <c r="R139" s="104"/>
      <c r="S139" s="104"/>
      <c r="T139" s="104"/>
      <c r="U139" s="104"/>
      <c r="V139" s="104"/>
    </row>
    <row r="140" s="65" customFormat="1" ht="23.25" customHeight="1" spans="1:22">
      <c r="A140"/>
      <c r="B140" s="100"/>
      <c r="C140" s="100"/>
      <c r="D140" s="100"/>
      <c r="E140" s="100"/>
      <c r="F140" s="100"/>
      <c r="G140" s="100"/>
      <c r="H140" s="100"/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  <c r="S140" s="100"/>
      <c r="T140" s="100"/>
      <c r="U140" s="100"/>
      <c r="V140" s="104"/>
    </row>
    <row r="141" s="65" customFormat="1" ht="23.25" customHeight="1" spans="1:22">
      <c r="A141"/>
      <c r="B141" s="102"/>
      <c r="C141" s="102"/>
      <c r="D141" s="102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  <c r="P141" s="102"/>
      <c r="Q141" s="102"/>
      <c r="R141" s="102"/>
      <c r="S141" s="102"/>
      <c r="T141" s="102"/>
      <c r="U141" s="102"/>
      <c r="V141" s="104"/>
    </row>
    <row r="142" s="65" customFormat="1" ht="23.25" customHeight="1" spans="1:22">
      <c r="A142"/>
      <c r="B142" s="102"/>
      <c r="C142" s="102"/>
      <c r="D142" s="102"/>
      <c r="E142" s="102"/>
      <c r="F142" s="102"/>
      <c r="G142" s="102"/>
      <c r="H142" s="102"/>
      <c r="I142" s="102"/>
      <c r="J142" s="102"/>
      <c r="K142" s="102"/>
      <c r="L142" s="102"/>
      <c r="M142" s="102"/>
      <c r="N142" s="102"/>
      <c r="O142" s="102"/>
      <c r="P142" s="102"/>
      <c r="Q142" s="102"/>
      <c r="R142" s="102"/>
      <c r="S142" s="102"/>
      <c r="T142" s="102"/>
      <c r="U142" s="102"/>
      <c r="V142" s="104"/>
    </row>
    <row r="143" s="65" customFormat="1" ht="23.25" customHeight="1" spans="1:22">
      <c r="A143"/>
      <c r="B143" s="102"/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  <c r="N143" s="102"/>
      <c r="O143" s="102"/>
      <c r="P143" s="102"/>
      <c r="Q143" s="102"/>
      <c r="R143" s="102"/>
      <c r="S143" s="102"/>
      <c r="T143" s="102"/>
      <c r="U143" s="102"/>
      <c r="V143" s="104"/>
    </row>
    <row r="144" s="65" customFormat="1" ht="23.25" customHeight="1" spans="1:22">
      <c r="A144"/>
      <c r="B144" s="102"/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  <c r="N144" s="102"/>
      <c r="O144" s="102"/>
      <c r="P144" s="102"/>
      <c r="Q144" s="102"/>
      <c r="R144" s="102"/>
      <c r="S144" s="102"/>
      <c r="T144" s="102"/>
      <c r="U144" s="102"/>
      <c r="V144" s="104"/>
    </row>
    <row r="145" s="65" customFormat="1" ht="23.25" customHeight="1" spans="1:22">
      <c r="A145"/>
      <c r="B145" s="102"/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  <c r="N145" s="102"/>
      <c r="O145" s="102"/>
      <c r="P145" s="102"/>
      <c r="Q145" s="102"/>
      <c r="R145" s="102"/>
      <c r="S145" s="102"/>
      <c r="T145" s="102"/>
      <c r="U145" s="102"/>
      <c r="V145" s="104"/>
    </row>
    <row r="146" s="65" customFormat="1" ht="23.25" customHeight="1" spans="1:22">
      <c r="A146"/>
      <c r="B146" s="102"/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  <c r="O146" s="102"/>
      <c r="P146" s="102"/>
      <c r="Q146" s="102"/>
      <c r="R146" s="102"/>
      <c r="S146" s="102"/>
      <c r="T146" s="102"/>
      <c r="U146" s="102"/>
      <c r="V146" s="104"/>
    </row>
    <row r="147" s="65" customFormat="1" ht="23.25" customHeight="1" spans="1:22">
      <c r="A147"/>
      <c r="B147" s="102"/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  <c r="P147" s="102"/>
      <c r="Q147" s="102"/>
      <c r="R147" s="102"/>
      <c r="S147" s="102"/>
      <c r="T147" s="102"/>
      <c r="U147" s="102"/>
      <c r="V147" s="104"/>
    </row>
    <row r="148" s="65" customFormat="1" ht="23.25" customHeight="1" spans="1:22">
      <c r="A148"/>
      <c r="B148" s="102"/>
      <c r="C148" s="102"/>
      <c r="D148" s="102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102"/>
      <c r="Q148" s="102"/>
      <c r="R148" s="102"/>
      <c r="S148" s="102"/>
      <c r="T148" s="102"/>
      <c r="U148" s="102"/>
      <c r="V148" s="104"/>
    </row>
    <row r="149" s="65" customFormat="1" ht="23.25" customHeight="1" spans="1:22">
      <c r="A149"/>
      <c r="B149" s="102"/>
      <c r="C149" s="102"/>
      <c r="D149" s="102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  <c r="P149" s="102"/>
      <c r="Q149" s="102"/>
      <c r="R149" s="102"/>
      <c r="S149" s="102"/>
      <c r="T149" s="102"/>
      <c r="U149" s="102"/>
      <c r="V149" s="104"/>
    </row>
    <row r="150" s="65" customFormat="1" ht="23.25" customHeight="1" spans="1:22">
      <c r="A150"/>
      <c r="B150" s="102"/>
      <c r="C150" s="102"/>
      <c r="D150" s="102"/>
      <c r="E150" s="102"/>
      <c r="F150" s="102"/>
      <c r="G150" s="102"/>
      <c r="H150" s="102"/>
      <c r="I150" s="102"/>
      <c r="J150" s="102"/>
      <c r="K150" s="102"/>
      <c r="L150" s="102"/>
      <c r="M150" s="102"/>
      <c r="N150" s="102"/>
      <c r="O150" s="102"/>
      <c r="P150" s="102"/>
      <c r="Q150" s="102"/>
      <c r="R150" s="102"/>
      <c r="S150" s="102"/>
      <c r="T150" s="102"/>
      <c r="U150" s="102"/>
      <c r="V150" s="104"/>
    </row>
    <row r="151" s="65" customFormat="1" ht="23.25" customHeight="1" spans="1:22">
      <c r="A151"/>
      <c r="B151" s="102"/>
      <c r="C151" s="102"/>
      <c r="D151" s="102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  <c r="P151" s="102"/>
      <c r="Q151" s="102"/>
      <c r="R151" s="102"/>
      <c r="S151" s="102"/>
      <c r="T151" s="102"/>
      <c r="U151" s="102"/>
      <c r="V151" s="104"/>
    </row>
    <row r="152" s="65" customFormat="1" ht="23.25" customHeight="1" spans="1:22">
      <c r="A152"/>
      <c r="B152" s="102"/>
      <c r="C152" s="102"/>
      <c r="D152" s="102"/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  <c r="P152" s="102"/>
      <c r="Q152" s="102"/>
      <c r="R152" s="102"/>
      <c r="S152" s="102"/>
      <c r="T152" s="102"/>
      <c r="U152" s="102"/>
      <c r="V152" s="104"/>
    </row>
    <row r="153" s="65" customFormat="1" ht="23.25" customHeight="1" spans="1:22">
      <c r="A153"/>
      <c r="B153" s="102"/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  <c r="R153" s="102"/>
      <c r="S153" s="102"/>
      <c r="T153" s="102"/>
      <c r="U153" s="102"/>
      <c r="V153" s="104"/>
    </row>
    <row r="154" s="65" customFormat="1" ht="23.25" customHeight="1" spans="1:22">
      <c r="A154"/>
      <c r="B154" s="102"/>
      <c r="C154" s="102"/>
      <c r="D154" s="102"/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  <c r="P154" s="102"/>
      <c r="Q154" s="102"/>
      <c r="R154" s="102"/>
      <c r="S154" s="102"/>
      <c r="T154" s="102"/>
      <c r="U154" s="102"/>
      <c r="V154" s="104"/>
    </row>
    <row r="155" s="65" customFormat="1" ht="23.25" customHeight="1" spans="1:22">
      <c r="A155"/>
      <c r="B155" s="102"/>
      <c r="C155" s="102"/>
      <c r="D155" s="102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  <c r="P155" s="102"/>
      <c r="Q155" s="102"/>
      <c r="R155" s="102"/>
      <c r="S155" s="102"/>
      <c r="T155" s="102"/>
      <c r="U155" s="102"/>
      <c r="V155" s="104"/>
    </row>
    <row r="156" s="65" customFormat="1" ht="23.25" customHeight="1" spans="1:22">
      <c r="A156"/>
      <c r="B156" s="102"/>
      <c r="C156" s="102"/>
      <c r="D156" s="102"/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  <c r="P156" s="102"/>
      <c r="Q156" s="102"/>
      <c r="R156" s="102"/>
      <c r="S156" s="102"/>
      <c r="T156" s="102"/>
      <c r="U156" s="102"/>
      <c r="V156" s="104"/>
    </row>
    <row r="157" s="65" customFormat="1" ht="23.25" customHeight="1" spans="1:22">
      <c r="A157"/>
      <c r="B157" s="102"/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  <c r="P157" s="102"/>
      <c r="Q157" s="102"/>
      <c r="R157" s="102"/>
      <c r="S157" s="102"/>
      <c r="T157" s="102"/>
      <c r="U157" s="102"/>
      <c r="V157" s="104"/>
    </row>
    <row r="158" s="65" customFormat="1" ht="23.25" customHeight="1" spans="1:22">
      <c r="A158"/>
      <c r="B158" s="102"/>
      <c r="C158" s="102"/>
      <c r="D158" s="102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  <c r="P158" s="102"/>
      <c r="Q158" s="102"/>
      <c r="R158" s="102"/>
      <c r="S158" s="102"/>
      <c r="T158" s="102"/>
      <c r="U158" s="102"/>
      <c r="V158" s="104"/>
    </row>
    <row r="159" s="65" customFormat="1" ht="23.25" customHeight="1" spans="1:22">
      <c r="A159"/>
      <c r="B159" s="102"/>
      <c r="C159" s="102"/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  <c r="P159" s="102"/>
      <c r="Q159" s="102"/>
      <c r="R159" s="102"/>
      <c r="S159" s="102"/>
      <c r="T159" s="102"/>
      <c r="U159" s="102"/>
      <c r="V159" s="104"/>
    </row>
    <row r="160" s="65" customFormat="1" ht="23.25" customHeight="1" spans="1:22">
      <c r="A160"/>
      <c r="B160" s="102"/>
      <c r="C160" s="102"/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  <c r="P160" s="102"/>
      <c r="Q160" s="102"/>
      <c r="R160" s="102"/>
      <c r="S160" s="102"/>
      <c r="T160" s="102"/>
      <c r="U160" s="102"/>
      <c r="V160" s="104"/>
    </row>
    <row r="161" s="65" customFormat="1" ht="23.25" customHeight="1" spans="1:22">
      <c r="A161"/>
      <c r="B161" s="102"/>
      <c r="C161" s="102"/>
      <c r="D161" s="102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  <c r="P161" s="102"/>
      <c r="Q161" s="102"/>
      <c r="R161" s="102"/>
      <c r="S161" s="102"/>
      <c r="T161" s="102"/>
      <c r="U161" s="102"/>
      <c r="V161" s="104"/>
    </row>
    <row r="162" s="65" customFormat="1" ht="23.25" customHeight="1" spans="1:22">
      <c r="A162"/>
      <c r="B162" s="102"/>
      <c r="C162" s="102"/>
      <c r="D162" s="102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  <c r="P162" s="102"/>
      <c r="Q162" s="102"/>
      <c r="R162" s="102"/>
      <c r="S162" s="102"/>
      <c r="T162" s="102"/>
      <c r="U162" s="102"/>
      <c r="V162" s="104"/>
    </row>
    <row r="163" s="65" customFormat="1" ht="23.25" customHeight="1" spans="1:22">
      <c r="A163"/>
      <c r="B163" s="102"/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  <c r="R163" s="102"/>
      <c r="S163" s="102"/>
      <c r="T163" s="102"/>
      <c r="U163" s="102"/>
      <c r="V163" s="104"/>
    </row>
    <row r="164" s="65" customFormat="1" ht="23.25" customHeight="1" spans="1:22">
      <c r="A164"/>
      <c r="B164" s="102"/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  <c r="P164" s="102"/>
      <c r="Q164" s="102"/>
      <c r="R164" s="102"/>
      <c r="S164" s="102"/>
      <c r="T164" s="102"/>
      <c r="U164" s="102"/>
      <c r="V164" s="104"/>
    </row>
    <row r="165" s="65" customFormat="1" ht="23.25" customHeight="1" spans="1:22">
      <c r="A165"/>
      <c r="B165" s="102"/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  <c r="P165" s="102"/>
      <c r="Q165" s="102"/>
      <c r="R165" s="102"/>
      <c r="S165" s="102"/>
      <c r="T165" s="102"/>
      <c r="U165" s="102"/>
      <c r="V165" s="104"/>
    </row>
    <row r="166" s="65" customFormat="1" ht="23.25" customHeight="1" spans="1:22">
      <c r="A166"/>
      <c r="B166" s="345"/>
      <c r="C166" s="88"/>
      <c r="D166" s="88"/>
      <c r="E166" s="88"/>
      <c r="F166" s="88"/>
      <c r="G166" s="88"/>
      <c r="H166" s="88"/>
      <c r="I166" s="88"/>
      <c r="J166" s="88"/>
      <c r="K166" s="88"/>
      <c r="L166" s="88"/>
      <c r="M166" s="88"/>
      <c r="N166" s="88"/>
      <c r="O166" s="88"/>
      <c r="P166" s="88"/>
      <c r="Q166" s="88"/>
      <c r="R166" s="88"/>
      <c r="S166" s="88"/>
      <c r="T166" s="88"/>
      <c r="U166" s="88"/>
      <c r="V166" s="104"/>
    </row>
    <row r="167" s="65" customFormat="1" ht="23.25" customHeight="1" spans="1:22">
      <c r="A167"/>
      <c r="B167" s="346"/>
      <c r="C167" s="104"/>
      <c r="D167" s="104"/>
      <c r="E167" s="104"/>
      <c r="F167" s="104"/>
      <c r="G167" s="104"/>
      <c r="H167" s="104"/>
      <c r="I167" s="104"/>
      <c r="J167" s="104"/>
      <c r="K167" s="104"/>
      <c r="L167" s="104"/>
      <c r="M167" s="104"/>
      <c r="N167" s="104"/>
      <c r="O167" s="104"/>
      <c r="P167" s="104"/>
      <c r="Q167" s="104"/>
      <c r="R167" s="104"/>
      <c r="S167" s="104"/>
      <c r="T167" s="104"/>
      <c r="U167" s="104"/>
      <c r="V167" s="104"/>
    </row>
    <row r="168" s="65" customFormat="1" ht="23.25" customHeight="1" spans="1:22">
      <c r="A168"/>
      <c r="B168" s="104"/>
      <c r="C168" s="104"/>
      <c r="D168" s="104"/>
      <c r="E168" s="104"/>
      <c r="F168" s="104"/>
      <c r="G168" s="104"/>
      <c r="H168" s="104"/>
      <c r="I168" s="104"/>
      <c r="J168" s="104"/>
      <c r="K168" s="104"/>
      <c r="L168" s="104"/>
      <c r="M168" s="104"/>
      <c r="N168" s="104"/>
      <c r="O168" s="104"/>
      <c r="P168" s="104"/>
      <c r="Q168" s="104"/>
      <c r="R168" s="104"/>
      <c r="S168" s="104"/>
      <c r="T168" s="104"/>
      <c r="U168" s="104"/>
      <c r="V168" s="104"/>
    </row>
    <row r="169" s="65" customFormat="1" ht="23.25" customHeight="1" spans="1:22">
      <c r="A169"/>
      <c r="B169" s="104"/>
      <c r="C169" s="104"/>
      <c r="D169" s="104"/>
      <c r="E169" s="104"/>
      <c r="F169" s="104"/>
      <c r="G169" s="104"/>
      <c r="H169" s="104"/>
      <c r="I169" s="104"/>
      <c r="J169" s="104"/>
      <c r="K169" s="104"/>
      <c r="L169" s="104"/>
      <c r="M169" s="104"/>
      <c r="N169" s="104"/>
      <c r="O169" s="104"/>
      <c r="P169" s="104"/>
      <c r="Q169" s="104"/>
      <c r="R169" s="104"/>
      <c r="S169" s="104"/>
      <c r="T169" s="104"/>
      <c r="U169" s="104"/>
      <c r="V169" s="104"/>
    </row>
    <row r="170" s="65" customFormat="1" ht="23.25" customHeight="1" spans="1:22">
      <c r="A170"/>
      <c r="B170" s="104"/>
      <c r="C170" s="104"/>
      <c r="D170" s="104"/>
      <c r="E170" s="104"/>
      <c r="F170" s="104"/>
      <c r="G170" s="104"/>
      <c r="H170" s="104"/>
      <c r="I170" s="104"/>
      <c r="J170" s="104"/>
      <c r="K170" s="104"/>
      <c r="L170" s="104"/>
      <c r="M170" s="104"/>
      <c r="N170" s="104"/>
      <c r="O170" s="104"/>
      <c r="P170" s="104"/>
      <c r="Q170" s="104"/>
      <c r="R170" s="104"/>
      <c r="S170" s="104"/>
      <c r="T170" s="104"/>
      <c r="U170" s="104"/>
      <c r="V170" s="104"/>
    </row>
    <row r="171" s="65" customFormat="1" ht="23.25" customHeight="1" spans="1:22">
      <c r="A171"/>
      <c r="B171" s="104"/>
      <c r="C171" s="104"/>
      <c r="D171" s="104"/>
      <c r="E171" s="104"/>
      <c r="F171" s="104"/>
      <c r="G171" s="104"/>
      <c r="H171" s="104"/>
      <c r="I171" s="104"/>
      <c r="J171" s="104"/>
      <c r="K171" s="104"/>
      <c r="L171" s="104"/>
      <c r="M171" s="104"/>
      <c r="N171" s="104"/>
      <c r="O171" s="104"/>
      <c r="P171" s="104"/>
      <c r="Q171" s="104"/>
      <c r="R171" s="104"/>
      <c r="S171" s="104"/>
      <c r="T171" s="104"/>
      <c r="U171" s="104"/>
      <c r="V171" s="104"/>
    </row>
    <row r="172" s="65" customFormat="1" ht="23.25" customHeight="1" spans="1:22">
      <c r="A172"/>
      <c r="B172" s="104"/>
      <c r="C172" s="104"/>
      <c r="D172" s="104"/>
      <c r="E172" s="104"/>
      <c r="F172" s="104"/>
      <c r="G172" s="104"/>
      <c r="H172" s="104"/>
      <c r="I172" s="104"/>
      <c r="J172" s="104"/>
      <c r="K172" s="104"/>
      <c r="L172" s="104"/>
      <c r="M172" s="104"/>
      <c r="N172" s="104"/>
      <c r="O172" s="104"/>
      <c r="P172" s="104"/>
      <c r="Q172" s="104"/>
      <c r="R172" s="104"/>
      <c r="S172" s="104"/>
      <c r="T172" s="104"/>
      <c r="U172" s="104"/>
      <c r="V172" s="104"/>
    </row>
    <row r="173" s="65" customFormat="1" ht="23.25" customHeight="1" spans="1:22">
      <c r="A173"/>
      <c r="B173" s="104"/>
      <c r="C173" s="104"/>
      <c r="D173" s="104"/>
      <c r="E173" s="104"/>
      <c r="F173" s="104"/>
      <c r="G173" s="104"/>
      <c r="H173" s="104"/>
      <c r="I173" s="104"/>
      <c r="J173" s="104"/>
      <c r="K173" s="104"/>
      <c r="L173" s="104"/>
      <c r="M173" s="104"/>
      <c r="N173" s="104"/>
      <c r="O173" s="104"/>
      <c r="P173" s="104"/>
      <c r="Q173" s="104"/>
      <c r="R173" s="104"/>
      <c r="S173" s="104"/>
      <c r="T173" s="104"/>
      <c r="U173" s="104"/>
      <c r="V173" s="104"/>
    </row>
    <row r="174" s="65" customFormat="1" ht="23.25" customHeight="1" spans="1:22">
      <c r="A174"/>
      <c r="B174" s="104"/>
      <c r="C174" s="104"/>
      <c r="D174" s="104"/>
      <c r="E174" s="104"/>
      <c r="F174" s="104"/>
      <c r="G174" s="104"/>
      <c r="H174" s="104"/>
      <c r="I174" s="104"/>
      <c r="J174" s="104"/>
      <c r="K174" s="104"/>
      <c r="L174" s="104"/>
      <c r="M174" s="104"/>
      <c r="N174" s="104"/>
      <c r="O174" s="104"/>
      <c r="P174" s="104"/>
      <c r="Q174" s="104"/>
      <c r="R174" s="104"/>
      <c r="S174" s="104"/>
      <c r="T174" s="104"/>
      <c r="U174" s="104"/>
      <c r="V174" s="104"/>
    </row>
    <row r="175" s="65" customFormat="1" ht="23.25" customHeight="1" spans="1:22">
      <c r="A175"/>
      <c r="B175" s="104"/>
      <c r="C175" s="104"/>
      <c r="D175" s="104"/>
      <c r="E175" s="104"/>
      <c r="F175" s="104"/>
      <c r="G175" s="104"/>
      <c r="H175" s="104"/>
      <c r="I175" s="104"/>
      <c r="J175" s="104"/>
      <c r="K175" s="104"/>
      <c r="L175" s="104"/>
      <c r="M175" s="104"/>
      <c r="N175" s="104"/>
      <c r="O175" s="104"/>
      <c r="P175" s="104"/>
      <c r="Q175" s="104"/>
      <c r="R175" s="104"/>
      <c r="S175" s="104"/>
      <c r="T175" s="104"/>
      <c r="U175" s="104"/>
      <c r="V175" s="104"/>
    </row>
    <row r="176" s="65" customFormat="1" ht="23.25" customHeight="1" spans="1:22">
      <c r="A176"/>
      <c r="B176" s="104"/>
      <c r="C176" s="104"/>
      <c r="D176" s="104"/>
      <c r="E176" s="104"/>
      <c r="F176" s="104"/>
      <c r="G176" s="104"/>
      <c r="H176" s="104"/>
      <c r="I176" s="104"/>
      <c r="J176" s="104"/>
      <c r="K176" s="104"/>
      <c r="L176" s="104"/>
      <c r="M176" s="104"/>
      <c r="N176" s="104"/>
      <c r="O176" s="104"/>
      <c r="P176" s="104"/>
      <c r="Q176" s="104"/>
      <c r="R176" s="104"/>
      <c r="S176" s="104"/>
      <c r="T176" s="104"/>
      <c r="U176" s="104"/>
      <c r="V176" s="104"/>
    </row>
    <row r="177" s="65" customFormat="1" ht="23.25" customHeight="1" spans="1:22">
      <c r="A177"/>
      <c r="B177" s="104"/>
      <c r="C177" s="104"/>
      <c r="D177" s="104"/>
      <c r="E177" s="104"/>
      <c r="F177" s="104"/>
      <c r="G177" s="104"/>
      <c r="H177" s="104"/>
      <c r="I177" s="104"/>
      <c r="J177" s="104"/>
      <c r="K177" s="104"/>
      <c r="L177" s="104"/>
      <c r="M177" s="104"/>
      <c r="N177" s="104"/>
      <c r="O177" s="104"/>
      <c r="P177" s="104"/>
      <c r="Q177" s="104"/>
      <c r="R177" s="104"/>
      <c r="S177" s="104"/>
      <c r="T177" s="104"/>
      <c r="U177" s="104"/>
      <c r="V177" s="104"/>
    </row>
    <row r="178" s="65" customFormat="1" ht="23.25" customHeight="1" spans="1:22">
      <c r="A178"/>
      <c r="B178" s="104"/>
      <c r="C178" s="104"/>
      <c r="D178" s="104"/>
      <c r="E178" s="104"/>
      <c r="F178" s="104"/>
      <c r="G178" s="104"/>
      <c r="H178" s="104"/>
      <c r="I178" s="104"/>
      <c r="J178" s="104"/>
      <c r="K178" s="104"/>
      <c r="L178" s="104"/>
      <c r="M178" s="104"/>
      <c r="N178" s="104"/>
      <c r="O178" s="104"/>
      <c r="P178" s="104"/>
      <c r="Q178" s="104"/>
      <c r="R178" s="104"/>
      <c r="S178" s="104"/>
      <c r="T178" s="104"/>
      <c r="U178" s="104"/>
      <c r="V178" s="104"/>
    </row>
    <row r="179" s="65" customFormat="1" ht="23.25" customHeight="1" spans="1:22">
      <c r="A179"/>
      <c r="B179" s="104"/>
      <c r="C179" s="104"/>
      <c r="D179" s="104"/>
      <c r="E179" s="104"/>
      <c r="F179" s="104"/>
      <c r="G179" s="104"/>
      <c r="H179" s="104"/>
      <c r="I179" s="104"/>
      <c r="J179" s="104"/>
      <c r="K179" s="104"/>
      <c r="L179" s="104"/>
      <c r="M179" s="104"/>
      <c r="N179" s="104"/>
      <c r="O179" s="104"/>
      <c r="P179" s="104"/>
      <c r="Q179" s="104"/>
      <c r="R179" s="104"/>
      <c r="S179" s="104"/>
      <c r="T179" s="104"/>
      <c r="U179" s="104"/>
      <c r="V179" s="104"/>
    </row>
    <row r="180" s="65" customFormat="1" ht="23.25" customHeight="1" spans="1:22">
      <c r="A180"/>
      <c r="B180" s="104"/>
      <c r="C180" s="104"/>
      <c r="D180" s="104"/>
      <c r="E180" s="104"/>
      <c r="F180" s="104"/>
      <c r="G180" s="104"/>
      <c r="H180" s="104"/>
      <c r="I180" s="104"/>
      <c r="J180" s="104"/>
      <c r="K180" s="104"/>
      <c r="L180" s="104"/>
      <c r="M180" s="104"/>
      <c r="N180" s="104"/>
      <c r="O180" s="104"/>
      <c r="P180" s="104"/>
      <c r="Q180" s="104"/>
      <c r="R180" s="104"/>
      <c r="S180" s="104"/>
      <c r="T180" s="104"/>
      <c r="U180" s="104"/>
      <c r="V180" s="104"/>
    </row>
    <row r="181" s="65" customFormat="1" ht="23.25" customHeight="1" spans="1:22">
      <c r="A181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04"/>
      <c r="V181" s="104"/>
    </row>
    <row r="182" s="65" customFormat="1" ht="23.25" customHeight="1" spans="1:22">
      <c r="A182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04"/>
      <c r="V182" s="104"/>
    </row>
    <row r="183" s="65" customFormat="1" ht="23.25" customHeight="1" spans="1:22">
      <c r="A183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04"/>
      <c r="V183" s="104"/>
    </row>
    <row r="184" s="65" customFormat="1" ht="23.25" customHeight="1" spans="1:22">
      <c r="A184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04"/>
      <c r="V184" s="104"/>
    </row>
    <row r="185" s="65" customFormat="1" ht="23.25" customHeight="1" spans="1:22">
      <c r="A185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04"/>
      <c r="V185" s="104"/>
    </row>
    <row r="186" s="65" customFormat="1" ht="23.25" customHeight="1" spans="1:22">
      <c r="A186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04"/>
      <c r="V186" s="104"/>
    </row>
    <row r="187" s="65" customFormat="1" ht="23.25" customHeight="1" spans="1:22">
      <c r="A187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04"/>
      <c r="V187" s="104"/>
    </row>
    <row r="188" s="65" customFormat="1" ht="23.25" customHeight="1" spans="1:22">
      <c r="A188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04"/>
      <c r="V188" s="104"/>
    </row>
    <row r="189" s="65" customFormat="1" ht="23.25" customHeight="1" spans="1:22">
      <c r="A189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04"/>
      <c r="V189" s="104"/>
    </row>
    <row r="190" s="65" customFormat="1" ht="23.25" customHeight="1" spans="1:22">
      <c r="A190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04"/>
      <c r="V190" s="104"/>
    </row>
    <row r="191" s="65" customFormat="1" ht="23.25" customHeight="1" spans="1:22">
      <c r="A191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04"/>
      <c r="V191" s="104"/>
    </row>
    <row r="192" s="65" customFormat="1" ht="23.25" customHeight="1" spans="1:22">
      <c r="A192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04"/>
      <c r="V192" s="104"/>
    </row>
    <row r="193" s="65" customFormat="1" ht="23.25" customHeight="1" spans="1:22">
      <c r="A193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04"/>
      <c r="V193" s="104"/>
    </row>
    <row r="194" s="65" customFormat="1" ht="23.25" customHeight="1" spans="1:22">
      <c r="A194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04"/>
      <c r="V194" s="104"/>
    </row>
    <row r="195" s="65" customFormat="1" ht="23.25" customHeight="1" spans="1:22">
      <c r="A195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04"/>
      <c r="V195" s="104"/>
    </row>
    <row r="196" s="65" customFormat="1" ht="23.25" customHeight="1" spans="1:22">
      <c r="A196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04"/>
      <c r="V196" s="104"/>
    </row>
    <row r="197" s="65" customFormat="1" ht="23.25" customHeight="1" spans="1:22">
      <c r="A197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04"/>
      <c r="V197" s="104"/>
    </row>
    <row r="198" s="65" customFormat="1" ht="23.25" customHeight="1" spans="1:22">
      <c r="A198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04"/>
      <c r="V198" s="104"/>
    </row>
    <row r="199" s="65" customFormat="1" ht="23.25" customHeight="1" spans="1:22">
      <c r="A199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04"/>
      <c r="V199" s="104"/>
    </row>
    <row r="200" s="65" customFormat="1" ht="23.25" customHeight="1" spans="1:22">
      <c r="A200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04"/>
      <c r="V200" s="104"/>
    </row>
    <row r="201" s="65" customFormat="1" ht="23.25" customHeight="1" spans="1:22">
      <c r="A201"/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04"/>
      <c r="V201" s="104"/>
    </row>
    <row r="202" s="65" customFormat="1" ht="23.25" customHeight="1" spans="1:22">
      <c r="A202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04"/>
      <c r="V202" s="104"/>
    </row>
    <row r="203" s="65" customFormat="1" ht="23.25" customHeight="1" spans="1:22">
      <c r="A203"/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04"/>
      <c r="V203" s="104"/>
    </row>
    <row r="204" s="65" customFormat="1" ht="23.25" customHeight="1" spans="1:22">
      <c r="A204"/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04"/>
      <c r="V204" s="104"/>
    </row>
    <row r="205" s="65" customFormat="1" ht="23.25" customHeight="1" spans="1:22">
      <c r="A205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04"/>
      <c r="V205" s="104"/>
    </row>
    <row r="206" s="65" customFormat="1" ht="23.25" customHeight="1" spans="1:22">
      <c r="A206"/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04"/>
      <c r="V206" s="104"/>
    </row>
    <row r="207" s="65" customFormat="1" ht="23.25" customHeight="1" spans="1:22">
      <c r="A207"/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04"/>
      <c r="V207" s="104"/>
    </row>
    <row r="208" s="65" customFormat="1" ht="23.25" customHeight="1" spans="1:22">
      <c r="A208"/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04"/>
      <c r="V208" s="104"/>
    </row>
    <row r="209" s="65" customFormat="1" ht="23.25" customHeight="1" spans="1:22">
      <c r="A209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04"/>
      <c r="V209" s="104"/>
    </row>
    <row r="210" s="65" customFormat="1" ht="23.25" customHeight="1" spans="1:22">
      <c r="A210"/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04"/>
      <c r="V210" s="104"/>
    </row>
    <row r="211" s="65" customFormat="1" ht="23.25" customHeight="1" spans="1:22">
      <c r="A211"/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04"/>
      <c r="V211" s="104"/>
    </row>
    <row r="212" s="65" customFormat="1" ht="23.25" customHeight="1" spans="1:22">
      <c r="A212"/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04"/>
      <c r="V212" s="104"/>
    </row>
    <row r="213" s="65" customFormat="1" ht="23.25" customHeight="1" spans="1:22">
      <c r="A213"/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04"/>
      <c r="V213" s="104"/>
    </row>
    <row r="214" s="65" customFormat="1" ht="23.25" customHeight="1" spans="1:22">
      <c r="A214"/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04"/>
      <c r="V214" s="104"/>
    </row>
    <row r="215" s="65" customFormat="1" ht="23.25" customHeight="1" spans="1:22">
      <c r="A215"/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04"/>
      <c r="V215" s="104"/>
    </row>
    <row r="216" s="65" customFormat="1" ht="23.25" customHeight="1" spans="1:22">
      <c r="A216"/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04"/>
      <c r="V216" s="104"/>
    </row>
    <row r="217" s="65" customFormat="1" ht="23.25" customHeight="1" spans="1:22">
      <c r="A217"/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04"/>
      <c r="V217" s="104"/>
    </row>
    <row r="218" s="65" customFormat="1" ht="23.25" customHeight="1" spans="1:22">
      <c r="A218"/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04"/>
      <c r="V218" s="104"/>
    </row>
    <row r="219" s="65" customFormat="1" ht="23.25" customHeight="1" spans="1:22">
      <c r="A219"/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04"/>
      <c r="V219" s="104"/>
    </row>
    <row r="220" s="65" customFormat="1" ht="23.25" customHeight="1" spans="1:22">
      <c r="A220"/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04"/>
      <c r="V220" s="104"/>
    </row>
    <row r="221" s="65" customFormat="1" ht="23.25" customHeight="1" spans="1:22">
      <c r="A221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04"/>
      <c r="V221" s="104"/>
    </row>
    <row r="222" s="65" customFormat="1" ht="23.25" customHeight="1" spans="1:22">
      <c r="A222"/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04"/>
      <c r="V222" s="104"/>
    </row>
    <row r="223" s="65" customFormat="1" ht="23.25" customHeight="1" spans="1:22">
      <c r="A223"/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04"/>
      <c r="V223" s="104"/>
    </row>
    <row r="224" s="65" customFormat="1" ht="23.25" customHeight="1" spans="1:22">
      <c r="A224"/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04"/>
      <c r="V224" s="104"/>
    </row>
    <row r="225" s="65" customFormat="1" ht="23.25" customHeight="1" spans="1:22">
      <c r="A225"/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04"/>
      <c r="V225" s="104"/>
    </row>
    <row r="226" s="65" customFormat="1" ht="23.25" customHeight="1" spans="1:22">
      <c r="A226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04"/>
      <c r="V226" s="104"/>
    </row>
    <row r="227" s="65" customFormat="1" ht="23.25" customHeight="1" spans="1:22">
      <c r="A227"/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04"/>
      <c r="V227" s="104"/>
    </row>
    <row r="228" s="65" customFormat="1" ht="23.25" customHeight="1" spans="1:22">
      <c r="A228"/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04"/>
      <c r="V228" s="104"/>
    </row>
    <row r="229" s="65" customFormat="1" ht="23.25" customHeight="1" spans="1:22">
      <c r="A229"/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04"/>
      <c r="V229" s="104"/>
    </row>
    <row r="230" s="65" customFormat="1" ht="23.25" customHeight="1" spans="1:22">
      <c r="A230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04"/>
      <c r="V230" s="104"/>
    </row>
    <row r="231" s="65" customFormat="1" ht="23.25" customHeight="1" spans="1:22">
      <c r="A231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04"/>
      <c r="V231" s="104"/>
    </row>
    <row r="232" s="65" customFormat="1" ht="23.25" customHeight="1" spans="1:22">
      <c r="A232"/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04"/>
      <c r="V232" s="104"/>
    </row>
    <row r="233" s="65" customFormat="1" spans="1:22">
      <c r="A233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04"/>
      <c r="V233" s="104"/>
    </row>
    <row r="234" s="65" customFormat="1" spans="1:22">
      <c r="A234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04"/>
      <c r="V234" s="104"/>
    </row>
    <row r="235" s="65" customFormat="1" spans="1:22">
      <c r="A235"/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04"/>
      <c r="V235" s="104"/>
    </row>
    <row r="236" s="65" customFormat="1" spans="1:22">
      <c r="A236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04"/>
      <c r="V236" s="104"/>
    </row>
    <row r="237" s="65" customFormat="1" spans="1:22">
      <c r="A237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04"/>
      <c r="V237" s="104"/>
    </row>
    <row r="238" s="65" customFormat="1" spans="1:22">
      <c r="A238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04"/>
      <c r="V238" s="104"/>
    </row>
    <row r="239" s="65" customFormat="1" spans="1:22">
      <c r="A239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04"/>
      <c r="V239" s="104"/>
    </row>
    <row r="240" s="65" customFormat="1" spans="1:22">
      <c r="A240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04"/>
      <c r="V240" s="104"/>
    </row>
    <row r="241" s="65" customFormat="1" spans="1:22">
      <c r="A241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04"/>
      <c r="V241" s="104"/>
    </row>
    <row r="242" s="65" customFormat="1" spans="1:22">
      <c r="A242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04"/>
      <c r="V242" s="104"/>
    </row>
    <row r="243" s="65" customFormat="1" spans="1:22">
      <c r="A243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04"/>
      <c r="V243" s="104"/>
    </row>
    <row r="244" s="65" customFormat="1" spans="1:22">
      <c r="A244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04"/>
      <c r="V244" s="104"/>
    </row>
    <row r="245" s="65" customFormat="1" spans="1:22">
      <c r="A245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04"/>
      <c r="V245" s="104"/>
    </row>
    <row r="246" s="65" customFormat="1" spans="1:22">
      <c r="A246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04"/>
      <c r="V246" s="104"/>
    </row>
    <row r="247" s="65" customFormat="1" spans="1:22">
      <c r="A247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04"/>
      <c r="V247" s="104"/>
    </row>
    <row r="248" s="65" customFormat="1" spans="1:22">
      <c r="A248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04"/>
      <c r="V248" s="104"/>
    </row>
    <row r="249" s="65" customFormat="1" spans="1:22">
      <c r="A249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04"/>
      <c r="V249" s="104"/>
    </row>
    <row r="250" s="65" customFormat="1" spans="1:22">
      <c r="A250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04"/>
      <c r="V250" s="104"/>
    </row>
    <row r="251" s="65" customFormat="1" spans="1:22">
      <c r="A251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04"/>
      <c r="V251" s="104"/>
    </row>
    <row r="252" s="65" customFormat="1" spans="1:22">
      <c r="A252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04"/>
      <c r="V252" s="104"/>
    </row>
    <row r="253" s="65" customFormat="1" spans="1:22">
      <c r="A253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04"/>
      <c r="V253" s="104"/>
    </row>
    <row r="254" s="65" customFormat="1" spans="1:22">
      <c r="A254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04"/>
      <c r="V254" s="104"/>
    </row>
    <row r="255" s="65" customFormat="1" spans="1:22">
      <c r="A255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04"/>
      <c r="V255" s="104"/>
    </row>
    <row r="256" s="65" customFormat="1" spans="1:22">
      <c r="A256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04"/>
      <c r="V256" s="104"/>
    </row>
    <row r="257" s="65" customFormat="1" spans="1:22">
      <c r="A257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04"/>
      <c r="V257" s="104"/>
    </row>
    <row r="258" s="65" customFormat="1" spans="1:22">
      <c r="A258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04"/>
      <c r="V258" s="104"/>
    </row>
    <row r="259" s="65" customFormat="1" spans="1:22">
      <c r="A259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04"/>
      <c r="V259" s="104"/>
    </row>
    <row r="260" s="65" customFormat="1" spans="1:22">
      <c r="A260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04"/>
      <c r="V260" s="104"/>
    </row>
    <row r="261" s="65" customFormat="1" spans="1:22">
      <c r="A261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04"/>
      <c r="V261" s="104"/>
    </row>
    <row r="262" s="65" customFormat="1" spans="1:22">
      <c r="A262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04"/>
      <c r="V262" s="104"/>
    </row>
    <row r="263" s="65" customFormat="1" spans="1:22">
      <c r="A263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04"/>
      <c r="V263" s="104"/>
    </row>
    <row r="264" s="65" customFormat="1" spans="1:22">
      <c r="A264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04"/>
      <c r="V264" s="104"/>
    </row>
    <row r="265" s="65" customFormat="1" spans="1:22">
      <c r="A265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04"/>
      <c r="V265" s="104"/>
    </row>
    <row r="266" s="65" customFormat="1" spans="1:22">
      <c r="A266"/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04"/>
      <c r="V266" s="104"/>
    </row>
    <row r="267" s="65" customFormat="1" spans="1:22">
      <c r="A267"/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04"/>
      <c r="V267" s="104"/>
    </row>
    <row r="268" s="65" customFormat="1" spans="1:22">
      <c r="A268"/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04"/>
      <c r="V268" s="104"/>
    </row>
    <row r="269" s="65" customFormat="1" spans="1:22">
      <c r="A269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04"/>
      <c r="V269" s="104"/>
    </row>
    <row r="270" s="65" customFormat="1" spans="1:22">
      <c r="A270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04"/>
      <c r="V270" s="104"/>
    </row>
    <row r="271" s="65" customFormat="1" spans="1:22">
      <c r="A271"/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04"/>
      <c r="V271" s="104"/>
    </row>
    <row r="272" s="65" customFormat="1" spans="1:22">
      <c r="A272"/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04"/>
      <c r="V272" s="104"/>
    </row>
    <row r="273" s="65" customFormat="1" spans="1:22">
      <c r="A273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04"/>
      <c r="V273" s="104"/>
    </row>
    <row r="274" s="65" customFormat="1" spans="1:22">
      <c r="A274"/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04"/>
      <c r="V274" s="104"/>
    </row>
    <row r="275" s="65" customFormat="1" spans="1:22">
      <c r="A275"/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04"/>
      <c r="V275" s="104"/>
    </row>
    <row r="276" s="65" customFormat="1" spans="1:22">
      <c r="A276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04"/>
      <c r="V276" s="104"/>
    </row>
    <row r="277" s="65" customFormat="1" spans="1:22">
      <c r="A277"/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04"/>
      <c r="V277" s="104"/>
    </row>
    <row r="278" s="65" customFormat="1" spans="1:22">
      <c r="A278"/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04"/>
      <c r="V278" s="104"/>
    </row>
    <row r="279" s="65" customFormat="1" spans="1:22">
      <c r="A279"/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04"/>
      <c r="V279" s="104"/>
    </row>
    <row r="280" s="65" customFormat="1" spans="1:22">
      <c r="A280"/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04"/>
      <c r="V280" s="104"/>
    </row>
    <row r="281" s="65" customFormat="1" spans="1:22">
      <c r="A281"/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04"/>
      <c r="V281" s="104"/>
    </row>
    <row r="282" s="65" customFormat="1" spans="1:22">
      <c r="A282"/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04"/>
      <c r="V282" s="104"/>
    </row>
    <row r="283" s="65" customFormat="1" spans="1:22">
      <c r="A283"/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04"/>
      <c r="V283" s="104"/>
    </row>
    <row r="284" s="65" customFormat="1" spans="1:22">
      <c r="A284"/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04"/>
      <c r="V284" s="104"/>
    </row>
    <row r="285" s="65" customFormat="1" spans="1:22">
      <c r="A285"/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04"/>
      <c r="V285" s="104"/>
    </row>
    <row r="286" s="65" customFormat="1" spans="1:22">
      <c r="A286"/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04"/>
      <c r="V286" s="104"/>
    </row>
    <row r="287" s="65" customFormat="1" spans="1:22">
      <c r="A287"/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04"/>
      <c r="V287" s="104"/>
    </row>
    <row r="288" s="65" customFormat="1" spans="1:22">
      <c r="A288"/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04"/>
      <c r="V288" s="104"/>
    </row>
    <row r="289" s="65" customFormat="1" spans="1:22">
      <c r="A289"/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04"/>
      <c r="V289" s="104"/>
    </row>
    <row r="290" s="65" customFormat="1" spans="1:22">
      <c r="A290"/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04"/>
      <c r="V290" s="104"/>
    </row>
    <row r="291" s="65" customFormat="1" spans="1:22">
      <c r="A291"/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04"/>
      <c r="V291" s="104"/>
    </row>
    <row r="292" s="65" customFormat="1" spans="1:22">
      <c r="A292"/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04"/>
      <c r="V292" s="104"/>
    </row>
    <row r="293" s="65" customFormat="1" spans="1:22">
      <c r="A293"/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04"/>
      <c r="V293" s="104"/>
    </row>
    <row r="294" s="65" customFormat="1" spans="1:22">
      <c r="A294"/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04"/>
      <c r="V294" s="104"/>
    </row>
    <row r="295" s="65" customFormat="1" spans="1:22">
      <c r="A295"/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04"/>
      <c r="V295" s="104"/>
    </row>
    <row r="296" s="65" customFormat="1" spans="1:22">
      <c r="A296"/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04"/>
      <c r="V296" s="104"/>
    </row>
    <row r="297" s="65" customFormat="1" spans="1:22">
      <c r="A297"/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04"/>
      <c r="V297" s="104"/>
    </row>
    <row r="298" s="65" customFormat="1" spans="1:22">
      <c r="A298"/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04"/>
      <c r="V298" s="104"/>
    </row>
    <row r="299" s="65" customFormat="1" spans="1:22">
      <c r="A299"/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04"/>
      <c r="V299" s="104"/>
    </row>
    <row r="300" s="65" customFormat="1" spans="1:22">
      <c r="A300"/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04"/>
      <c r="V300" s="104"/>
    </row>
    <row r="301" s="65" customFormat="1" spans="1:22">
      <c r="A301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04"/>
      <c r="V301" s="104"/>
    </row>
    <row r="302" s="65" customFormat="1" spans="1:22">
      <c r="A302"/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04"/>
      <c r="V302" s="104"/>
    </row>
    <row r="303" s="65" customFormat="1" spans="1:22">
      <c r="A303"/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04"/>
      <c r="V303" s="104"/>
    </row>
    <row r="304" s="65" customFormat="1" spans="1:22">
      <c r="A304"/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04"/>
      <c r="V304" s="104"/>
    </row>
    <row r="305" s="65" customFormat="1" spans="1:22">
      <c r="A305"/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04"/>
      <c r="V305" s="104"/>
    </row>
    <row r="306" s="65" customFormat="1" spans="1:22">
      <c r="A306"/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04"/>
      <c r="V306" s="104"/>
    </row>
    <row r="307" s="65" customFormat="1" spans="1:22">
      <c r="A307"/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04"/>
      <c r="V307" s="104"/>
    </row>
    <row r="308" s="65" customFormat="1" spans="1:22">
      <c r="A308"/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04"/>
      <c r="V308" s="104"/>
    </row>
    <row r="309" s="65" customFormat="1" spans="1:22">
      <c r="A309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04"/>
      <c r="V309" s="104"/>
    </row>
    <row r="310" s="65" customFormat="1" spans="1:22">
      <c r="A310"/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04"/>
      <c r="V310" s="104"/>
    </row>
    <row r="311" s="65" customFormat="1" spans="1:22">
      <c r="A311"/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04"/>
      <c r="V311" s="104"/>
    </row>
    <row r="312" s="65" customFormat="1" spans="1:22">
      <c r="A312"/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04"/>
      <c r="V312" s="104"/>
    </row>
    <row r="313" s="65" customFormat="1" spans="1:22">
      <c r="A313"/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04"/>
      <c r="V313" s="104"/>
    </row>
    <row r="314" s="65" customFormat="1" spans="1:22">
      <c r="A314"/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04"/>
      <c r="V314" s="104"/>
    </row>
    <row r="315" s="65" customFormat="1" spans="1:22">
      <c r="A315"/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04"/>
      <c r="V315" s="104"/>
    </row>
    <row r="316" s="65" customFormat="1" spans="1:22">
      <c r="A316"/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04"/>
      <c r="V316" s="104"/>
    </row>
    <row r="317" s="65" customFormat="1" spans="1:22">
      <c r="A317"/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04"/>
      <c r="V317" s="104"/>
    </row>
    <row r="318" s="65" customFormat="1" spans="1:22">
      <c r="A318"/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04"/>
      <c r="V318" s="104"/>
    </row>
    <row r="319" s="65" customFormat="1" spans="1:22">
      <c r="A319"/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04"/>
      <c r="V319" s="104"/>
    </row>
    <row r="320" s="65" customFormat="1" spans="1:22">
      <c r="A320"/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04"/>
      <c r="V320" s="104"/>
    </row>
    <row r="321" s="65" customFormat="1" spans="1:22">
      <c r="A321"/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04"/>
      <c r="V321" s="104"/>
    </row>
    <row r="322" s="65" customFormat="1" spans="1:22">
      <c r="A322"/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04"/>
      <c r="V322" s="104"/>
    </row>
    <row r="323" s="65" customFormat="1" spans="1:22">
      <c r="A323"/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04"/>
      <c r="V323" s="104"/>
    </row>
    <row r="324" s="65" customFormat="1" spans="1:22">
      <c r="A324"/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04"/>
      <c r="V324" s="104"/>
    </row>
    <row r="325" s="65" customFormat="1" spans="1:22">
      <c r="A325"/>
      <c r="B325" s="91"/>
      <c r="C325" s="91"/>
      <c r="D325" s="91"/>
      <c r="E325" s="91"/>
      <c r="F325" s="91"/>
      <c r="G325" s="91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91"/>
      <c r="U325" s="205"/>
      <c r="V325" s="205"/>
    </row>
    <row r="326" s="65" customFormat="1" spans="1:22">
      <c r="A326"/>
      <c r="B326" s="91"/>
      <c r="C326" s="91"/>
      <c r="D326" s="91"/>
      <c r="E326" s="91"/>
      <c r="F326" s="91"/>
      <c r="G326" s="91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91"/>
      <c r="U326" s="205"/>
      <c r="V326" s="205"/>
    </row>
    <row r="327" s="65" customFormat="1" spans="1:22">
      <c r="A327"/>
      <c r="B327" s="91"/>
      <c r="C327" s="91"/>
      <c r="D327" s="91"/>
      <c r="E327" s="91"/>
      <c r="F327" s="91"/>
      <c r="G327" s="91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91"/>
      <c r="U327" s="205"/>
      <c r="V327" s="205"/>
    </row>
    <row r="328" s="65" customFormat="1" spans="1:22">
      <c r="A328"/>
      <c r="B328" s="91"/>
      <c r="C328" s="91"/>
      <c r="D328" s="91"/>
      <c r="E328" s="91"/>
      <c r="F328" s="91"/>
      <c r="G328" s="91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91"/>
      <c r="U328" s="205"/>
      <c r="V328" s="205"/>
    </row>
    <row r="329" s="65" customFormat="1" spans="1:22">
      <c r="A329"/>
      <c r="B329" s="91"/>
      <c r="C329" s="91"/>
      <c r="D329" s="91"/>
      <c r="E329" s="91"/>
      <c r="F329" s="91"/>
      <c r="G329" s="91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91"/>
      <c r="U329" s="205"/>
      <c r="V329" s="205"/>
    </row>
    <row r="330" s="65" customFormat="1" spans="1:22">
      <c r="A330"/>
      <c r="B330" s="91"/>
      <c r="C330" s="91"/>
      <c r="D330" s="91"/>
      <c r="E330" s="91"/>
      <c r="F330" s="91"/>
      <c r="G330" s="91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91"/>
      <c r="U330" s="205"/>
      <c r="V330" s="205"/>
    </row>
    <row r="331" s="65" customFormat="1" spans="1:22">
      <c r="A331"/>
      <c r="B331" s="91"/>
      <c r="C331" s="91"/>
      <c r="D331" s="91"/>
      <c r="E331" s="91"/>
      <c r="F331" s="91"/>
      <c r="G331" s="91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91"/>
      <c r="U331" s="205"/>
      <c r="V331" s="205"/>
    </row>
    <row r="332" s="65" customFormat="1" spans="1:22">
      <c r="A332"/>
      <c r="B332" s="91"/>
      <c r="C332" s="91"/>
      <c r="D332" s="91"/>
      <c r="E332" s="91"/>
      <c r="F332" s="91"/>
      <c r="G332" s="91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91"/>
      <c r="U332" s="205"/>
      <c r="V332" s="205"/>
    </row>
    <row r="333" s="65" customFormat="1" spans="1:22">
      <c r="A333"/>
      <c r="B333" s="91"/>
      <c r="C333" s="91"/>
      <c r="D333" s="91"/>
      <c r="E333" s="91"/>
      <c r="F333" s="91"/>
      <c r="G333" s="91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91"/>
      <c r="U333" s="205"/>
      <c r="V333" s="205"/>
    </row>
    <row r="334" s="65" customFormat="1" spans="1:22">
      <c r="A334"/>
      <c r="B334" s="91"/>
      <c r="C334" s="91"/>
      <c r="D334" s="91"/>
      <c r="E334" s="91"/>
      <c r="F334" s="91"/>
      <c r="G334" s="91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91"/>
      <c r="U334" s="205"/>
      <c r="V334" s="205"/>
    </row>
    <row r="335" s="65" customFormat="1" spans="1:22">
      <c r="A335"/>
      <c r="B335" s="91"/>
      <c r="C335" s="91"/>
      <c r="D335" s="91"/>
      <c r="E335" s="91"/>
      <c r="F335" s="91"/>
      <c r="G335" s="91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91"/>
      <c r="U335" s="205"/>
      <c r="V335" s="205"/>
    </row>
    <row r="336" s="65" customFormat="1" spans="1:22">
      <c r="A336"/>
      <c r="B336" s="91"/>
      <c r="C336" s="91"/>
      <c r="D336" s="91"/>
      <c r="E336" s="91"/>
      <c r="F336" s="91"/>
      <c r="G336" s="91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91"/>
      <c r="U336" s="205"/>
      <c r="V336" s="205"/>
    </row>
    <row r="337" s="65" customFormat="1" spans="1:22">
      <c r="A337"/>
      <c r="B337" s="91"/>
      <c r="C337" s="91"/>
      <c r="D337" s="91"/>
      <c r="E337" s="91"/>
      <c r="F337" s="91"/>
      <c r="G337" s="91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91"/>
      <c r="U337" s="205"/>
      <c r="V337" s="205"/>
    </row>
    <row r="338" s="65" customFormat="1" spans="1:22">
      <c r="A338"/>
      <c r="B338" s="91"/>
      <c r="C338" s="91"/>
      <c r="D338" s="91"/>
      <c r="E338" s="91"/>
      <c r="F338" s="91"/>
      <c r="G338" s="91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  <c r="T338" s="91"/>
      <c r="U338" s="205"/>
      <c r="V338" s="205"/>
    </row>
    <row r="339" s="65" customFormat="1" spans="1:22">
      <c r="A339"/>
      <c r="B339" s="91"/>
      <c r="C339" s="91"/>
      <c r="D339" s="91"/>
      <c r="E339" s="91"/>
      <c r="F339" s="91"/>
      <c r="G339" s="91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  <c r="T339" s="91"/>
      <c r="U339" s="205"/>
      <c r="V339" s="205"/>
    </row>
    <row r="340" s="65" customFormat="1" spans="1:22">
      <c r="A340"/>
      <c r="B340" s="91"/>
      <c r="C340" s="91"/>
      <c r="D340" s="91"/>
      <c r="E340" s="91"/>
      <c r="F340" s="91"/>
      <c r="G340" s="91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  <c r="T340" s="91"/>
      <c r="U340" s="205"/>
      <c r="V340" s="205"/>
    </row>
    <row r="341" s="65" customFormat="1" spans="1:22">
      <c r="A341"/>
      <c r="B341" s="205"/>
      <c r="C341" s="205"/>
      <c r="D341" s="205"/>
      <c r="E341" s="205"/>
      <c r="F341" s="205"/>
      <c r="G341" s="205"/>
      <c r="H341" s="205"/>
      <c r="I341" s="205"/>
      <c r="J341" s="205"/>
      <c r="K341" s="205"/>
      <c r="L341" s="205"/>
      <c r="M341" s="205"/>
      <c r="N341" s="205"/>
      <c r="O341" s="205"/>
      <c r="P341" s="205"/>
      <c r="Q341" s="205"/>
      <c r="R341" s="205"/>
      <c r="S341" s="205"/>
      <c r="T341" s="205"/>
      <c r="U341" s="205"/>
      <c r="V341" s="205"/>
    </row>
    <row r="342" s="65" customFormat="1" spans="1:22">
      <c r="A342"/>
      <c r="B342" s="205"/>
      <c r="C342" s="205"/>
      <c r="D342" s="205"/>
      <c r="E342" s="205"/>
      <c r="F342" s="205"/>
      <c r="G342" s="205"/>
      <c r="H342" s="205"/>
      <c r="I342" s="205"/>
      <c r="J342" s="205"/>
      <c r="K342" s="205"/>
      <c r="L342" s="205"/>
      <c r="M342" s="205"/>
      <c r="N342" s="205"/>
      <c r="O342" s="205"/>
      <c r="P342" s="205"/>
      <c r="Q342" s="205"/>
      <c r="R342" s="205"/>
      <c r="S342" s="205"/>
      <c r="T342" s="205"/>
      <c r="U342" s="205"/>
      <c r="V342" s="205"/>
    </row>
    <row r="343" s="65" customFormat="1" spans="1:22">
      <c r="A343"/>
      <c r="B343" s="205"/>
      <c r="C343" s="205"/>
      <c r="D343" s="205"/>
      <c r="E343" s="205"/>
      <c r="F343" s="205"/>
      <c r="G343" s="205"/>
      <c r="H343" s="205"/>
      <c r="I343" s="205"/>
      <c r="J343" s="205"/>
      <c r="K343" s="205"/>
      <c r="L343" s="205"/>
      <c r="M343" s="205"/>
      <c r="N343" s="205"/>
      <c r="O343" s="205"/>
      <c r="P343" s="205"/>
      <c r="Q343" s="205"/>
      <c r="R343" s="205"/>
      <c r="S343" s="205"/>
      <c r="T343" s="205"/>
      <c r="U343" s="205"/>
      <c r="V343" s="205"/>
    </row>
    <row r="344" s="65" customFormat="1" spans="1:22">
      <c r="A344"/>
      <c r="B344" s="205"/>
      <c r="C344" s="205"/>
      <c r="D344" s="205"/>
      <c r="E344" s="205"/>
      <c r="F344" s="205"/>
      <c r="G344" s="205"/>
      <c r="H344" s="205"/>
      <c r="I344" s="205"/>
      <c r="J344" s="205"/>
      <c r="K344" s="205"/>
      <c r="L344" s="205"/>
      <c r="M344" s="205"/>
      <c r="N344" s="205"/>
      <c r="O344" s="205"/>
      <c r="P344" s="205"/>
      <c r="Q344" s="205"/>
      <c r="R344" s="205"/>
      <c r="S344" s="205"/>
      <c r="T344" s="205"/>
      <c r="U344" s="205"/>
      <c r="V344" s="205"/>
    </row>
    <row r="345" s="65" customFormat="1" spans="1:22">
      <c r="A345"/>
      <c r="B345" s="205"/>
      <c r="C345" s="205"/>
      <c r="D345" s="205"/>
      <c r="E345" s="205"/>
      <c r="F345" s="205"/>
      <c r="G345" s="205"/>
      <c r="H345" s="205"/>
      <c r="I345" s="205"/>
      <c r="J345" s="205"/>
      <c r="K345" s="205"/>
      <c r="L345" s="205"/>
      <c r="M345" s="205"/>
      <c r="N345" s="205"/>
      <c r="O345" s="205"/>
      <c r="P345" s="205"/>
      <c r="Q345" s="205"/>
      <c r="R345" s="205"/>
      <c r="S345" s="205"/>
      <c r="T345" s="205"/>
      <c r="U345" s="205"/>
      <c r="V345" s="205"/>
    </row>
    <row r="346" s="65" customFormat="1" spans="1:22">
      <c r="A346"/>
      <c r="B346" s="205"/>
      <c r="C346" s="205"/>
      <c r="D346" s="205"/>
      <c r="E346" s="205"/>
      <c r="F346" s="205"/>
      <c r="G346" s="205"/>
      <c r="H346" s="205"/>
      <c r="I346" s="205"/>
      <c r="J346" s="205"/>
      <c r="K346" s="205"/>
      <c r="L346" s="205"/>
      <c r="M346" s="205"/>
      <c r="N346" s="205"/>
      <c r="O346" s="205"/>
      <c r="P346" s="205"/>
      <c r="Q346" s="205"/>
      <c r="R346" s="205"/>
      <c r="S346" s="205"/>
      <c r="T346" s="205"/>
      <c r="U346" s="205"/>
      <c r="V346" s="205"/>
    </row>
    <row r="347" s="65" customFormat="1" spans="1:22">
      <c r="A347"/>
      <c r="B347" s="205"/>
      <c r="C347" s="205"/>
      <c r="D347" s="205"/>
      <c r="E347" s="205"/>
      <c r="F347" s="205"/>
      <c r="G347" s="205"/>
      <c r="H347" s="205"/>
      <c r="I347" s="205"/>
      <c r="J347" s="205"/>
      <c r="K347" s="205"/>
      <c r="L347" s="205"/>
      <c r="M347" s="205"/>
      <c r="N347" s="205"/>
      <c r="O347" s="205"/>
      <c r="P347" s="205"/>
      <c r="Q347" s="205"/>
      <c r="R347" s="205"/>
      <c r="S347" s="205"/>
      <c r="T347" s="205"/>
      <c r="U347" s="205"/>
      <c r="V347" s="205"/>
    </row>
    <row r="348" s="65" customFormat="1" spans="1:22">
      <c r="A348"/>
      <c r="B348" s="205"/>
      <c r="C348" s="205"/>
      <c r="D348" s="205"/>
      <c r="E348" s="205"/>
      <c r="F348" s="205"/>
      <c r="G348" s="205"/>
      <c r="H348" s="205"/>
      <c r="I348" s="205"/>
      <c r="J348" s="205"/>
      <c r="K348" s="205"/>
      <c r="L348" s="205"/>
      <c r="M348" s="205"/>
      <c r="N348" s="205"/>
      <c r="O348" s="205"/>
      <c r="P348" s="205"/>
      <c r="Q348" s="205"/>
      <c r="R348" s="205"/>
      <c r="S348" s="205"/>
      <c r="T348" s="205"/>
      <c r="U348" s="205"/>
      <c r="V348" s="205"/>
    </row>
    <row r="349" s="65" customFormat="1" spans="1:22">
      <c r="A349"/>
      <c r="B349" s="205"/>
      <c r="C349" s="205"/>
      <c r="D349" s="205"/>
      <c r="E349" s="205"/>
      <c r="F349" s="205"/>
      <c r="G349" s="205"/>
      <c r="H349" s="205"/>
      <c r="I349" s="205"/>
      <c r="J349" s="205"/>
      <c r="K349" s="205"/>
      <c r="L349" s="205"/>
      <c r="M349" s="205"/>
      <c r="N349" s="205"/>
      <c r="O349" s="205"/>
      <c r="P349" s="205"/>
      <c r="Q349" s="205"/>
      <c r="R349" s="205"/>
      <c r="S349" s="205"/>
      <c r="T349" s="205"/>
      <c r="U349" s="205"/>
      <c r="V349" s="205"/>
    </row>
    <row r="350" s="65" customFormat="1" spans="1:22">
      <c r="A350"/>
      <c r="B350" s="205"/>
      <c r="C350" s="205"/>
      <c r="D350" s="205"/>
      <c r="E350" s="205"/>
      <c r="F350" s="205"/>
      <c r="G350" s="205"/>
      <c r="H350" s="205"/>
      <c r="I350" s="205"/>
      <c r="J350" s="205"/>
      <c r="K350" s="205"/>
      <c r="L350" s="205"/>
      <c r="M350" s="205"/>
      <c r="N350" s="205"/>
      <c r="O350" s="205"/>
      <c r="P350" s="205"/>
      <c r="Q350" s="205"/>
      <c r="R350" s="205"/>
      <c r="S350" s="205"/>
      <c r="T350" s="205"/>
      <c r="U350" s="205"/>
      <c r="V350" s="205"/>
    </row>
    <row r="351" s="65" customFormat="1" spans="1:22">
      <c r="A351"/>
      <c r="B351" s="205"/>
      <c r="C351" s="205"/>
      <c r="D351" s="205"/>
      <c r="E351" s="205"/>
      <c r="F351" s="205"/>
      <c r="G351" s="205"/>
      <c r="H351" s="205"/>
      <c r="I351" s="205"/>
      <c r="J351" s="205"/>
      <c r="K351" s="205"/>
      <c r="L351" s="205"/>
      <c r="M351" s="205"/>
      <c r="N351" s="205"/>
      <c r="O351" s="205"/>
      <c r="P351" s="205"/>
      <c r="Q351" s="205"/>
      <c r="R351" s="205"/>
      <c r="S351" s="205"/>
      <c r="T351" s="205"/>
      <c r="U351" s="205"/>
      <c r="V351" s="205"/>
    </row>
    <row r="352" s="65" customFormat="1" spans="1:22">
      <c r="A352"/>
      <c r="B352" s="205"/>
      <c r="C352" s="205"/>
      <c r="D352" s="205"/>
      <c r="E352" s="205"/>
      <c r="F352" s="205"/>
      <c r="G352" s="205"/>
      <c r="H352" s="205"/>
      <c r="I352" s="205"/>
      <c r="J352" s="205"/>
      <c r="K352" s="205"/>
      <c r="L352" s="205"/>
      <c r="M352" s="205"/>
      <c r="N352" s="205"/>
      <c r="O352" s="205"/>
      <c r="P352" s="205"/>
      <c r="Q352" s="205"/>
      <c r="R352" s="205"/>
      <c r="S352" s="205"/>
      <c r="T352" s="205"/>
      <c r="U352" s="205"/>
      <c r="V352" s="205"/>
    </row>
    <row r="353" s="65" customFormat="1" spans="1:22">
      <c r="A353"/>
      <c r="B353" s="205"/>
      <c r="C353" s="205"/>
      <c r="D353" s="205"/>
      <c r="E353" s="205"/>
      <c r="F353" s="205"/>
      <c r="G353" s="205"/>
      <c r="H353" s="205"/>
      <c r="I353" s="205"/>
      <c r="J353" s="205"/>
      <c r="K353" s="205"/>
      <c r="L353" s="205"/>
      <c r="M353" s="205"/>
      <c r="N353" s="205"/>
      <c r="O353" s="205"/>
      <c r="P353" s="205"/>
      <c r="Q353" s="205"/>
      <c r="R353" s="205"/>
      <c r="S353" s="205"/>
      <c r="T353" s="205"/>
      <c r="U353" s="205"/>
      <c r="V353" s="205"/>
    </row>
    <row r="354" s="65" customFormat="1" spans="1:22">
      <c r="A354"/>
      <c r="B354" s="205"/>
      <c r="C354" s="205"/>
      <c r="D354" s="205"/>
      <c r="E354" s="205"/>
      <c r="F354" s="205"/>
      <c r="G354" s="205"/>
      <c r="H354" s="205"/>
      <c r="I354" s="205"/>
      <c r="J354" s="205"/>
      <c r="K354" s="205"/>
      <c r="L354" s="205"/>
      <c r="M354" s="205"/>
      <c r="N354" s="205"/>
      <c r="O354" s="205"/>
      <c r="P354" s="205"/>
      <c r="Q354" s="205"/>
      <c r="R354" s="205"/>
      <c r="S354" s="205"/>
      <c r="T354" s="205"/>
      <c r="U354" s="205"/>
      <c r="V354" s="205"/>
    </row>
    <row r="355" spans="2:22">
      <c r="B355" s="91"/>
      <c r="C355" s="91"/>
      <c r="D355" s="91"/>
      <c r="E355" s="91"/>
      <c r="F355" s="91"/>
      <c r="G355" s="91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  <c r="T355" s="91"/>
      <c r="U355" s="91"/>
      <c r="V355" s="91"/>
    </row>
    <row r="356" spans="2:22">
      <c r="B356" s="91"/>
      <c r="C356" s="91"/>
      <c r="D356" s="91"/>
      <c r="E356" s="91"/>
      <c r="F356" s="91"/>
      <c r="G356" s="91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  <c r="T356" s="91"/>
      <c r="U356" s="91"/>
      <c r="V356" s="91"/>
    </row>
    <row r="357" spans="2:22">
      <c r="B357" s="91"/>
      <c r="C357" s="91"/>
      <c r="D357" s="91"/>
      <c r="E357" s="91"/>
      <c r="F357" s="91"/>
      <c r="G357" s="91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  <c r="T357" s="91"/>
      <c r="U357" s="91"/>
      <c r="V357" s="91"/>
    </row>
    <row r="358" spans="2:22">
      <c r="B358" s="91"/>
      <c r="C358" s="91"/>
      <c r="D358" s="91"/>
      <c r="E358" s="91"/>
      <c r="F358" s="91"/>
      <c r="G358" s="91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  <c r="T358" s="91"/>
      <c r="U358" s="91"/>
      <c r="V358" s="91"/>
    </row>
    <row r="359" spans="2:22">
      <c r="B359" s="91"/>
      <c r="C359" s="91"/>
      <c r="D359" s="91"/>
      <c r="E359" s="91"/>
      <c r="F359" s="91"/>
      <c r="G359" s="91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  <c r="T359" s="91"/>
      <c r="U359" s="91"/>
      <c r="V359" s="91"/>
    </row>
    <row r="360" spans="2:22">
      <c r="B360" s="91"/>
      <c r="C360" s="91"/>
      <c r="D360" s="91"/>
      <c r="E360" s="91"/>
      <c r="F360" s="91"/>
      <c r="G360" s="91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  <c r="T360" s="91"/>
      <c r="U360" s="91"/>
      <c r="V360" s="91"/>
    </row>
    <row r="361" spans="2:22">
      <c r="B361" s="91"/>
      <c r="C361" s="91"/>
      <c r="D361" s="91"/>
      <c r="E361" s="91"/>
      <c r="F361" s="91"/>
      <c r="G361" s="91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  <c r="T361" s="91"/>
      <c r="U361" s="91"/>
      <c r="V361" s="91"/>
    </row>
    <row r="362" spans="2:22">
      <c r="B362" s="91"/>
      <c r="C362" s="91"/>
      <c r="D362" s="91"/>
      <c r="E362" s="91"/>
      <c r="F362" s="91"/>
      <c r="G362" s="91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  <c r="T362" s="91"/>
      <c r="U362" s="91"/>
      <c r="V362" s="91"/>
    </row>
    <row r="363" spans="2:22">
      <c r="B363" s="91"/>
      <c r="C363" s="91"/>
      <c r="D363" s="91"/>
      <c r="E363" s="91"/>
      <c r="F363" s="91"/>
      <c r="G363" s="91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  <c r="T363" s="91"/>
      <c r="U363" s="91"/>
      <c r="V363" s="91"/>
    </row>
    <row r="364" spans="2:22">
      <c r="B364" s="91"/>
      <c r="C364" s="91"/>
      <c r="D364" s="91"/>
      <c r="E364" s="91"/>
      <c r="F364" s="91"/>
      <c r="G364" s="91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  <c r="T364" s="91"/>
      <c r="U364" s="91"/>
      <c r="V364" s="91"/>
    </row>
  </sheetData>
  <mergeCells count="27">
    <mergeCell ref="C13:Q13"/>
    <mergeCell ref="C28:Q28"/>
    <mergeCell ref="C42:Q42"/>
    <mergeCell ref="C57:AD57"/>
    <mergeCell ref="C58:F58"/>
    <mergeCell ref="G58:J58"/>
    <mergeCell ref="K58:N58"/>
    <mergeCell ref="O58:R58"/>
    <mergeCell ref="S58:V58"/>
    <mergeCell ref="W58:Z58"/>
    <mergeCell ref="AA58:AD58"/>
    <mergeCell ref="C73:I73"/>
    <mergeCell ref="K81:R81"/>
    <mergeCell ref="K82:L82"/>
    <mergeCell ref="M82:N82"/>
    <mergeCell ref="O82:P82"/>
    <mergeCell ref="Q82:R82"/>
    <mergeCell ref="B13:B14"/>
    <mergeCell ref="B28:B29"/>
    <mergeCell ref="B42:B43"/>
    <mergeCell ref="B57:B58"/>
    <mergeCell ref="B73:B74"/>
    <mergeCell ref="B81:B83"/>
    <mergeCell ref="C81:D82"/>
    <mergeCell ref="E81:F82"/>
    <mergeCell ref="G81:H82"/>
    <mergeCell ref="I81:J82"/>
  </mergeCells>
  <pageMargins left="0.708661417322835" right="0.708661417322835" top="0.748031496062992" bottom="0.748031496062992" header="0.31496062992126" footer="0.31496062992126"/>
  <pageSetup paperSize="9" scale="50" orientation="landscape"/>
  <headerFooter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8000"/>
  </sheetPr>
  <dimension ref="A1:K135"/>
  <sheetViews>
    <sheetView showGridLines="0" zoomScale="85" zoomScaleNormal="85" workbookViewId="0">
      <selection activeCell="A12" sqref="A12:F12"/>
    </sheetView>
  </sheetViews>
  <sheetFormatPr defaultColWidth="0" defaultRowHeight="15"/>
  <cols>
    <col min="1" max="1" width="2.71428571428571" customWidth="1"/>
    <col min="2" max="11" width="20.7142857142857" customWidth="1"/>
    <col min="12" max="16384" width="9.14285714285714" hidden="1"/>
  </cols>
  <sheetData>
    <row r="1" spans="1:11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>
      <c r="A4" s="2"/>
      <c r="B4" s="2"/>
      <c r="C4" s="2"/>
      <c r="D4" s="2"/>
      <c r="E4" s="2"/>
      <c r="F4" s="2"/>
      <c r="G4" s="2"/>
      <c r="H4" s="2"/>
      <c r="I4" s="2"/>
      <c r="J4" s="2"/>
      <c r="K4" s="19"/>
    </row>
    <row r="5" spans="1:11">
      <c r="A5" s="2"/>
      <c r="B5" s="2"/>
      <c r="C5" s="2"/>
      <c r="D5" s="2"/>
      <c r="E5" s="2"/>
      <c r="F5" s="2"/>
      <c r="G5" s="2"/>
      <c r="H5" s="2"/>
      <c r="I5" s="2"/>
      <c r="J5" s="2"/>
      <c r="K5" s="19"/>
    </row>
    <row r="11" ht="23.25" customHeight="1"/>
    <row r="12" ht="50.1" customHeight="1" spans="1:11">
      <c r="A12" s="20" t="s">
        <v>737</v>
      </c>
      <c r="B12" s="21"/>
      <c r="C12" s="21"/>
      <c r="D12" s="21"/>
      <c r="E12" s="21"/>
      <c r="F12" s="22"/>
      <c r="G12" s="20" t="s">
        <v>738</v>
      </c>
      <c r="H12" s="21"/>
      <c r="I12" s="21"/>
      <c r="J12" s="21"/>
      <c r="K12" s="22"/>
    </row>
    <row r="13" ht="23.25" customHeight="1" spans="1:11">
      <c r="A13" s="23"/>
      <c r="B13" s="24"/>
      <c r="C13" s="24"/>
      <c r="D13" s="24"/>
      <c r="E13" s="25"/>
      <c r="F13" s="26"/>
      <c r="G13" s="23"/>
      <c r="H13" s="25"/>
      <c r="I13" s="25"/>
      <c r="J13" s="25"/>
      <c r="K13" s="26"/>
    </row>
    <row r="14" ht="23.25" customHeight="1" spans="1:11">
      <c r="A14" s="27"/>
      <c r="B14" s="28"/>
      <c r="C14" s="29"/>
      <c r="D14" s="29"/>
      <c r="E14" s="30"/>
      <c r="F14" s="31"/>
      <c r="G14" s="27"/>
      <c r="H14" s="30"/>
      <c r="I14" s="30"/>
      <c r="J14" s="30"/>
      <c r="K14" s="31"/>
    </row>
    <row r="15" ht="23.25" customHeight="1" spans="1:11">
      <c r="A15" s="27"/>
      <c r="B15" s="32"/>
      <c r="C15" s="33"/>
      <c r="D15" s="33"/>
      <c r="E15" s="30"/>
      <c r="F15" s="31"/>
      <c r="G15" s="27"/>
      <c r="H15" s="30"/>
      <c r="I15" s="30"/>
      <c r="J15" s="30"/>
      <c r="K15" s="31"/>
    </row>
    <row r="16" ht="23.25" customHeight="1" spans="1:11">
      <c r="A16" s="27"/>
      <c r="B16" s="34"/>
      <c r="C16" s="33"/>
      <c r="D16" s="33"/>
      <c r="E16" s="30"/>
      <c r="F16" s="31"/>
      <c r="G16" s="27"/>
      <c r="H16" s="30"/>
      <c r="I16" s="30"/>
      <c r="J16" s="30"/>
      <c r="K16" s="31"/>
    </row>
    <row r="17" ht="23.25" customHeight="1" spans="1:11">
      <c r="A17" s="27"/>
      <c r="B17" s="29"/>
      <c r="C17" s="33"/>
      <c r="D17" s="33"/>
      <c r="E17" s="30"/>
      <c r="F17" s="31"/>
      <c r="G17" s="27"/>
      <c r="H17" s="30"/>
      <c r="I17" s="30"/>
      <c r="J17" s="30"/>
      <c r="K17" s="31"/>
    </row>
    <row r="18" ht="23.25" customHeight="1" spans="1:11">
      <c r="A18" s="27"/>
      <c r="B18" s="29"/>
      <c r="C18" s="33"/>
      <c r="D18" s="33"/>
      <c r="E18" s="30"/>
      <c r="F18" s="31"/>
      <c r="G18" s="27"/>
      <c r="H18" s="30"/>
      <c r="I18" s="30"/>
      <c r="J18" s="30"/>
      <c r="K18" s="31"/>
    </row>
    <row r="19" ht="23.25" customHeight="1" spans="1:11">
      <c r="A19" s="27"/>
      <c r="B19" s="29"/>
      <c r="C19" s="29"/>
      <c r="D19" s="29"/>
      <c r="E19" s="30"/>
      <c r="F19" s="31"/>
      <c r="G19" s="27"/>
      <c r="H19" s="30"/>
      <c r="I19" s="30"/>
      <c r="J19" s="30"/>
      <c r="K19" s="31"/>
    </row>
    <row r="20" ht="23.25" customHeight="1" spans="1:11">
      <c r="A20" s="27"/>
      <c r="B20" s="35"/>
      <c r="C20" s="36"/>
      <c r="D20" s="36"/>
      <c r="E20" s="30"/>
      <c r="F20" s="31"/>
      <c r="G20" s="27"/>
      <c r="H20" s="30"/>
      <c r="I20" s="30"/>
      <c r="J20" s="30"/>
      <c r="K20" s="31"/>
    </row>
    <row r="21" ht="23.25" customHeight="1" spans="1:11">
      <c r="A21" s="27"/>
      <c r="B21" s="30"/>
      <c r="C21" s="30"/>
      <c r="D21" s="30"/>
      <c r="E21" s="30"/>
      <c r="F21" s="31"/>
      <c r="G21" s="27"/>
      <c r="H21" s="30"/>
      <c r="I21" s="30"/>
      <c r="J21" s="30"/>
      <c r="K21" s="31"/>
    </row>
    <row r="22" ht="23.25" customHeight="1" spans="1:11">
      <c r="A22" s="27"/>
      <c r="B22" s="30"/>
      <c r="C22" s="30"/>
      <c r="D22" s="30"/>
      <c r="E22" s="30"/>
      <c r="F22" s="31"/>
      <c r="G22" s="27"/>
      <c r="H22" s="30"/>
      <c r="I22" s="30"/>
      <c r="J22" s="30"/>
      <c r="K22" s="31"/>
    </row>
    <row r="23" ht="23.25" customHeight="1" spans="1:11">
      <c r="A23" s="27"/>
      <c r="B23" s="37"/>
      <c r="C23" s="38"/>
      <c r="D23" s="39"/>
      <c r="E23" s="40"/>
      <c r="F23" s="41"/>
      <c r="G23" s="42"/>
      <c r="H23" s="43"/>
      <c r="I23" s="30"/>
      <c r="J23" s="30"/>
      <c r="K23" s="31"/>
    </row>
    <row r="24" ht="23.25" customHeight="1" spans="1:11">
      <c r="A24" s="27"/>
      <c r="B24" s="44"/>
      <c r="C24" s="45"/>
      <c r="D24" s="45"/>
      <c r="E24" s="45"/>
      <c r="F24" s="46"/>
      <c r="G24" s="47"/>
      <c r="H24" s="45"/>
      <c r="I24" s="30"/>
      <c r="J24" s="30"/>
      <c r="K24" s="31"/>
    </row>
    <row r="25" ht="23.25" customHeight="1" spans="1:11">
      <c r="A25" s="27"/>
      <c r="B25" s="39"/>
      <c r="C25" s="48"/>
      <c r="D25" s="49"/>
      <c r="E25" s="49"/>
      <c r="F25" s="50"/>
      <c r="G25" s="51" t="s">
        <v>714</v>
      </c>
      <c r="H25" s="52"/>
      <c r="I25" s="30"/>
      <c r="J25" s="30"/>
      <c r="K25" s="31"/>
    </row>
    <row r="26" ht="23.25" customHeight="1" spans="1:11">
      <c r="A26" s="27"/>
      <c r="B26" s="39"/>
      <c r="C26" s="48"/>
      <c r="D26" s="49"/>
      <c r="E26" s="49"/>
      <c r="F26" s="50"/>
      <c r="G26" s="206" t="s">
        <v>739</v>
      </c>
      <c r="H26" s="207"/>
      <c r="I26" s="207"/>
      <c r="J26" s="207"/>
      <c r="K26" s="210"/>
    </row>
    <row r="27" ht="23.25" customHeight="1" spans="1:11">
      <c r="A27" s="35" t="s">
        <v>714</v>
      </c>
      <c r="B27" s="54"/>
      <c r="C27" s="55"/>
      <c r="D27" s="56"/>
      <c r="E27" s="56"/>
      <c r="F27" s="57"/>
      <c r="G27" s="60"/>
      <c r="H27" s="61"/>
      <c r="I27" s="61"/>
      <c r="J27" s="61"/>
      <c r="K27" s="64"/>
    </row>
    <row r="28" ht="50.1" customHeight="1" spans="1:11">
      <c r="A28" s="20" t="s">
        <v>740</v>
      </c>
      <c r="B28" s="21"/>
      <c r="C28" s="21"/>
      <c r="D28" s="21"/>
      <c r="E28" s="21"/>
      <c r="F28" s="21"/>
      <c r="G28" s="21"/>
      <c r="H28" s="21"/>
      <c r="I28" s="21"/>
      <c r="J28" s="21"/>
      <c r="K28" s="22"/>
    </row>
    <row r="29" ht="23.25" customHeight="1" spans="1:11">
      <c r="A29" s="23"/>
      <c r="B29" s="24"/>
      <c r="C29" s="24"/>
      <c r="D29" s="24"/>
      <c r="E29" s="25"/>
      <c r="F29" s="25"/>
      <c r="G29" s="25"/>
      <c r="H29" s="25"/>
      <c r="I29" s="25"/>
      <c r="J29" s="25"/>
      <c r="K29" s="26"/>
    </row>
    <row r="30" ht="23.25" customHeight="1" spans="1:11">
      <c r="A30" s="27"/>
      <c r="B30" s="28"/>
      <c r="C30" s="29"/>
      <c r="D30" s="29"/>
      <c r="E30" s="30"/>
      <c r="F30" s="30"/>
      <c r="G30" s="30"/>
      <c r="H30" s="30"/>
      <c r="I30" s="30"/>
      <c r="J30" s="30"/>
      <c r="K30" s="31"/>
    </row>
    <row r="31" ht="23.25" customHeight="1" spans="1:11">
      <c r="A31" s="27"/>
      <c r="B31" s="32"/>
      <c r="C31" s="33"/>
      <c r="D31" s="33"/>
      <c r="E31" s="30"/>
      <c r="F31" s="30"/>
      <c r="G31" s="30"/>
      <c r="H31" s="30"/>
      <c r="I31" s="30"/>
      <c r="J31" s="30"/>
      <c r="K31" s="31"/>
    </row>
    <row r="32" ht="23.25" customHeight="1" spans="1:11">
      <c r="A32" s="27"/>
      <c r="B32" s="34"/>
      <c r="C32" s="33"/>
      <c r="D32" s="33"/>
      <c r="E32" s="30"/>
      <c r="F32" s="30"/>
      <c r="G32" s="30"/>
      <c r="H32" s="30"/>
      <c r="I32" s="30"/>
      <c r="J32" s="30"/>
      <c r="K32" s="31"/>
    </row>
    <row r="33" ht="23.25" customHeight="1" spans="1:11">
      <c r="A33" s="27"/>
      <c r="B33" s="29"/>
      <c r="C33" s="33"/>
      <c r="D33" s="33"/>
      <c r="E33" s="30"/>
      <c r="F33" s="30"/>
      <c r="G33" s="30"/>
      <c r="H33" s="30"/>
      <c r="I33" s="30"/>
      <c r="J33" s="30"/>
      <c r="K33" s="31"/>
    </row>
    <row r="34" ht="23.25" customHeight="1" spans="1:11">
      <c r="A34" s="27"/>
      <c r="B34" s="29"/>
      <c r="C34" s="33"/>
      <c r="D34" s="33"/>
      <c r="E34" s="30"/>
      <c r="F34" s="30"/>
      <c r="G34" s="30"/>
      <c r="H34" s="30"/>
      <c r="I34" s="30"/>
      <c r="J34" s="30"/>
      <c r="K34" s="31"/>
    </row>
    <row r="35" ht="23.25" customHeight="1" spans="1:11">
      <c r="A35" s="27"/>
      <c r="B35" s="29"/>
      <c r="C35" s="29"/>
      <c r="D35" s="29"/>
      <c r="E35" s="30"/>
      <c r="F35" s="30"/>
      <c r="G35" s="30"/>
      <c r="H35" s="30"/>
      <c r="I35" s="30"/>
      <c r="J35" s="30"/>
      <c r="K35" s="31"/>
    </row>
    <row r="36" ht="23.25" customHeight="1" spans="1:11">
      <c r="A36" s="27"/>
      <c r="B36" s="35"/>
      <c r="C36" s="36"/>
      <c r="D36" s="36"/>
      <c r="E36" s="30"/>
      <c r="F36" s="30"/>
      <c r="G36" s="30"/>
      <c r="H36" s="30"/>
      <c r="I36" s="30"/>
      <c r="J36" s="30"/>
      <c r="K36" s="31"/>
    </row>
    <row r="37" ht="23.25" customHeight="1" spans="1:11">
      <c r="A37" s="27"/>
      <c r="B37" s="30"/>
      <c r="C37" s="30"/>
      <c r="D37" s="30"/>
      <c r="E37" s="30"/>
      <c r="F37" s="30"/>
      <c r="G37" s="30"/>
      <c r="H37" s="30"/>
      <c r="I37" s="30"/>
      <c r="J37" s="30"/>
      <c r="K37" s="31"/>
    </row>
    <row r="38" ht="23.25" customHeight="1" spans="1:11">
      <c r="A38" s="27"/>
      <c r="B38" s="30"/>
      <c r="C38" s="30"/>
      <c r="D38" s="30"/>
      <c r="E38" s="30"/>
      <c r="F38" s="30"/>
      <c r="G38" s="30"/>
      <c r="H38" s="30"/>
      <c r="I38" s="30"/>
      <c r="J38" s="30"/>
      <c r="K38" s="31"/>
    </row>
    <row r="39" ht="23.25" customHeight="1" spans="1:11">
      <c r="A39" s="27"/>
      <c r="B39" s="37"/>
      <c r="C39" s="38"/>
      <c r="D39" s="39"/>
      <c r="E39" s="40"/>
      <c r="F39" s="38"/>
      <c r="G39" s="38"/>
      <c r="H39" s="43"/>
      <c r="I39" s="30"/>
      <c r="J39" s="30"/>
      <c r="K39" s="31"/>
    </row>
    <row r="40" ht="23.25" customHeight="1" spans="1:11">
      <c r="A40" s="27"/>
      <c r="B40" s="44"/>
      <c r="C40" s="45"/>
      <c r="D40" s="45"/>
      <c r="E40" s="45"/>
      <c r="F40" s="45"/>
      <c r="G40" s="208"/>
      <c r="H40" s="45"/>
      <c r="I40" s="30"/>
      <c r="J40" s="30"/>
      <c r="K40" s="31"/>
    </row>
    <row r="41" ht="23.25" customHeight="1" spans="1:11">
      <c r="A41" s="27"/>
      <c r="B41" s="39"/>
      <c r="C41" s="48"/>
      <c r="D41" s="49"/>
      <c r="E41" s="49"/>
      <c r="F41" s="49"/>
      <c r="G41" s="48"/>
      <c r="H41" s="52"/>
      <c r="I41" s="30"/>
      <c r="J41" s="30"/>
      <c r="K41" s="31"/>
    </row>
    <row r="42" ht="23.25" customHeight="1" spans="1:11">
      <c r="A42" s="27"/>
      <c r="B42" s="39"/>
      <c r="C42" s="48"/>
      <c r="D42" s="49"/>
      <c r="E42" s="49"/>
      <c r="F42" s="49"/>
      <c r="G42" s="48"/>
      <c r="H42" s="52"/>
      <c r="I42" s="30"/>
      <c r="J42" s="30"/>
      <c r="K42" s="31"/>
    </row>
    <row r="43" ht="23.25" customHeight="1" spans="1:11">
      <c r="A43" s="209" t="s">
        <v>714</v>
      </c>
      <c r="B43" s="54"/>
      <c r="C43" s="55"/>
      <c r="D43" s="56"/>
      <c r="E43" s="56"/>
      <c r="F43" s="56"/>
      <c r="G43" s="209"/>
      <c r="H43" s="58"/>
      <c r="I43" s="62"/>
      <c r="J43" s="62"/>
      <c r="K43" s="63"/>
    </row>
    <row r="44" ht="50.1" customHeight="1" spans="1:11">
      <c r="A44" s="20" t="s">
        <v>741</v>
      </c>
      <c r="B44" s="21"/>
      <c r="C44" s="21"/>
      <c r="D44" s="21"/>
      <c r="E44" s="21"/>
      <c r="F44" s="21"/>
      <c r="G44" s="21"/>
      <c r="H44" s="21"/>
      <c r="I44" s="21"/>
      <c r="J44" s="21"/>
      <c r="K44" s="22"/>
    </row>
    <row r="45" ht="23.25" customHeight="1" spans="1:11">
      <c r="A45" s="23"/>
      <c r="B45" s="24"/>
      <c r="C45" s="24"/>
      <c r="D45" s="24"/>
      <c r="E45" s="25"/>
      <c r="F45" s="25"/>
      <c r="G45" s="25"/>
      <c r="H45" s="25"/>
      <c r="I45" s="25"/>
      <c r="J45" s="25"/>
      <c r="K45" s="26"/>
    </row>
    <row r="46" ht="23.25" customHeight="1" spans="1:11">
      <c r="A46" s="27"/>
      <c r="B46" s="28"/>
      <c r="C46" s="29"/>
      <c r="D46" s="29"/>
      <c r="E46" s="30"/>
      <c r="F46" s="30"/>
      <c r="G46" s="30"/>
      <c r="H46" s="30"/>
      <c r="I46" s="30"/>
      <c r="J46" s="30"/>
      <c r="K46" s="31"/>
    </row>
    <row r="47" ht="23.25" customHeight="1" spans="1:11">
      <c r="A47" s="27"/>
      <c r="B47" s="32"/>
      <c r="C47" s="33"/>
      <c r="D47" s="33"/>
      <c r="E47" s="30"/>
      <c r="F47" s="30"/>
      <c r="G47" s="30"/>
      <c r="H47" s="30"/>
      <c r="I47" s="30"/>
      <c r="J47" s="30"/>
      <c r="K47" s="31"/>
    </row>
    <row r="48" ht="23.25" customHeight="1" spans="1:11">
      <c r="A48" s="27"/>
      <c r="B48" s="34"/>
      <c r="C48" s="33"/>
      <c r="D48" s="33"/>
      <c r="E48" s="30"/>
      <c r="F48" s="30"/>
      <c r="G48" s="30"/>
      <c r="H48" s="30"/>
      <c r="I48" s="30"/>
      <c r="J48" s="30"/>
      <c r="K48" s="31"/>
    </row>
    <row r="49" ht="23.25" customHeight="1" spans="1:11">
      <c r="A49" s="27"/>
      <c r="B49" s="29"/>
      <c r="C49" s="33"/>
      <c r="D49" s="33"/>
      <c r="E49" s="30"/>
      <c r="F49" s="30"/>
      <c r="G49" s="30"/>
      <c r="H49" s="30"/>
      <c r="I49" s="30"/>
      <c r="J49" s="30"/>
      <c r="K49" s="31"/>
    </row>
    <row r="50" ht="23.25" customHeight="1" spans="1:11">
      <c r="A50" s="27"/>
      <c r="B50" s="29"/>
      <c r="C50" s="33"/>
      <c r="D50" s="33"/>
      <c r="E50" s="30"/>
      <c r="F50" s="30"/>
      <c r="G50" s="30"/>
      <c r="H50" s="30"/>
      <c r="I50" s="30"/>
      <c r="J50" s="30"/>
      <c r="K50" s="31"/>
    </row>
    <row r="51" ht="23.25" customHeight="1" spans="1:11">
      <c r="A51" s="27"/>
      <c r="B51" s="29"/>
      <c r="C51" s="29"/>
      <c r="D51" s="29"/>
      <c r="E51" s="30"/>
      <c r="F51" s="30"/>
      <c r="G51" s="30"/>
      <c r="H51" s="30"/>
      <c r="I51" s="30"/>
      <c r="J51" s="30"/>
      <c r="K51" s="31"/>
    </row>
    <row r="52" ht="23.25" customHeight="1" spans="1:11">
      <c r="A52" s="27"/>
      <c r="B52" s="35"/>
      <c r="C52" s="36"/>
      <c r="D52" s="36"/>
      <c r="E52" s="30"/>
      <c r="F52" s="30"/>
      <c r="G52" s="30"/>
      <c r="H52" s="30"/>
      <c r="I52" s="30"/>
      <c r="J52" s="30"/>
      <c r="K52" s="31"/>
    </row>
    <row r="53" ht="23.25" customHeight="1" spans="1:11">
      <c r="A53" s="27"/>
      <c r="B53" s="30"/>
      <c r="C53" s="30"/>
      <c r="D53" s="30"/>
      <c r="E53" s="30"/>
      <c r="F53" s="30"/>
      <c r="G53" s="30"/>
      <c r="H53" s="30"/>
      <c r="I53" s="30"/>
      <c r="J53" s="30"/>
      <c r="K53" s="31"/>
    </row>
    <row r="54" ht="23.25" customHeight="1" spans="1:11">
      <c r="A54" s="27"/>
      <c r="B54" s="30"/>
      <c r="C54" s="30"/>
      <c r="D54" s="30"/>
      <c r="E54" s="30"/>
      <c r="F54" s="30"/>
      <c r="G54" s="30"/>
      <c r="H54" s="30"/>
      <c r="I54" s="30"/>
      <c r="J54" s="30"/>
      <c r="K54" s="31"/>
    </row>
    <row r="55" ht="23.25" customHeight="1" spans="1:11">
      <c r="A55" s="27"/>
      <c r="B55" s="37"/>
      <c r="C55" s="38"/>
      <c r="D55" s="39"/>
      <c r="E55" s="40"/>
      <c r="F55" s="38"/>
      <c r="G55" s="38"/>
      <c r="H55" s="43"/>
      <c r="I55" s="30"/>
      <c r="J55" s="30"/>
      <c r="K55" s="31"/>
    </row>
    <row r="56" ht="23.25" customHeight="1" spans="1:11">
      <c r="A56" s="27"/>
      <c r="B56" s="44"/>
      <c r="C56" s="45"/>
      <c r="D56" s="45"/>
      <c r="E56" s="45"/>
      <c r="F56" s="45"/>
      <c r="G56" s="208"/>
      <c r="H56" s="45"/>
      <c r="I56" s="30"/>
      <c r="J56" s="30"/>
      <c r="K56" s="31"/>
    </row>
    <row r="57" ht="23.25" customHeight="1" spans="1:11">
      <c r="A57" s="27"/>
      <c r="B57" s="39"/>
      <c r="C57" s="48"/>
      <c r="D57" s="49"/>
      <c r="E57" s="49"/>
      <c r="F57" s="49"/>
      <c r="G57" s="48"/>
      <c r="H57" s="52"/>
      <c r="I57" s="30"/>
      <c r="J57" s="30"/>
      <c r="K57" s="31"/>
    </row>
    <row r="58" ht="23.25" customHeight="1" spans="1:11">
      <c r="A58" s="27"/>
      <c r="B58" s="39"/>
      <c r="C58" s="48"/>
      <c r="D58" s="49"/>
      <c r="E58" s="49"/>
      <c r="F58" s="49"/>
      <c r="G58" s="48"/>
      <c r="H58" s="52"/>
      <c r="I58" s="30"/>
      <c r="J58" s="30"/>
      <c r="K58" s="31"/>
    </row>
    <row r="59" ht="23.25" customHeight="1" spans="1:11">
      <c r="A59" s="209" t="s">
        <v>714</v>
      </c>
      <c r="B59" s="54"/>
      <c r="C59" s="55"/>
      <c r="D59" s="56"/>
      <c r="E59" s="56"/>
      <c r="F59" s="56"/>
      <c r="G59" s="209"/>
      <c r="H59" s="58"/>
      <c r="I59" s="62"/>
      <c r="J59" s="62"/>
      <c r="K59" s="63"/>
    </row>
    <row r="60" ht="23.25" customHeight="1" spans="2:11">
      <c r="B60" s="65"/>
      <c r="C60" s="65"/>
      <c r="D60" s="65"/>
      <c r="E60" s="65"/>
      <c r="F60" s="65"/>
      <c r="G60" s="65"/>
      <c r="H60" s="65"/>
      <c r="I60" s="65"/>
      <c r="J60" s="65"/>
      <c r="K60" s="65"/>
    </row>
    <row r="61" ht="23.25" customHeight="1" spans="2:11">
      <c r="B61" s="65"/>
      <c r="C61" s="65"/>
      <c r="D61" s="65"/>
      <c r="E61" s="65"/>
      <c r="F61" s="65"/>
      <c r="G61" s="65"/>
      <c r="H61" s="65"/>
      <c r="I61" s="65"/>
      <c r="J61" s="65"/>
      <c r="K61" s="65"/>
    </row>
    <row r="62" ht="23.25" customHeight="1" spans="2:11">
      <c r="B62" s="65"/>
      <c r="C62" s="65"/>
      <c r="D62" s="65"/>
      <c r="E62" s="65"/>
      <c r="F62" s="65"/>
      <c r="G62" s="65"/>
      <c r="H62" s="65"/>
      <c r="I62" s="65"/>
      <c r="J62" s="65"/>
      <c r="K62" s="65"/>
    </row>
    <row r="63" ht="23.25" customHeight="1" spans="2:11">
      <c r="B63" s="65"/>
      <c r="C63" s="65"/>
      <c r="D63" s="65"/>
      <c r="E63" s="65"/>
      <c r="F63" s="65"/>
      <c r="G63" s="65"/>
      <c r="H63" s="65"/>
      <c r="I63" s="65"/>
      <c r="J63" s="65"/>
      <c r="K63" s="65"/>
    </row>
    <row r="64" ht="23.25" customHeight="1" spans="2:11">
      <c r="B64" s="65"/>
      <c r="C64" s="65"/>
      <c r="D64" s="65"/>
      <c r="E64" s="65"/>
      <c r="F64" s="65"/>
      <c r="G64" s="65"/>
      <c r="H64" s="65"/>
      <c r="I64" s="65"/>
      <c r="J64" s="65"/>
      <c r="K64" s="65"/>
    </row>
    <row r="65" ht="23.25" customHeight="1" spans="2:11">
      <c r="B65" s="65"/>
      <c r="C65" s="65"/>
      <c r="D65" s="65"/>
      <c r="E65" s="65"/>
      <c r="F65" s="65"/>
      <c r="G65" s="65"/>
      <c r="H65" s="65"/>
      <c r="I65" s="65"/>
      <c r="J65" s="65"/>
      <c r="K65" s="65"/>
    </row>
    <row r="66" ht="23.25" customHeight="1" spans="2:11">
      <c r="B66" s="65"/>
      <c r="C66" s="65"/>
      <c r="D66" s="65"/>
      <c r="E66" s="65"/>
      <c r="F66" s="65"/>
      <c r="G66" s="65"/>
      <c r="H66" s="65"/>
      <c r="I66" s="65"/>
      <c r="J66" s="65"/>
      <c r="K66" s="65"/>
    </row>
    <row r="67" ht="23.25" customHeight="1" spans="2:11">
      <c r="B67" s="65"/>
      <c r="C67" s="65"/>
      <c r="D67" s="65"/>
      <c r="E67" s="65"/>
      <c r="F67" s="65"/>
      <c r="G67" s="65"/>
      <c r="H67" s="65"/>
      <c r="I67" s="65"/>
      <c r="J67" s="65"/>
      <c r="K67" s="65"/>
    </row>
    <row r="68" ht="23.25" customHeight="1" spans="2:11">
      <c r="B68" s="65"/>
      <c r="C68" s="65"/>
      <c r="D68" s="65"/>
      <c r="E68" s="65"/>
      <c r="F68" s="65"/>
      <c r="G68" s="65"/>
      <c r="H68" s="65"/>
      <c r="I68" s="65"/>
      <c r="J68" s="65"/>
      <c r="K68" s="65"/>
    </row>
    <row r="69" ht="23.25" customHeight="1" spans="2:11">
      <c r="B69" s="65"/>
      <c r="C69" s="65"/>
      <c r="D69" s="65"/>
      <c r="E69" s="65"/>
      <c r="F69" s="65"/>
      <c r="G69" s="65"/>
      <c r="H69" s="65"/>
      <c r="I69" s="65"/>
      <c r="J69" s="65"/>
      <c r="K69" s="65"/>
    </row>
    <row r="70" ht="23.25" customHeight="1" spans="2:11">
      <c r="B70" s="65"/>
      <c r="C70" s="65"/>
      <c r="D70" s="65"/>
      <c r="E70" s="65"/>
      <c r="F70" s="65"/>
      <c r="G70" s="65"/>
      <c r="H70" s="65"/>
      <c r="I70" s="65"/>
      <c r="J70" s="65"/>
      <c r="K70" s="65"/>
    </row>
    <row r="71" ht="23.25" customHeight="1" spans="2:11">
      <c r="B71" s="65"/>
      <c r="C71" s="65"/>
      <c r="D71" s="65"/>
      <c r="E71" s="65"/>
      <c r="F71" s="65"/>
      <c r="G71" s="65"/>
      <c r="H71" s="65"/>
      <c r="I71" s="65"/>
      <c r="J71" s="65"/>
      <c r="K71" s="65"/>
    </row>
    <row r="72" ht="23.25" customHeight="1" spans="2:11">
      <c r="B72" s="65"/>
      <c r="C72" s="65"/>
      <c r="D72" s="65"/>
      <c r="E72" s="65"/>
      <c r="F72" s="65"/>
      <c r="G72" s="65"/>
      <c r="H72" s="65"/>
      <c r="I72" s="65"/>
      <c r="J72" s="65"/>
      <c r="K72" s="65"/>
    </row>
    <row r="73" ht="23.25" customHeight="1" spans="2:11">
      <c r="B73" s="65"/>
      <c r="C73" s="65"/>
      <c r="D73" s="65"/>
      <c r="E73" s="65"/>
      <c r="F73" s="65"/>
      <c r="G73" s="65"/>
      <c r="H73" s="65"/>
      <c r="I73" s="65"/>
      <c r="J73" s="65"/>
      <c r="K73" s="65"/>
    </row>
    <row r="74" ht="23.25" customHeight="1" spans="2:11">
      <c r="B74" s="65"/>
      <c r="C74" s="65"/>
      <c r="D74" s="65"/>
      <c r="E74" s="65"/>
      <c r="F74" s="65"/>
      <c r="G74" s="65"/>
      <c r="H74" s="65"/>
      <c r="I74" s="65"/>
      <c r="J74" s="65"/>
      <c r="K74" s="65"/>
    </row>
    <row r="75" ht="23.25" customHeight="1" spans="2:11">
      <c r="B75" s="65"/>
      <c r="C75" s="65"/>
      <c r="D75" s="65"/>
      <c r="E75" s="65"/>
      <c r="F75" s="65"/>
      <c r="G75" s="65"/>
      <c r="H75" s="65"/>
      <c r="I75" s="65"/>
      <c r="J75" s="65"/>
      <c r="K75" s="65"/>
    </row>
    <row r="76" ht="23.25" customHeight="1" spans="2:11">
      <c r="B76" s="65"/>
      <c r="C76" s="65"/>
      <c r="D76" s="65"/>
      <c r="E76" s="65"/>
      <c r="F76" s="65"/>
      <c r="G76" s="65"/>
      <c r="H76" s="65"/>
      <c r="I76" s="65"/>
      <c r="J76" s="65"/>
      <c r="K76" s="65"/>
    </row>
    <row r="77" ht="23.25" customHeight="1" spans="2:11">
      <c r="B77" s="65"/>
      <c r="C77" s="65"/>
      <c r="D77" s="65"/>
      <c r="E77" s="65"/>
      <c r="F77" s="65"/>
      <c r="G77" s="65"/>
      <c r="H77" s="65"/>
      <c r="I77" s="65"/>
      <c r="J77" s="65"/>
      <c r="K77" s="65"/>
    </row>
    <row r="78" ht="23.25" customHeight="1" spans="2:11">
      <c r="B78" s="65"/>
      <c r="C78" s="65"/>
      <c r="D78" s="65"/>
      <c r="E78" s="65"/>
      <c r="F78" s="65"/>
      <c r="G78" s="65"/>
      <c r="H78" s="65"/>
      <c r="I78" s="65"/>
      <c r="J78" s="65"/>
      <c r="K78" s="65"/>
    </row>
    <row r="79" ht="23.25" customHeight="1" spans="2:11">
      <c r="B79" s="65"/>
      <c r="C79" s="65"/>
      <c r="D79" s="65"/>
      <c r="E79" s="65"/>
      <c r="F79" s="65"/>
      <c r="G79" s="65"/>
      <c r="H79" s="65"/>
      <c r="I79" s="65"/>
      <c r="J79" s="65"/>
      <c r="K79" s="65"/>
    </row>
    <row r="80" ht="23.25" customHeight="1" spans="2:11">
      <c r="B80" s="65"/>
      <c r="C80" s="65"/>
      <c r="D80" s="65"/>
      <c r="E80" s="65"/>
      <c r="F80" s="65"/>
      <c r="G80" s="65"/>
      <c r="H80" s="65"/>
      <c r="I80" s="65"/>
      <c r="J80" s="65"/>
      <c r="K80" s="65"/>
    </row>
    <row r="81" ht="23.25" customHeight="1" spans="2:11">
      <c r="B81" s="65"/>
      <c r="C81" s="65"/>
      <c r="D81" s="65"/>
      <c r="E81" s="65"/>
      <c r="F81" s="65"/>
      <c r="G81" s="65"/>
      <c r="H81" s="65"/>
      <c r="I81" s="65"/>
      <c r="J81" s="65"/>
      <c r="K81" s="65"/>
    </row>
    <row r="82" ht="23.25" customHeight="1" spans="2:11">
      <c r="B82" s="65"/>
      <c r="C82" s="65"/>
      <c r="D82" s="65"/>
      <c r="E82" s="65"/>
      <c r="F82" s="65"/>
      <c r="G82" s="65"/>
      <c r="H82" s="65"/>
      <c r="I82" s="65"/>
      <c r="J82" s="65"/>
      <c r="K82" s="65"/>
    </row>
    <row r="83" ht="23.25" customHeight="1" spans="2:11">
      <c r="B83" s="65"/>
      <c r="C83" s="65"/>
      <c r="D83" s="65"/>
      <c r="E83" s="65"/>
      <c r="F83" s="65"/>
      <c r="G83" s="65"/>
      <c r="H83" s="65"/>
      <c r="I83" s="65"/>
      <c r="J83" s="65"/>
      <c r="K83" s="65"/>
    </row>
    <row r="84" ht="23.25" customHeight="1" spans="2:11">
      <c r="B84" s="65"/>
      <c r="C84" s="65"/>
      <c r="D84" s="65"/>
      <c r="E84" s="65"/>
      <c r="F84" s="65"/>
      <c r="G84" s="65"/>
      <c r="H84" s="65"/>
      <c r="I84" s="65"/>
      <c r="J84" s="65"/>
      <c r="K84" s="65"/>
    </row>
    <row r="85" ht="23.25" customHeight="1" spans="2:11">
      <c r="B85" s="65"/>
      <c r="C85" s="65"/>
      <c r="D85" s="65"/>
      <c r="E85" s="65"/>
      <c r="F85" s="65"/>
      <c r="G85" s="65"/>
      <c r="H85" s="65"/>
      <c r="I85" s="65"/>
      <c r="J85" s="65"/>
      <c r="K85" s="65"/>
    </row>
    <row r="86" ht="23.25" customHeight="1" spans="2:11">
      <c r="B86" s="65"/>
      <c r="C86" s="65"/>
      <c r="D86" s="65"/>
      <c r="E86" s="65"/>
      <c r="F86" s="65"/>
      <c r="G86" s="65"/>
      <c r="H86" s="65"/>
      <c r="I86" s="65"/>
      <c r="J86" s="65"/>
      <c r="K86" s="65"/>
    </row>
    <row r="87" ht="23.25" customHeight="1" spans="2:11">
      <c r="B87" s="65"/>
      <c r="C87" s="65"/>
      <c r="D87" s="65"/>
      <c r="E87" s="65"/>
      <c r="F87" s="65"/>
      <c r="G87" s="65"/>
      <c r="H87" s="65"/>
      <c r="I87" s="65"/>
      <c r="J87" s="65"/>
      <c r="K87" s="65"/>
    </row>
    <row r="88" ht="23.25" customHeight="1" spans="2:11">
      <c r="B88" s="65"/>
      <c r="C88" s="65"/>
      <c r="D88" s="65"/>
      <c r="E88" s="65"/>
      <c r="F88" s="65"/>
      <c r="G88" s="65"/>
      <c r="H88" s="65"/>
      <c r="I88" s="65"/>
      <c r="J88" s="65"/>
      <c r="K88" s="65"/>
    </row>
    <row r="89" ht="23.25" customHeight="1" spans="2:11">
      <c r="B89" s="65"/>
      <c r="C89" s="65"/>
      <c r="D89" s="65"/>
      <c r="E89" s="65"/>
      <c r="F89" s="65"/>
      <c r="G89" s="65"/>
      <c r="H89" s="65"/>
      <c r="I89" s="65"/>
      <c r="J89" s="65"/>
      <c r="K89" s="65"/>
    </row>
    <row r="90" ht="23.25" customHeight="1" spans="2:11">
      <c r="B90" s="65"/>
      <c r="C90" s="65"/>
      <c r="D90" s="65"/>
      <c r="E90" s="65"/>
      <c r="F90" s="65"/>
      <c r="G90" s="65"/>
      <c r="H90" s="65"/>
      <c r="I90" s="65"/>
      <c r="J90" s="65"/>
      <c r="K90" s="65"/>
    </row>
    <row r="91" ht="23.25" customHeight="1" spans="2:11">
      <c r="B91" s="65"/>
      <c r="C91" s="65"/>
      <c r="D91" s="65"/>
      <c r="E91" s="65"/>
      <c r="F91" s="65"/>
      <c r="G91" s="65"/>
      <c r="H91" s="65"/>
      <c r="I91" s="65"/>
      <c r="J91" s="65"/>
      <c r="K91" s="65"/>
    </row>
    <row r="92" ht="23.25" customHeight="1" spans="2:11">
      <c r="B92" s="65"/>
      <c r="C92" s="65"/>
      <c r="D92" s="65"/>
      <c r="E92" s="65"/>
      <c r="F92" s="65"/>
      <c r="G92" s="65"/>
      <c r="H92" s="65"/>
      <c r="I92" s="65"/>
      <c r="J92" s="65"/>
      <c r="K92" s="65"/>
    </row>
    <row r="93" ht="23.25" customHeight="1" spans="2:11">
      <c r="B93" s="65"/>
      <c r="C93" s="65"/>
      <c r="D93" s="65"/>
      <c r="E93" s="65"/>
      <c r="F93" s="65"/>
      <c r="G93" s="65"/>
      <c r="H93" s="65"/>
      <c r="I93" s="65"/>
      <c r="J93" s="65"/>
      <c r="K93" s="65"/>
    </row>
    <row r="94" ht="23.25" customHeight="1" spans="2:11">
      <c r="B94" s="65"/>
      <c r="C94" s="65"/>
      <c r="D94" s="65"/>
      <c r="E94" s="65"/>
      <c r="F94" s="65"/>
      <c r="G94" s="65"/>
      <c r="H94" s="65"/>
      <c r="I94" s="65"/>
      <c r="J94" s="65"/>
      <c r="K94" s="65"/>
    </row>
    <row r="95" ht="23.25" customHeight="1" spans="2:11">
      <c r="B95" s="65"/>
      <c r="C95" s="65"/>
      <c r="D95" s="65"/>
      <c r="E95" s="65"/>
      <c r="F95" s="65"/>
      <c r="G95" s="65"/>
      <c r="H95" s="65"/>
      <c r="I95" s="65"/>
      <c r="J95" s="65"/>
      <c r="K95" s="65"/>
    </row>
    <row r="96" ht="23.25" customHeight="1" spans="2:11">
      <c r="B96" s="65"/>
      <c r="C96" s="65"/>
      <c r="D96" s="65"/>
      <c r="E96" s="65"/>
      <c r="F96" s="65"/>
      <c r="G96" s="65"/>
      <c r="H96" s="65"/>
      <c r="I96" s="65"/>
      <c r="J96" s="65"/>
      <c r="K96" s="65"/>
    </row>
    <row r="97" ht="23.25" customHeight="1" spans="2:11">
      <c r="B97" s="65"/>
      <c r="C97" s="65"/>
      <c r="D97" s="65"/>
      <c r="E97" s="65"/>
      <c r="F97" s="65"/>
      <c r="G97" s="65"/>
      <c r="H97" s="65"/>
      <c r="I97" s="65"/>
      <c r="J97" s="65"/>
      <c r="K97" s="65"/>
    </row>
    <row r="98" ht="23.25" customHeight="1" spans="2:11">
      <c r="B98" s="65"/>
      <c r="C98" s="65"/>
      <c r="D98" s="65"/>
      <c r="E98" s="65"/>
      <c r="F98" s="65"/>
      <c r="G98" s="65"/>
      <c r="H98" s="65"/>
      <c r="I98" s="65"/>
      <c r="J98" s="65"/>
      <c r="K98" s="65"/>
    </row>
    <row r="99" ht="23.25" customHeight="1" spans="2:11">
      <c r="B99" s="65"/>
      <c r="C99" s="65"/>
      <c r="D99" s="65"/>
      <c r="E99" s="65"/>
      <c r="F99" s="65"/>
      <c r="G99" s="65"/>
      <c r="H99" s="65"/>
      <c r="I99" s="65"/>
      <c r="J99" s="65"/>
      <c r="K99" s="65"/>
    </row>
    <row r="100" ht="23.25" customHeight="1" spans="2:11">
      <c r="B100" s="65"/>
      <c r="C100" s="65"/>
      <c r="D100" s="65"/>
      <c r="E100" s="65"/>
      <c r="F100" s="65"/>
      <c r="G100" s="65"/>
      <c r="H100" s="65"/>
      <c r="I100" s="65"/>
      <c r="J100" s="65"/>
      <c r="K100" s="65"/>
    </row>
    <row r="101" ht="23.25" customHeight="1" spans="2:11">
      <c r="B101" s="65"/>
      <c r="C101" s="65"/>
      <c r="D101" s="65"/>
      <c r="E101" s="65"/>
      <c r="F101" s="65"/>
      <c r="G101" s="65"/>
      <c r="H101" s="65"/>
      <c r="I101" s="65"/>
      <c r="J101" s="65"/>
      <c r="K101" s="65"/>
    </row>
    <row r="102" ht="23.25" customHeight="1" spans="2:11">
      <c r="B102" s="65"/>
      <c r="C102" s="65"/>
      <c r="D102" s="65"/>
      <c r="E102" s="65"/>
      <c r="F102" s="65"/>
      <c r="G102" s="65"/>
      <c r="H102" s="65"/>
      <c r="I102" s="65"/>
      <c r="J102" s="65"/>
      <c r="K102" s="65"/>
    </row>
    <row r="103" ht="23.25" customHeight="1" spans="2:11">
      <c r="B103" s="65"/>
      <c r="C103" s="65"/>
      <c r="D103" s="65"/>
      <c r="E103" s="65"/>
      <c r="F103" s="65"/>
      <c r="G103" s="65"/>
      <c r="H103" s="65"/>
      <c r="I103" s="65"/>
      <c r="J103" s="65"/>
      <c r="K103" s="65"/>
    </row>
    <row r="104" ht="23.25" customHeight="1" spans="2:11">
      <c r="B104" s="65"/>
      <c r="C104" s="65"/>
      <c r="D104" s="65"/>
      <c r="E104" s="65"/>
      <c r="F104" s="65"/>
      <c r="G104" s="65"/>
      <c r="H104" s="65"/>
      <c r="I104" s="65"/>
      <c r="J104" s="65"/>
      <c r="K104" s="65"/>
    </row>
    <row r="105" ht="23.25" customHeight="1" spans="2:11">
      <c r="B105" s="65"/>
      <c r="C105" s="65"/>
      <c r="D105" s="65"/>
      <c r="E105" s="65"/>
      <c r="F105" s="65"/>
      <c r="G105" s="65"/>
      <c r="H105" s="65"/>
      <c r="I105" s="65"/>
      <c r="J105" s="65"/>
      <c r="K105" s="65"/>
    </row>
    <row r="106" ht="23.25" customHeight="1" spans="2:11">
      <c r="B106" s="65"/>
      <c r="C106" s="65"/>
      <c r="D106" s="65"/>
      <c r="E106" s="65"/>
      <c r="F106" s="65"/>
      <c r="G106" s="65"/>
      <c r="H106" s="65"/>
      <c r="I106" s="65"/>
      <c r="J106" s="65"/>
      <c r="K106" s="65"/>
    </row>
    <row r="107" ht="23.25" customHeight="1" spans="2:11">
      <c r="B107" s="65"/>
      <c r="C107" s="65"/>
      <c r="D107" s="65"/>
      <c r="E107" s="65"/>
      <c r="F107" s="65"/>
      <c r="G107" s="65"/>
      <c r="H107" s="65"/>
      <c r="I107" s="65"/>
      <c r="J107" s="65"/>
      <c r="K107" s="65"/>
    </row>
    <row r="108" ht="23.25" customHeight="1" spans="2:11">
      <c r="B108" s="65"/>
      <c r="C108" s="65"/>
      <c r="D108" s="65"/>
      <c r="E108" s="65"/>
      <c r="F108" s="65"/>
      <c r="G108" s="65"/>
      <c r="H108" s="65"/>
      <c r="I108" s="65"/>
      <c r="J108" s="65"/>
      <c r="K108" s="65"/>
    </row>
    <row r="109" ht="23.25" customHeight="1" spans="2:11">
      <c r="B109" s="65"/>
      <c r="C109" s="65"/>
      <c r="D109" s="65"/>
      <c r="E109" s="65"/>
      <c r="F109" s="65"/>
      <c r="G109" s="65"/>
      <c r="H109" s="65"/>
      <c r="I109" s="65"/>
      <c r="J109" s="65"/>
      <c r="K109" s="65"/>
    </row>
    <row r="110" ht="23.25" customHeight="1" spans="2:11">
      <c r="B110" s="65"/>
      <c r="C110" s="65"/>
      <c r="D110" s="65"/>
      <c r="E110" s="65"/>
      <c r="F110" s="65"/>
      <c r="G110" s="65"/>
      <c r="H110" s="65"/>
      <c r="I110" s="65"/>
      <c r="J110" s="65"/>
      <c r="K110" s="65"/>
    </row>
    <row r="111" ht="23.25" customHeight="1" spans="2:11">
      <c r="B111" s="65"/>
      <c r="C111" s="65"/>
      <c r="D111" s="65"/>
      <c r="E111" s="65"/>
      <c r="F111" s="65"/>
      <c r="G111" s="65"/>
      <c r="H111" s="65"/>
      <c r="I111" s="65"/>
      <c r="J111" s="65"/>
      <c r="K111" s="65"/>
    </row>
    <row r="112" ht="23.25" customHeight="1" spans="2:11">
      <c r="B112" s="65"/>
      <c r="C112" s="65"/>
      <c r="D112" s="65"/>
      <c r="E112" s="65"/>
      <c r="F112" s="65"/>
      <c r="G112" s="65"/>
      <c r="H112" s="65"/>
      <c r="I112" s="65"/>
      <c r="J112" s="65"/>
      <c r="K112" s="65"/>
    </row>
    <row r="113" ht="23.25" customHeight="1" spans="2:11">
      <c r="B113" s="65"/>
      <c r="C113" s="65"/>
      <c r="D113" s="65"/>
      <c r="E113" s="65"/>
      <c r="F113" s="65"/>
      <c r="G113" s="65"/>
      <c r="H113" s="65"/>
      <c r="I113" s="65"/>
      <c r="J113" s="65"/>
      <c r="K113" s="65"/>
    </row>
    <row r="114" ht="23.25" customHeight="1" spans="2:11">
      <c r="B114" s="65"/>
      <c r="C114" s="65"/>
      <c r="D114" s="65"/>
      <c r="E114" s="65"/>
      <c r="F114" s="65"/>
      <c r="G114" s="65"/>
      <c r="H114" s="65"/>
      <c r="I114" s="65"/>
      <c r="J114" s="65"/>
      <c r="K114" s="65"/>
    </row>
    <row r="115" ht="23.25" customHeight="1" spans="2:11">
      <c r="B115" s="65"/>
      <c r="C115" s="65"/>
      <c r="D115" s="65"/>
      <c r="E115" s="65"/>
      <c r="F115" s="65"/>
      <c r="G115" s="65"/>
      <c r="H115" s="65"/>
      <c r="I115" s="65"/>
      <c r="J115" s="65"/>
      <c r="K115" s="65"/>
    </row>
    <row r="116" ht="23.25" customHeight="1" spans="2:11">
      <c r="B116" s="65"/>
      <c r="C116" s="65"/>
      <c r="D116" s="65"/>
      <c r="E116" s="65"/>
      <c r="F116" s="65"/>
      <c r="G116" s="65"/>
      <c r="H116" s="65"/>
      <c r="I116" s="65"/>
      <c r="J116" s="65"/>
      <c r="K116" s="65"/>
    </row>
    <row r="117" ht="23.25" customHeight="1" spans="2:11">
      <c r="B117" s="65"/>
      <c r="C117" s="65"/>
      <c r="D117" s="65"/>
      <c r="E117" s="65"/>
      <c r="F117" s="65"/>
      <c r="G117" s="65"/>
      <c r="H117" s="65"/>
      <c r="I117" s="65"/>
      <c r="J117" s="65"/>
      <c r="K117" s="65"/>
    </row>
    <row r="118" ht="23.25" customHeight="1" spans="2:11">
      <c r="B118" s="65"/>
      <c r="C118" s="65"/>
      <c r="D118" s="65"/>
      <c r="E118" s="65"/>
      <c r="F118" s="65"/>
      <c r="G118" s="65"/>
      <c r="H118" s="65"/>
      <c r="I118" s="65"/>
      <c r="J118" s="65"/>
      <c r="K118" s="65"/>
    </row>
    <row r="119" ht="23.25" customHeight="1" spans="2:11">
      <c r="B119" s="65"/>
      <c r="C119" s="65"/>
      <c r="D119" s="65"/>
      <c r="E119" s="65"/>
      <c r="F119" s="65"/>
      <c r="G119" s="65"/>
      <c r="H119" s="65"/>
      <c r="I119" s="65"/>
      <c r="J119" s="65"/>
      <c r="K119" s="65"/>
    </row>
    <row r="120" ht="23.25" customHeight="1" spans="2:11">
      <c r="B120" s="65"/>
      <c r="C120" s="65"/>
      <c r="D120" s="65"/>
      <c r="E120" s="65"/>
      <c r="F120" s="65"/>
      <c r="G120" s="65"/>
      <c r="H120" s="65"/>
      <c r="I120" s="65"/>
      <c r="J120" s="65"/>
      <c r="K120" s="65"/>
    </row>
    <row r="121" ht="23.25" customHeight="1" spans="2:11">
      <c r="B121" s="65"/>
      <c r="C121" s="65"/>
      <c r="D121" s="65"/>
      <c r="E121" s="65"/>
      <c r="F121" s="65"/>
      <c r="G121" s="65"/>
      <c r="H121" s="65"/>
      <c r="I121" s="65"/>
      <c r="J121" s="65"/>
      <c r="K121" s="65"/>
    </row>
    <row r="122" ht="23.25" customHeight="1" spans="2:11">
      <c r="B122" s="65"/>
      <c r="C122" s="65"/>
      <c r="D122" s="65"/>
      <c r="E122" s="65"/>
      <c r="F122" s="65"/>
      <c r="G122" s="65"/>
      <c r="H122" s="65"/>
      <c r="I122" s="65"/>
      <c r="J122" s="65"/>
      <c r="K122" s="65"/>
    </row>
    <row r="123" ht="23.25" customHeight="1" spans="2:11">
      <c r="B123" s="65"/>
      <c r="C123" s="65"/>
      <c r="D123" s="65"/>
      <c r="E123" s="65"/>
      <c r="F123" s="65"/>
      <c r="G123" s="65"/>
      <c r="H123" s="65"/>
      <c r="I123" s="65"/>
      <c r="J123" s="65"/>
      <c r="K123" s="65"/>
    </row>
    <row r="124" ht="23.25" customHeight="1" spans="2:11">
      <c r="B124" s="65"/>
      <c r="C124" s="65"/>
      <c r="D124" s="65"/>
      <c r="E124" s="65"/>
      <c r="F124" s="65"/>
      <c r="G124" s="65"/>
      <c r="H124" s="65"/>
      <c r="I124" s="65"/>
      <c r="J124" s="65"/>
      <c r="K124" s="65"/>
    </row>
    <row r="125" ht="23.25" customHeight="1" spans="2:11">
      <c r="B125" s="65"/>
      <c r="C125" s="65"/>
      <c r="D125" s="65"/>
      <c r="E125" s="65"/>
      <c r="F125" s="65"/>
      <c r="G125" s="65"/>
      <c r="H125" s="65"/>
      <c r="I125" s="65"/>
      <c r="J125" s="65"/>
      <c r="K125" s="65"/>
    </row>
    <row r="126" ht="23.25" customHeight="1"/>
    <row r="127" ht="23.25" customHeight="1"/>
    <row r="128" ht="23.25" customHeight="1"/>
    <row r="129" ht="23.25" customHeight="1"/>
    <row r="130" ht="23.25" customHeight="1"/>
    <row r="131" ht="23.25" customHeight="1"/>
    <row r="132" ht="23.25" customHeight="1"/>
    <row r="133" ht="23.25" customHeight="1"/>
    <row r="134" ht="23.25" customHeight="1"/>
    <row r="135" ht="23.25" customHeight="1"/>
  </sheetData>
  <mergeCells count="5">
    <mergeCell ref="A12:F12"/>
    <mergeCell ref="G12:K12"/>
    <mergeCell ref="A28:K28"/>
    <mergeCell ref="A44:K44"/>
    <mergeCell ref="G26:K27"/>
  </mergeCells>
  <pageMargins left="0.708661417322835" right="0.708661417322835" top="0.748031496062992" bottom="0.748031496062992" header="0.31496062992126" footer="0.31496062992126"/>
  <pageSetup paperSize="9" scale="50" orientation="landscape"/>
  <headerFooter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8000"/>
  </sheetPr>
  <dimension ref="A1:R442"/>
  <sheetViews>
    <sheetView showGridLines="0" zoomScale="85" zoomScaleNormal="85" workbookViewId="0">
      <selection activeCell="B123" sqref="B123"/>
    </sheetView>
  </sheetViews>
  <sheetFormatPr defaultColWidth="0" defaultRowHeight="15"/>
  <cols>
    <col min="1" max="1" width="2.71428571428571" customWidth="1"/>
    <col min="2" max="2" width="36.1428571428571" customWidth="1"/>
    <col min="3" max="16" width="11.7142857142857" customWidth="1"/>
    <col min="17" max="17" width="13.7142857142857" customWidth="1"/>
    <col min="18" max="16384" width="9.14285714285714" hidden="1"/>
  </cols>
  <sheetData>
    <row r="1" spans="1:17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9"/>
    </row>
    <row r="3" spans="1:17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19"/>
    </row>
    <row r="4" customHeight="1" spans="1:17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97"/>
    </row>
    <row r="5" spans="1:17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19"/>
    </row>
    <row r="11" ht="23.25" customHeight="1"/>
    <row r="12" s="65" customFormat="1" ht="23.25" customHeight="1" spans="1:18">
      <c r="A12"/>
      <c r="B12" s="66" t="s">
        <v>742</v>
      </c>
      <c r="C12" s="67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150"/>
      <c r="P12" s="150"/>
      <c r="Q12" s="150"/>
      <c r="R12" s="98"/>
    </row>
    <row r="13" s="65" customFormat="1" ht="23.25" customHeight="1" spans="1:18">
      <c r="A13"/>
      <c r="B13" s="70" t="s">
        <v>743</v>
      </c>
      <c r="C13" s="71">
        <v>2006</v>
      </c>
      <c r="D13" s="71">
        <v>2007</v>
      </c>
      <c r="E13" s="71">
        <v>2008</v>
      </c>
      <c r="F13" s="71">
        <v>2009</v>
      </c>
      <c r="G13" s="71">
        <v>2010</v>
      </c>
      <c r="H13" s="71">
        <v>2011</v>
      </c>
      <c r="I13" s="71">
        <v>2012</v>
      </c>
      <c r="J13" s="71">
        <v>2013</v>
      </c>
      <c r="K13" s="151">
        <v>2014</v>
      </c>
      <c r="L13" s="152">
        <v>2015</v>
      </c>
      <c r="M13" s="151">
        <v>2016</v>
      </c>
      <c r="N13" s="151">
        <v>2017</v>
      </c>
      <c r="O13" s="151">
        <v>2018</v>
      </c>
      <c r="P13" s="151">
        <v>2019</v>
      </c>
      <c r="Q13" s="166">
        <v>2020</v>
      </c>
      <c r="R13" s="98"/>
    </row>
    <row r="14" s="65" customFormat="1" ht="23.25" customHeight="1" spans="1:18">
      <c r="A14"/>
      <c r="B14" s="78" t="s">
        <v>744</v>
      </c>
      <c r="C14" s="79">
        <f t="shared" ref="C14:K14" si="0">C41</f>
        <v>39</v>
      </c>
      <c r="D14" s="79">
        <f t="shared" si="0"/>
        <v>82</v>
      </c>
      <c r="E14" s="79">
        <f t="shared" si="0"/>
        <v>87</v>
      </c>
      <c r="F14" s="79">
        <f t="shared" si="0"/>
        <v>181</v>
      </c>
      <c r="G14" s="79">
        <f t="shared" si="0"/>
        <v>147</v>
      </c>
      <c r="H14" s="79">
        <f t="shared" si="0"/>
        <v>119</v>
      </c>
      <c r="I14" s="79">
        <f t="shared" si="0"/>
        <v>176</v>
      </c>
      <c r="J14" s="79">
        <f t="shared" si="0"/>
        <v>175</v>
      </c>
      <c r="K14" s="153">
        <f t="shared" si="0"/>
        <v>144</v>
      </c>
      <c r="L14" s="154">
        <v>217</v>
      </c>
      <c r="M14" s="153">
        <v>115</v>
      </c>
      <c r="N14" s="153">
        <v>105</v>
      </c>
      <c r="O14" s="153">
        <f t="shared" ref="O14:Q14" si="1">O41</f>
        <v>130</v>
      </c>
      <c r="P14" s="153">
        <f t="shared" si="1"/>
        <v>120</v>
      </c>
      <c r="Q14" s="153">
        <v>125</v>
      </c>
      <c r="R14" s="103"/>
    </row>
    <row r="15" s="65" customFormat="1" ht="23.25" customHeight="1" spans="1:18">
      <c r="A15"/>
      <c r="B15" s="78" t="s">
        <v>745</v>
      </c>
      <c r="C15" s="79">
        <f>C63</f>
        <v>0</v>
      </c>
      <c r="D15" s="79">
        <f t="shared" ref="D15:J15" si="2">D63</f>
        <v>0</v>
      </c>
      <c r="E15" s="79">
        <f t="shared" si="2"/>
        <v>0</v>
      </c>
      <c r="F15" s="79">
        <f t="shared" si="2"/>
        <v>0</v>
      </c>
      <c r="G15" s="79">
        <f t="shared" si="2"/>
        <v>0</v>
      </c>
      <c r="H15" s="79">
        <f t="shared" si="2"/>
        <v>266</v>
      </c>
      <c r="I15" s="79">
        <f t="shared" si="2"/>
        <v>0</v>
      </c>
      <c r="J15" s="79">
        <f t="shared" si="2"/>
        <v>432</v>
      </c>
      <c r="K15" s="153">
        <v>438</v>
      </c>
      <c r="L15" s="155">
        <v>579</v>
      </c>
      <c r="M15" s="153">
        <v>350</v>
      </c>
      <c r="N15" s="153">
        <f>480-119</f>
        <v>361</v>
      </c>
      <c r="O15" s="153">
        <f t="shared" ref="O15:Q15" si="3">O63</f>
        <v>392</v>
      </c>
      <c r="P15" s="153">
        <f t="shared" si="3"/>
        <v>539</v>
      </c>
      <c r="Q15" s="153">
        <v>562</v>
      </c>
      <c r="R15" s="103"/>
    </row>
    <row r="16" s="65" customFormat="1" ht="23.25" customHeight="1" spans="1:18">
      <c r="A16"/>
      <c r="B16" s="78" t="s">
        <v>746</v>
      </c>
      <c r="C16" s="79">
        <f>C101</f>
        <v>33</v>
      </c>
      <c r="D16" s="79">
        <f t="shared" ref="D16:O16" si="4">D101</f>
        <v>30</v>
      </c>
      <c r="E16" s="79">
        <f t="shared" si="4"/>
        <v>29</v>
      </c>
      <c r="F16" s="79">
        <f t="shared" si="4"/>
        <v>62</v>
      </c>
      <c r="G16" s="79">
        <f t="shared" si="4"/>
        <v>98</v>
      </c>
      <c r="H16" s="79">
        <f t="shared" si="4"/>
        <v>100</v>
      </c>
      <c r="I16" s="79">
        <f t="shared" si="4"/>
        <v>89</v>
      </c>
      <c r="J16" s="79">
        <f t="shared" si="4"/>
        <v>108</v>
      </c>
      <c r="K16" s="79">
        <f t="shared" si="4"/>
        <v>90</v>
      </c>
      <c r="L16" s="79">
        <f t="shared" si="4"/>
        <v>117</v>
      </c>
      <c r="M16" s="79">
        <f t="shared" si="4"/>
        <v>143</v>
      </c>
      <c r="N16" s="153">
        <f t="shared" si="4"/>
        <v>129</v>
      </c>
      <c r="O16" s="153">
        <f t="shared" si="4"/>
        <v>128</v>
      </c>
      <c r="P16" s="153">
        <f t="shared" ref="P16:Q16" si="5">P101</f>
        <v>145</v>
      </c>
      <c r="Q16" s="153">
        <v>32</v>
      </c>
      <c r="R16" s="103"/>
    </row>
    <row r="17" s="65" customFormat="1" ht="23.25" customHeight="1" spans="1:18">
      <c r="A17"/>
      <c r="B17" s="135" t="s">
        <v>747</v>
      </c>
      <c r="C17" s="136">
        <f>C82</f>
        <v>21</v>
      </c>
      <c r="D17" s="136">
        <f t="shared" ref="D17:O17" si="6">D82</f>
        <v>5</v>
      </c>
      <c r="E17" s="136">
        <f t="shared" si="6"/>
        <v>10</v>
      </c>
      <c r="F17" s="136">
        <f t="shared" si="6"/>
        <v>22</v>
      </c>
      <c r="G17" s="136">
        <f t="shared" si="6"/>
        <v>30</v>
      </c>
      <c r="H17" s="136">
        <f t="shared" si="6"/>
        <v>36</v>
      </c>
      <c r="I17" s="136">
        <f t="shared" si="6"/>
        <v>39</v>
      </c>
      <c r="J17" s="136">
        <f t="shared" si="6"/>
        <v>44</v>
      </c>
      <c r="K17" s="136">
        <f t="shared" si="6"/>
        <v>20</v>
      </c>
      <c r="L17" s="136">
        <f t="shared" si="6"/>
        <v>18</v>
      </c>
      <c r="M17" s="136">
        <f t="shared" si="6"/>
        <v>18</v>
      </c>
      <c r="N17" s="156">
        <f t="shared" si="6"/>
        <v>69</v>
      </c>
      <c r="O17" s="156">
        <f t="shared" si="6"/>
        <v>66</v>
      </c>
      <c r="P17" s="156">
        <f t="shared" ref="P17:Q17" si="7">P82</f>
        <v>21</v>
      </c>
      <c r="Q17" s="156">
        <v>65</v>
      </c>
      <c r="R17" s="103"/>
    </row>
    <row r="18" s="65" customFormat="1" ht="23.25" customHeight="1" spans="1:18">
      <c r="A18"/>
      <c r="B18" s="35" t="s">
        <v>748</v>
      </c>
      <c r="C18" s="67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39"/>
      <c r="P18" s="39"/>
      <c r="Q18" s="39"/>
      <c r="R18" s="104"/>
    </row>
    <row r="19" s="65" customFormat="1" ht="23.25" customHeight="1" spans="1:18">
      <c r="A19"/>
      <c r="B19" s="35" t="s">
        <v>749</v>
      </c>
      <c r="C19" s="67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157"/>
      <c r="P19" s="150"/>
      <c r="Q19" s="150"/>
      <c r="R19" s="104"/>
    </row>
    <row r="20" s="65" customFormat="1" ht="23.25" customHeight="1" spans="1:18">
      <c r="A20"/>
      <c r="B20" s="35" t="s">
        <v>750</v>
      </c>
      <c r="C20" s="67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157"/>
      <c r="P20" s="150"/>
      <c r="Q20" s="150"/>
      <c r="R20" s="104"/>
    </row>
    <row r="21" s="65" customFormat="1" ht="23.25" customHeight="1" spans="1:18">
      <c r="A21"/>
      <c r="B21" s="35" t="s">
        <v>751</v>
      </c>
      <c r="C21" s="67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157"/>
      <c r="P21" s="150"/>
      <c r="Q21" s="150"/>
      <c r="R21" s="104"/>
    </row>
    <row r="22" s="65" customFormat="1" ht="23.25" customHeight="1" spans="1:18">
      <c r="A22"/>
      <c r="B22" s="35"/>
      <c r="C22" s="67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157"/>
      <c r="P22" s="150"/>
      <c r="Q22" s="150"/>
      <c r="R22" s="104"/>
    </row>
    <row r="23" s="65" customFormat="1" ht="23.25" customHeight="1" spans="1:18">
      <c r="A23"/>
      <c r="B23" s="35"/>
      <c r="C23" s="67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45"/>
      <c r="P23" s="158"/>
      <c r="Q23" s="158"/>
      <c r="R23" s="104"/>
    </row>
    <row r="24" s="65" customFormat="1" ht="23.25" customHeight="1" spans="1:18">
      <c r="A24"/>
      <c r="B24" s="66" t="s">
        <v>752</v>
      </c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159"/>
      <c r="P24" s="160"/>
      <c r="Q24" s="160"/>
      <c r="R24" s="104"/>
    </row>
    <row r="25" s="65" customFormat="1" ht="23.25" customHeight="1" spans="2:18">
      <c r="B25" s="137" t="s">
        <v>753</v>
      </c>
      <c r="C25" s="138" t="s">
        <v>754</v>
      </c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67"/>
      <c r="R25" s="104"/>
    </row>
    <row r="26" s="65" customFormat="1" ht="23.25" customHeight="1" spans="2:18">
      <c r="B26" s="140"/>
      <c r="C26" s="141">
        <v>2006</v>
      </c>
      <c r="D26" s="141">
        <v>2007</v>
      </c>
      <c r="E26" s="141">
        <v>2008</v>
      </c>
      <c r="F26" s="141">
        <v>2009</v>
      </c>
      <c r="G26" s="141">
        <v>2010</v>
      </c>
      <c r="H26" s="141">
        <v>2011</v>
      </c>
      <c r="I26" s="141">
        <v>2012</v>
      </c>
      <c r="J26" s="140">
        <v>2013</v>
      </c>
      <c r="K26" s="141">
        <v>2014</v>
      </c>
      <c r="L26" s="161">
        <v>2015</v>
      </c>
      <c r="M26" s="141">
        <v>2016</v>
      </c>
      <c r="N26" s="140">
        <v>2017</v>
      </c>
      <c r="O26" s="141">
        <v>2018</v>
      </c>
      <c r="P26" s="141">
        <v>2019</v>
      </c>
      <c r="Q26" s="141">
        <v>2020</v>
      </c>
      <c r="R26" s="104"/>
    </row>
    <row r="27" s="65" customFormat="1" ht="23.25" customHeight="1" spans="2:18">
      <c r="B27" s="142" t="s">
        <v>755</v>
      </c>
      <c r="C27" s="143" t="s">
        <v>127</v>
      </c>
      <c r="D27" s="143" t="s">
        <v>127</v>
      </c>
      <c r="E27" s="143" t="s">
        <v>127</v>
      </c>
      <c r="F27" s="143" t="s">
        <v>127</v>
      </c>
      <c r="G27" s="143" t="s">
        <v>127</v>
      </c>
      <c r="H27" s="143" t="s">
        <v>127</v>
      </c>
      <c r="I27" s="143" t="s">
        <v>127</v>
      </c>
      <c r="J27" s="162" t="s">
        <v>127</v>
      </c>
      <c r="K27" s="143">
        <v>1</v>
      </c>
      <c r="L27" s="159">
        <v>5</v>
      </c>
      <c r="M27" s="145">
        <v>1</v>
      </c>
      <c r="N27" s="163">
        <v>2</v>
      </c>
      <c r="O27" s="145">
        <v>2</v>
      </c>
      <c r="P27" s="145">
        <v>1</v>
      </c>
      <c r="Q27" s="145">
        <v>0</v>
      </c>
      <c r="R27" s="104"/>
    </row>
    <row r="28" s="65" customFormat="1" ht="23.25" customHeight="1" spans="2:18">
      <c r="B28" s="144" t="s">
        <v>43</v>
      </c>
      <c r="C28" s="145">
        <v>0</v>
      </c>
      <c r="D28" s="145">
        <v>10</v>
      </c>
      <c r="E28" s="145">
        <v>3</v>
      </c>
      <c r="F28" s="145">
        <v>8</v>
      </c>
      <c r="G28" s="145">
        <v>22</v>
      </c>
      <c r="H28" s="145">
        <v>3</v>
      </c>
      <c r="I28" s="145">
        <v>8</v>
      </c>
      <c r="J28" s="163">
        <v>9</v>
      </c>
      <c r="K28" s="145">
        <v>6</v>
      </c>
      <c r="L28" s="159">
        <v>10</v>
      </c>
      <c r="M28" s="145">
        <v>6</v>
      </c>
      <c r="N28" s="163">
        <v>8</v>
      </c>
      <c r="O28" s="145">
        <v>4</v>
      </c>
      <c r="P28" s="145">
        <v>6</v>
      </c>
      <c r="Q28" s="145">
        <v>8</v>
      </c>
      <c r="R28" s="104"/>
    </row>
    <row r="29" s="65" customFormat="1" ht="23.25" customHeight="1" spans="2:18">
      <c r="B29" s="144" t="s">
        <v>55</v>
      </c>
      <c r="C29" s="145">
        <v>0</v>
      </c>
      <c r="D29" s="145">
        <v>2</v>
      </c>
      <c r="E29" s="145">
        <v>3</v>
      </c>
      <c r="F29" s="145">
        <v>8</v>
      </c>
      <c r="G29" s="145">
        <v>13</v>
      </c>
      <c r="H29" s="145">
        <v>4</v>
      </c>
      <c r="I29" s="145">
        <v>3</v>
      </c>
      <c r="J29" s="163">
        <v>5</v>
      </c>
      <c r="K29" s="145">
        <v>4</v>
      </c>
      <c r="L29" s="159">
        <v>4</v>
      </c>
      <c r="M29" s="145">
        <v>6</v>
      </c>
      <c r="N29" s="163">
        <v>7</v>
      </c>
      <c r="O29" s="145">
        <v>9</v>
      </c>
      <c r="P29" s="145">
        <v>18</v>
      </c>
      <c r="Q29" s="145">
        <v>10</v>
      </c>
      <c r="R29" s="104"/>
    </row>
    <row r="30" s="65" customFormat="1" ht="23.25" customHeight="1" spans="2:18">
      <c r="B30" s="144" t="s">
        <v>39</v>
      </c>
      <c r="C30" s="145">
        <v>0</v>
      </c>
      <c r="D30" s="145">
        <v>24</v>
      </c>
      <c r="E30" s="145">
        <v>10</v>
      </c>
      <c r="F30" s="145">
        <v>26</v>
      </c>
      <c r="G30" s="145">
        <v>8</v>
      </c>
      <c r="H30" s="145">
        <v>14</v>
      </c>
      <c r="I30" s="145">
        <v>13</v>
      </c>
      <c r="J30" s="163">
        <v>15</v>
      </c>
      <c r="K30" s="145">
        <v>18</v>
      </c>
      <c r="L30" s="159">
        <v>15</v>
      </c>
      <c r="M30" s="145">
        <v>13</v>
      </c>
      <c r="N30" s="163">
        <v>11</v>
      </c>
      <c r="O30" s="145">
        <v>20</v>
      </c>
      <c r="P30" s="145">
        <v>20</v>
      </c>
      <c r="Q30" s="145">
        <v>6</v>
      </c>
      <c r="R30" s="104"/>
    </row>
    <row r="31" s="65" customFormat="1" ht="23.25" customHeight="1" spans="2:18">
      <c r="B31" s="144" t="s">
        <v>99</v>
      </c>
      <c r="C31" s="145">
        <v>0</v>
      </c>
      <c r="D31" s="145">
        <v>1</v>
      </c>
      <c r="E31" s="145">
        <v>1</v>
      </c>
      <c r="F31" s="145">
        <v>2</v>
      </c>
      <c r="G31" s="145">
        <v>12</v>
      </c>
      <c r="H31" s="145">
        <v>2</v>
      </c>
      <c r="I31" s="145">
        <v>8</v>
      </c>
      <c r="J31" s="163">
        <v>4</v>
      </c>
      <c r="K31" s="145">
        <v>4</v>
      </c>
      <c r="L31" s="159">
        <v>2</v>
      </c>
      <c r="M31" s="145">
        <v>5</v>
      </c>
      <c r="N31" s="163">
        <v>3</v>
      </c>
      <c r="O31" s="145">
        <v>0</v>
      </c>
      <c r="P31" s="145">
        <v>2</v>
      </c>
      <c r="Q31" s="145">
        <v>3</v>
      </c>
      <c r="R31" s="104"/>
    </row>
    <row r="32" s="65" customFormat="1" ht="23.25" customHeight="1" spans="2:18">
      <c r="B32" s="144" t="s">
        <v>35</v>
      </c>
      <c r="C32" s="145">
        <v>1</v>
      </c>
      <c r="D32" s="145">
        <v>5</v>
      </c>
      <c r="E32" s="145">
        <v>9</v>
      </c>
      <c r="F32" s="145">
        <v>9</v>
      </c>
      <c r="G32" s="145">
        <v>9</v>
      </c>
      <c r="H32" s="145">
        <v>7</v>
      </c>
      <c r="I32" s="145">
        <v>11</v>
      </c>
      <c r="J32" s="163">
        <v>9</v>
      </c>
      <c r="K32" s="145">
        <v>10</v>
      </c>
      <c r="L32" s="159">
        <v>5</v>
      </c>
      <c r="M32" s="145">
        <v>9</v>
      </c>
      <c r="N32" s="163">
        <v>9</v>
      </c>
      <c r="O32" s="145">
        <v>5</v>
      </c>
      <c r="P32" s="145">
        <v>12</v>
      </c>
      <c r="Q32" s="145">
        <v>3</v>
      </c>
      <c r="R32" s="104"/>
    </row>
    <row r="33" s="65" customFormat="1" ht="23.25" customHeight="1" spans="2:18">
      <c r="B33" s="144" t="s">
        <v>103</v>
      </c>
      <c r="C33" s="145" t="s">
        <v>127</v>
      </c>
      <c r="D33" s="145" t="s">
        <v>127</v>
      </c>
      <c r="E33" s="145" t="s">
        <v>127</v>
      </c>
      <c r="F33" s="145" t="s">
        <v>127</v>
      </c>
      <c r="G33" s="145">
        <v>11</v>
      </c>
      <c r="H33" s="145">
        <v>11</v>
      </c>
      <c r="I33" s="145">
        <v>8</v>
      </c>
      <c r="J33" s="163">
        <v>15</v>
      </c>
      <c r="K33" s="145">
        <v>19</v>
      </c>
      <c r="L33" s="159">
        <v>22</v>
      </c>
      <c r="M33" s="145">
        <v>6</v>
      </c>
      <c r="N33" s="163">
        <v>10</v>
      </c>
      <c r="O33" s="145">
        <v>13</v>
      </c>
      <c r="P33" s="145">
        <v>11</v>
      </c>
      <c r="Q33" s="145">
        <v>8</v>
      </c>
      <c r="R33" s="104"/>
    </row>
    <row r="34" s="65" customFormat="1" ht="23.25" customHeight="1" spans="2:18">
      <c r="B34" s="144" t="s">
        <v>113</v>
      </c>
      <c r="C34" s="145" t="s">
        <v>127</v>
      </c>
      <c r="D34" s="145" t="s">
        <v>127</v>
      </c>
      <c r="E34" s="145" t="s">
        <v>127</v>
      </c>
      <c r="F34" s="145" t="s">
        <v>127</v>
      </c>
      <c r="G34" s="145" t="s">
        <v>127</v>
      </c>
      <c r="H34" s="145" t="s">
        <v>127</v>
      </c>
      <c r="I34" s="145" t="s">
        <v>127</v>
      </c>
      <c r="J34" s="163">
        <v>2</v>
      </c>
      <c r="K34" s="145">
        <v>3</v>
      </c>
      <c r="L34" s="159">
        <v>2</v>
      </c>
      <c r="M34" s="145" t="s">
        <v>127</v>
      </c>
      <c r="N34" s="163">
        <v>3</v>
      </c>
      <c r="O34" s="145">
        <v>6</v>
      </c>
      <c r="P34" s="145">
        <v>3</v>
      </c>
      <c r="Q34" s="145">
        <v>2</v>
      </c>
      <c r="R34" s="104"/>
    </row>
    <row r="35" s="65" customFormat="1" ht="23.25" customHeight="1" spans="2:18">
      <c r="B35" s="144" t="s">
        <v>17</v>
      </c>
      <c r="C35" s="145">
        <v>28</v>
      </c>
      <c r="D35" s="145">
        <v>14</v>
      </c>
      <c r="E35" s="145">
        <v>22</v>
      </c>
      <c r="F35" s="145">
        <v>65</v>
      </c>
      <c r="G35" s="145">
        <v>39</v>
      </c>
      <c r="H35" s="145">
        <v>31</v>
      </c>
      <c r="I35" s="145">
        <v>70</v>
      </c>
      <c r="J35" s="163">
        <v>44</v>
      </c>
      <c r="K35" s="145">
        <v>20</v>
      </c>
      <c r="L35" s="159">
        <v>42</v>
      </c>
      <c r="M35" s="145">
        <v>28</v>
      </c>
      <c r="N35" s="163">
        <v>17</v>
      </c>
      <c r="O35" s="145">
        <v>21</v>
      </c>
      <c r="P35" s="145">
        <v>18</v>
      </c>
      <c r="Q35" s="145">
        <v>23</v>
      </c>
      <c r="R35" s="104"/>
    </row>
    <row r="36" s="65" customFormat="1" ht="23.25" customHeight="1" spans="2:18">
      <c r="B36" s="144" t="s">
        <v>26</v>
      </c>
      <c r="C36" s="145">
        <v>1</v>
      </c>
      <c r="D36" s="145">
        <v>14</v>
      </c>
      <c r="E36" s="145">
        <v>23</v>
      </c>
      <c r="F36" s="145">
        <v>37</v>
      </c>
      <c r="G36" s="145">
        <v>11</v>
      </c>
      <c r="H36" s="145">
        <v>13</v>
      </c>
      <c r="I36" s="145">
        <v>30</v>
      </c>
      <c r="J36" s="163">
        <v>35</v>
      </c>
      <c r="K36" s="145">
        <v>18</v>
      </c>
      <c r="L36" s="159">
        <v>72</v>
      </c>
      <c r="M36" s="145">
        <v>12</v>
      </c>
      <c r="N36" s="163">
        <v>9</v>
      </c>
      <c r="O36" s="145">
        <v>15</v>
      </c>
      <c r="P36" s="145">
        <v>8</v>
      </c>
      <c r="Q36" s="145">
        <v>13</v>
      </c>
      <c r="R36" s="104"/>
    </row>
    <row r="37" s="65" customFormat="1" ht="23.25" customHeight="1" spans="2:18">
      <c r="B37" s="144" t="s">
        <v>22</v>
      </c>
      <c r="C37" s="145">
        <v>9</v>
      </c>
      <c r="D37" s="145">
        <v>9</v>
      </c>
      <c r="E37" s="145">
        <v>12</v>
      </c>
      <c r="F37" s="145">
        <v>19</v>
      </c>
      <c r="G37" s="145">
        <v>17</v>
      </c>
      <c r="H37" s="145">
        <v>20</v>
      </c>
      <c r="I37" s="145">
        <v>14</v>
      </c>
      <c r="J37" s="163">
        <v>23</v>
      </c>
      <c r="K37" s="145">
        <v>20</v>
      </c>
      <c r="L37" s="159">
        <v>16</v>
      </c>
      <c r="M37" s="145">
        <v>19</v>
      </c>
      <c r="N37" s="163">
        <v>14</v>
      </c>
      <c r="O37" s="145">
        <v>16</v>
      </c>
      <c r="P37" s="145">
        <v>10</v>
      </c>
      <c r="Q37" s="145">
        <v>20</v>
      </c>
      <c r="R37" s="104"/>
    </row>
    <row r="38" s="65" customFormat="1" ht="23.25" customHeight="1" spans="2:18">
      <c r="B38" s="144" t="s">
        <v>50</v>
      </c>
      <c r="C38" s="145" t="s">
        <v>127</v>
      </c>
      <c r="D38" s="145">
        <v>3</v>
      </c>
      <c r="E38" s="145">
        <v>4</v>
      </c>
      <c r="F38" s="145">
        <v>7</v>
      </c>
      <c r="G38" s="145">
        <v>5</v>
      </c>
      <c r="H38" s="145">
        <v>14</v>
      </c>
      <c r="I38" s="145">
        <v>11</v>
      </c>
      <c r="J38" s="145">
        <v>14</v>
      </c>
      <c r="K38" s="145">
        <v>21</v>
      </c>
      <c r="L38" s="159">
        <v>22</v>
      </c>
      <c r="M38" s="145">
        <v>10</v>
      </c>
      <c r="N38" s="163">
        <v>12</v>
      </c>
      <c r="O38" s="145">
        <v>19</v>
      </c>
      <c r="P38" s="145">
        <v>11</v>
      </c>
      <c r="Q38" s="145">
        <v>27</v>
      </c>
      <c r="R38" s="104"/>
    </row>
    <row r="39" s="65" customFormat="1" ht="23.25" customHeight="1" spans="2:18">
      <c r="B39" s="144" t="s">
        <v>603</v>
      </c>
      <c r="C39" s="145" t="s">
        <v>127</v>
      </c>
      <c r="D39" s="145" t="s">
        <v>127</v>
      </c>
      <c r="E39" s="145" t="s">
        <v>127</v>
      </c>
      <c r="F39" s="145" t="s">
        <v>127</v>
      </c>
      <c r="G39" s="145" t="s">
        <v>127</v>
      </c>
      <c r="H39" s="145" t="s">
        <v>127</v>
      </c>
      <c r="I39" s="145" t="s">
        <v>127</v>
      </c>
      <c r="J39" s="145" t="s">
        <v>127</v>
      </c>
      <c r="K39" s="145" t="s">
        <v>127</v>
      </c>
      <c r="L39" s="145" t="s">
        <v>127</v>
      </c>
      <c r="M39" s="145" t="s">
        <v>127</v>
      </c>
      <c r="N39" s="145" t="s">
        <v>127</v>
      </c>
      <c r="O39" s="145" t="s">
        <v>127</v>
      </c>
      <c r="P39" s="145" t="s">
        <v>127</v>
      </c>
      <c r="Q39" s="145">
        <v>1</v>
      </c>
      <c r="R39" s="104"/>
    </row>
    <row r="40" s="65" customFormat="1" ht="23.25" customHeight="1" spans="2:18">
      <c r="B40" s="146" t="s">
        <v>613</v>
      </c>
      <c r="C40" s="147" t="s">
        <v>127</v>
      </c>
      <c r="D40" s="147" t="s">
        <v>127</v>
      </c>
      <c r="E40" s="147" t="s">
        <v>127</v>
      </c>
      <c r="F40" s="147" t="s">
        <v>127</v>
      </c>
      <c r="G40" s="147" t="s">
        <v>127</v>
      </c>
      <c r="H40" s="147" t="s">
        <v>127</v>
      </c>
      <c r="I40" s="147" t="s">
        <v>127</v>
      </c>
      <c r="J40" s="147" t="s">
        <v>127</v>
      </c>
      <c r="K40" s="147" t="s">
        <v>127</v>
      </c>
      <c r="L40" s="147" t="s">
        <v>127</v>
      </c>
      <c r="M40" s="147" t="s">
        <v>127</v>
      </c>
      <c r="N40" s="147" t="s">
        <v>127</v>
      </c>
      <c r="O40" s="147" t="s">
        <v>127</v>
      </c>
      <c r="P40" s="147" t="s">
        <v>127</v>
      </c>
      <c r="Q40" s="147">
        <v>1</v>
      </c>
      <c r="R40" s="104"/>
    </row>
    <row r="41" s="65" customFormat="1" ht="23.25" customHeight="1" spans="2:18">
      <c r="B41" s="84" t="s">
        <v>6</v>
      </c>
      <c r="C41" s="148">
        <f>SUM(C27:C40)</f>
        <v>39</v>
      </c>
      <c r="D41" s="148">
        <f t="shared" ref="D41:I41" si="8">SUM(D27:D40)</f>
        <v>82</v>
      </c>
      <c r="E41" s="148">
        <f t="shared" si="8"/>
        <v>87</v>
      </c>
      <c r="F41" s="148">
        <f t="shared" si="8"/>
        <v>181</v>
      </c>
      <c r="G41" s="148">
        <f t="shared" si="8"/>
        <v>147</v>
      </c>
      <c r="H41" s="148">
        <f t="shared" si="8"/>
        <v>119</v>
      </c>
      <c r="I41" s="148">
        <f t="shared" si="8"/>
        <v>176</v>
      </c>
      <c r="J41" s="148">
        <f t="shared" ref="J41:Q41" si="9">SUM(J27:J40)</f>
        <v>175</v>
      </c>
      <c r="K41" s="148">
        <f t="shared" si="9"/>
        <v>144</v>
      </c>
      <c r="L41" s="148">
        <f t="shared" si="9"/>
        <v>217</v>
      </c>
      <c r="M41" s="148">
        <f t="shared" si="9"/>
        <v>115</v>
      </c>
      <c r="N41" s="148">
        <f t="shared" si="9"/>
        <v>105</v>
      </c>
      <c r="O41" s="148">
        <f t="shared" si="9"/>
        <v>130</v>
      </c>
      <c r="P41" s="148">
        <f t="shared" si="9"/>
        <v>120</v>
      </c>
      <c r="Q41" s="168">
        <f t="shared" si="9"/>
        <v>125</v>
      </c>
      <c r="R41" s="104"/>
    </row>
    <row r="42" s="65" customFormat="1" ht="23.25" customHeight="1" spans="2:18">
      <c r="B42" s="35" t="s">
        <v>748</v>
      </c>
      <c r="C42" s="67"/>
      <c r="D42" s="67"/>
      <c r="E42" s="67"/>
      <c r="F42" s="67"/>
      <c r="G42" s="67"/>
      <c r="H42" s="67"/>
      <c r="I42" s="67"/>
      <c r="J42" s="67"/>
      <c r="K42" s="67"/>
      <c r="L42" s="89"/>
      <c r="M42" s="89"/>
      <c r="N42" s="89"/>
      <c r="O42" s="159"/>
      <c r="P42" s="160"/>
      <c r="Q42" s="160"/>
      <c r="R42" s="104"/>
    </row>
    <row r="43" s="65" customFormat="1" ht="23.25" customHeight="1" spans="2:18">
      <c r="B43" s="35"/>
      <c r="C43" s="67"/>
      <c r="D43" s="67"/>
      <c r="E43" s="67"/>
      <c r="F43" s="67"/>
      <c r="G43" s="67"/>
      <c r="H43" s="67"/>
      <c r="I43" s="67"/>
      <c r="J43" s="67"/>
      <c r="K43" s="67"/>
      <c r="L43" s="89"/>
      <c r="M43" s="89"/>
      <c r="N43" s="89"/>
      <c r="O43" s="159"/>
      <c r="P43" s="160"/>
      <c r="Q43" s="160"/>
      <c r="R43" s="104"/>
    </row>
    <row r="44" s="65" customFormat="1" ht="23.25" customHeight="1" spans="2:18">
      <c r="B44" s="149"/>
      <c r="C44" s="149"/>
      <c r="D44" s="67"/>
      <c r="E44" s="67"/>
      <c r="F44" s="67"/>
      <c r="G44" s="67"/>
      <c r="H44" s="67"/>
      <c r="I44" s="67"/>
      <c r="J44" s="67"/>
      <c r="K44" s="67"/>
      <c r="L44" s="89"/>
      <c r="M44" s="89"/>
      <c r="N44" s="89"/>
      <c r="O44" s="159"/>
      <c r="P44" s="160"/>
      <c r="Q44" s="160"/>
      <c r="R44" s="104"/>
    </row>
    <row r="45" s="65" customFormat="1" ht="23.25" customHeight="1" spans="2:18">
      <c r="B45" s="66" t="s">
        <v>756</v>
      </c>
      <c r="C45" s="67"/>
      <c r="D45" s="67"/>
      <c r="E45" s="67"/>
      <c r="F45" s="67"/>
      <c r="G45" s="67"/>
      <c r="H45" s="67"/>
      <c r="I45" s="67"/>
      <c r="J45" s="67"/>
      <c r="K45" s="67"/>
      <c r="L45" s="89"/>
      <c r="M45" s="89"/>
      <c r="N45" s="89"/>
      <c r="O45" s="87"/>
      <c r="P45" s="87"/>
      <c r="Q45" s="87"/>
      <c r="R45" s="104"/>
    </row>
    <row r="46" s="65" customFormat="1" ht="23.25" customHeight="1" spans="2:18">
      <c r="B46" s="137" t="s">
        <v>753</v>
      </c>
      <c r="C46" s="138" t="s">
        <v>757</v>
      </c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67"/>
      <c r="R46" s="104"/>
    </row>
    <row r="47" s="65" customFormat="1" ht="23.25" customHeight="1" spans="2:18">
      <c r="B47" s="140"/>
      <c r="C47" s="141">
        <v>2006</v>
      </c>
      <c r="D47" s="141">
        <v>2007</v>
      </c>
      <c r="E47" s="141">
        <v>2008</v>
      </c>
      <c r="F47" s="141">
        <v>2009</v>
      </c>
      <c r="G47" s="141">
        <v>2010</v>
      </c>
      <c r="H47" s="141">
        <v>2011</v>
      </c>
      <c r="I47" s="141">
        <v>2012</v>
      </c>
      <c r="J47" s="140">
        <v>2013</v>
      </c>
      <c r="K47" s="141">
        <v>2014</v>
      </c>
      <c r="L47" s="161">
        <v>2015</v>
      </c>
      <c r="M47" s="141">
        <v>2016</v>
      </c>
      <c r="N47" s="141">
        <v>2017</v>
      </c>
      <c r="O47" s="141">
        <v>2018</v>
      </c>
      <c r="P47" s="141">
        <v>2019</v>
      </c>
      <c r="Q47" s="169">
        <v>2020</v>
      </c>
      <c r="R47" s="104"/>
    </row>
    <row r="48" s="65" customFormat="1" ht="23.25" customHeight="1" spans="2:18">
      <c r="B48" s="142" t="s">
        <v>755</v>
      </c>
      <c r="C48" s="143" t="s">
        <v>688</v>
      </c>
      <c r="D48" s="143" t="s">
        <v>688</v>
      </c>
      <c r="E48" s="143" t="s">
        <v>688</v>
      </c>
      <c r="F48" s="143" t="s">
        <v>688</v>
      </c>
      <c r="G48" s="143" t="s">
        <v>688</v>
      </c>
      <c r="H48" s="143" t="s">
        <v>127</v>
      </c>
      <c r="I48" s="143" t="s">
        <v>688</v>
      </c>
      <c r="J48" s="162" t="s">
        <v>127</v>
      </c>
      <c r="K48" s="145">
        <v>2</v>
      </c>
      <c r="L48" s="82">
        <v>7</v>
      </c>
      <c r="M48" s="153">
        <v>2</v>
      </c>
      <c r="N48" s="153">
        <v>4</v>
      </c>
      <c r="O48" s="145">
        <v>5</v>
      </c>
      <c r="P48" s="145">
        <v>8</v>
      </c>
      <c r="Q48" s="145">
        <v>4</v>
      </c>
      <c r="R48" s="104"/>
    </row>
    <row r="49" s="65" customFormat="1" ht="23.25" customHeight="1" spans="2:18">
      <c r="B49" s="144" t="s">
        <v>43</v>
      </c>
      <c r="C49" s="145" t="s">
        <v>688</v>
      </c>
      <c r="D49" s="145" t="s">
        <v>688</v>
      </c>
      <c r="E49" s="145" t="s">
        <v>688</v>
      </c>
      <c r="F49" s="145" t="s">
        <v>688</v>
      </c>
      <c r="G49" s="145" t="s">
        <v>688</v>
      </c>
      <c r="H49" s="145">
        <v>10</v>
      </c>
      <c r="I49" s="145" t="s">
        <v>688</v>
      </c>
      <c r="J49" s="163">
        <v>30</v>
      </c>
      <c r="K49" s="145">
        <v>24</v>
      </c>
      <c r="L49" s="159">
        <v>28</v>
      </c>
      <c r="M49" s="153">
        <v>20</v>
      </c>
      <c r="N49" s="153">
        <v>22</v>
      </c>
      <c r="O49" s="145">
        <v>23</v>
      </c>
      <c r="P49" s="145">
        <v>30</v>
      </c>
      <c r="Q49" s="145">
        <v>33</v>
      </c>
      <c r="R49" s="104"/>
    </row>
    <row r="50" s="65" customFormat="1" ht="23.25" customHeight="1" spans="2:18">
      <c r="B50" s="144" t="s">
        <v>55</v>
      </c>
      <c r="C50" s="145" t="s">
        <v>688</v>
      </c>
      <c r="D50" s="145" t="s">
        <v>688</v>
      </c>
      <c r="E50" s="145" t="s">
        <v>688</v>
      </c>
      <c r="F50" s="145" t="s">
        <v>688</v>
      </c>
      <c r="G50" s="145" t="s">
        <v>688</v>
      </c>
      <c r="H50" s="145">
        <v>18</v>
      </c>
      <c r="I50" s="145" t="s">
        <v>688</v>
      </c>
      <c r="J50" s="163">
        <v>15</v>
      </c>
      <c r="K50" s="145">
        <v>13</v>
      </c>
      <c r="L50" s="159">
        <v>17</v>
      </c>
      <c r="M50" s="153">
        <v>14</v>
      </c>
      <c r="N50" s="153">
        <v>24</v>
      </c>
      <c r="O50" s="145">
        <v>28</v>
      </c>
      <c r="P50" s="145">
        <v>39</v>
      </c>
      <c r="Q50" s="145">
        <v>50</v>
      </c>
      <c r="R50" s="170"/>
    </row>
    <row r="51" s="65" customFormat="1" ht="23.25" customHeight="1" spans="2:18">
      <c r="B51" s="144" t="s">
        <v>39</v>
      </c>
      <c r="C51" s="145" t="s">
        <v>688</v>
      </c>
      <c r="D51" s="145" t="s">
        <v>688</v>
      </c>
      <c r="E51" s="145" t="s">
        <v>688</v>
      </c>
      <c r="F51" s="145" t="s">
        <v>688</v>
      </c>
      <c r="G51" s="145" t="s">
        <v>688</v>
      </c>
      <c r="H51" s="145">
        <v>24</v>
      </c>
      <c r="I51" s="145" t="s">
        <v>688</v>
      </c>
      <c r="J51" s="163">
        <v>44</v>
      </c>
      <c r="K51" s="145">
        <v>49</v>
      </c>
      <c r="L51" s="159">
        <v>60</v>
      </c>
      <c r="M51" s="153">
        <v>46</v>
      </c>
      <c r="N51" s="153">
        <v>51</v>
      </c>
      <c r="O51" s="145">
        <v>59</v>
      </c>
      <c r="P51" s="145">
        <v>77</v>
      </c>
      <c r="Q51" s="145">
        <v>76</v>
      </c>
      <c r="R51" s="170"/>
    </row>
    <row r="52" s="65" customFormat="1" ht="23.25" customHeight="1" spans="2:18">
      <c r="B52" s="144" t="s">
        <v>99</v>
      </c>
      <c r="C52" s="145" t="s">
        <v>688</v>
      </c>
      <c r="D52" s="145" t="s">
        <v>688</v>
      </c>
      <c r="E52" s="145" t="s">
        <v>688</v>
      </c>
      <c r="F52" s="145" t="s">
        <v>688</v>
      </c>
      <c r="G52" s="145" t="s">
        <v>688</v>
      </c>
      <c r="H52" s="145">
        <v>13</v>
      </c>
      <c r="I52" s="145" t="s">
        <v>688</v>
      </c>
      <c r="J52" s="163">
        <v>17</v>
      </c>
      <c r="K52" s="145">
        <v>11</v>
      </c>
      <c r="L52" s="164">
        <v>11</v>
      </c>
      <c r="M52" s="153">
        <v>15</v>
      </c>
      <c r="N52" s="153">
        <v>12</v>
      </c>
      <c r="O52" s="145">
        <v>9</v>
      </c>
      <c r="P52" s="145">
        <v>13</v>
      </c>
      <c r="Q52" s="145">
        <v>15</v>
      </c>
      <c r="R52" s="104"/>
    </row>
    <row r="53" s="65" customFormat="1" ht="23.25" customHeight="1" spans="2:18">
      <c r="B53" s="144" t="s">
        <v>35</v>
      </c>
      <c r="C53" s="145" t="s">
        <v>688</v>
      </c>
      <c r="D53" s="145" t="s">
        <v>688</v>
      </c>
      <c r="E53" s="145" t="s">
        <v>688</v>
      </c>
      <c r="F53" s="145" t="s">
        <v>688</v>
      </c>
      <c r="G53" s="145" t="s">
        <v>688</v>
      </c>
      <c r="H53" s="145">
        <v>21</v>
      </c>
      <c r="I53" s="145" t="s">
        <v>688</v>
      </c>
      <c r="J53" s="163">
        <v>33</v>
      </c>
      <c r="K53" s="145">
        <v>27</v>
      </c>
      <c r="L53" s="159">
        <v>23</v>
      </c>
      <c r="M53" s="153">
        <v>22</v>
      </c>
      <c r="N53" s="153">
        <v>27</v>
      </c>
      <c r="O53" s="145">
        <v>25</v>
      </c>
      <c r="P53" s="145">
        <v>35</v>
      </c>
      <c r="Q53" s="145">
        <v>43</v>
      </c>
      <c r="R53" s="104"/>
    </row>
    <row r="54" s="65" customFormat="1" ht="23.25" customHeight="1" spans="2:18">
      <c r="B54" s="144" t="s">
        <v>103</v>
      </c>
      <c r="C54" s="145" t="s">
        <v>688</v>
      </c>
      <c r="D54" s="145" t="s">
        <v>688</v>
      </c>
      <c r="E54" s="145" t="s">
        <v>688</v>
      </c>
      <c r="F54" s="145" t="s">
        <v>688</v>
      </c>
      <c r="G54" s="145" t="s">
        <v>688</v>
      </c>
      <c r="H54" s="145">
        <v>25</v>
      </c>
      <c r="I54" s="145" t="s">
        <v>688</v>
      </c>
      <c r="J54" s="163">
        <v>37</v>
      </c>
      <c r="K54" s="145">
        <v>38</v>
      </c>
      <c r="L54" s="159">
        <v>53</v>
      </c>
      <c r="M54" s="153">
        <v>34</v>
      </c>
      <c r="N54" s="153">
        <v>23</v>
      </c>
      <c r="O54" s="145">
        <v>31</v>
      </c>
      <c r="P54" s="145">
        <v>52</v>
      </c>
      <c r="Q54" s="145">
        <v>41</v>
      </c>
      <c r="R54" s="104"/>
    </row>
    <row r="55" s="65" customFormat="1" ht="23.25" customHeight="1" spans="2:18">
      <c r="B55" s="144" t="s">
        <v>113</v>
      </c>
      <c r="C55" s="145" t="s">
        <v>688</v>
      </c>
      <c r="D55" s="145" t="s">
        <v>688</v>
      </c>
      <c r="E55" s="145" t="s">
        <v>688</v>
      </c>
      <c r="F55" s="145" t="s">
        <v>688</v>
      </c>
      <c r="G55" s="145" t="s">
        <v>688</v>
      </c>
      <c r="H55" s="145" t="s">
        <v>127</v>
      </c>
      <c r="I55" s="145" t="s">
        <v>688</v>
      </c>
      <c r="J55" s="163">
        <v>4</v>
      </c>
      <c r="K55" s="145">
        <v>3</v>
      </c>
      <c r="L55" s="159">
        <v>4</v>
      </c>
      <c r="M55" s="153">
        <v>6</v>
      </c>
      <c r="N55" s="153">
        <v>5</v>
      </c>
      <c r="O55" s="145">
        <v>8</v>
      </c>
      <c r="P55" s="145">
        <v>13</v>
      </c>
      <c r="Q55" s="145">
        <v>12</v>
      </c>
      <c r="R55" s="104"/>
    </row>
    <row r="56" s="65" customFormat="1" ht="23.25" customHeight="1" spans="2:18">
      <c r="B56" s="144" t="s">
        <v>17</v>
      </c>
      <c r="C56" s="145" t="s">
        <v>688</v>
      </c>
      <c r="D56" s="145" t="s">
        <v>688</v>
      </c>
      <c r="E56" s="145" t="s">
        <v>688</v>
      </c>
      <c r="F56" s="145" t="s">
        <v>688</v>
      </c>
      <c r="G56" s="145" t="s">
        <v>688</v>
      </c>
      <c r="H56" s="145">
        <v>60</v>
      </c>
      <c r="I56" s="145" t="s">
        <v>688</v>
      </c>
      <c r="J56" s="163">
        <v>102</v>
      </c>
      <c r="K56" s="145">
        <v>102</v>
      </c>
      <c r="L56" s="159">
        <v>119</v>
      </c>
      <c r="M56" s="153">
        <v>71</v>
      </c>
      <c r="N56" s="153">
        <v>62</v>
      </c>
      <c r="O56" s="145">
        <v>67</v>
      </c>
      <c r="P56" s="145">
        <v>89</v>
      </c>
      <c r="Q56" s="145">
        <v>85</v>
      </c>
      <c r="R56" s="104"/>
    </row>
    <row r="57" s="65" customFormat="1" ht="23.25" customHeight="1" spans="2:18">
      <c r="B57" s="144" t="s">
        <v>26</v>
      </c>
      <c r="C57" s="145" t="s">
        <v>688</v>
      </c>
      <c r="D57" s="145" t="s">
        <v>688</v>
      </c>
      <c r="E57" s="145" t="s">
        <v>688</v>
      </c>
      <c r="F57" s="145" t="s">
        <v>688</v>
      </c>
      <c r="G57" s="145" t="s">
        <v>688</v>
      </c>
      <c r="H57" s="145">
        <v>36</v>
      </c>
      <c r="I57" s="145" t="s">
        <v>688</v>
      </c>
      <c r="J57" s="163">
        <v>61</v>
      </c>
      <c r="K57" s="145">
        <v>60</v>
      </c>
      <c r="L57" s="159">
        <v>126</v>
      </c>
      <c r="M57" s="153">
        <v>49</v>
      </c>
      <c r="N57" s="153">
        <v>46</v>
      </c>
      <c r="O57" s="145">
        <v>43</v>
      </c>
      <c r="P57" s="145">
        <v>66</v>
      </c>
      <c r="Q57" s="145">
        <v>62</v>
      </c>
      <c r="R57" s="104"/>
    </row>
    <row r="58" s="65" customFormat="1" ht="23.25" customHeight="1" spans="2:18">
      <c r="B58" s="144" t="s">
        <v>22</v>
      </c>
      <c r="C58" s="145" t="s">
        <v>688</v>
      </c>
      <c r="D58" s="145" t="s">
        <v>688</v>
      </c>
      <c r="E58" s="145" t="s">
        <v>688</v>
      </c>
      <c r="F58" s="145" t="s">
        <v>688</v>
      </c>
      <c r="G58" s="145" t="s">
        <v>688</v>
      </c>
      <c r="H58" s="145">
        <v>36</v>
      </c>
      <c r="I58" s="145" t="s">
        <v>688</v>
      </c>
      <c r="J58" s="163">
        <v>59</v>
      </c>
      <c r="K58" s="145">
        <v>64</v>
      </c>
      <c r="L58" s="159">
        <v>75</v>
      </c>
      <c r="M58" s="153">
        <v>45</v>
      </c>
      <c r="N58" s="153">
        <v>53</v>
      </c>
      <c r="O58" s="145">
        <v>52</v>
      </c>
      <c r="P58" s="145">
        <v>64</v>
      </c>
      <c r="Q58" s="145">
        <v>74</v>
      </c>
      <c r="R58" s="104"/>
    </row>
    <row r="59" s="65" customFormat="1" ht="23.25" customHeight="1" spans="2:18">
      <c r="B59" s="144" t="s">
        <v>50</v>
      </c>
      <c r="C59" s="145" t="s">
        <v>688</v>
      </c>
      <c r="D59" s="145" t="s">
        <v>688</v>
      </c>
      <c r="E59" s="145" t="s">
        <v>688</v>
      </c>
      <c r="F59" s="145" t="s">
        <v>688</v>
      </c>
      <c r="G59" s="145" t="s">
        <v>688</v>
      </c>
      <c r="H59" s="145">
        <v>23</v>
      </c>
      <c r="I59" s="145" t="s">
        <v>688</v>
      </c>
      <c r="J59" s="145">
        <v>30</v>
      </c>
      <c r="K59" s="145">
        <v>45</v>
      </c>
      <c r="L59" s="145">
        <v>56</v>
      </c>
      <c r="M59" s="153">
        <v>26</v>
      </c>
      <c r="N59" s="153">
        <v>32</v>
      </c>
      <c r="O59" s="145">
        <v>42</v>
      </c>
      <c r="P59" s="145">
        <v>51</v>
      </c>
      <c r="Q59" s="145">
        <v>64</v>
      </c>
      <c r="R59" s="104"/>
    </row>
    <row r="60" s="65" customFormat="1" ht="23.25" customHeight="1" spans="2:18">
      <c r="B60" s="144" t="s">
        <v>604</v>
      </c>
      <c r="C60" s="145" t="s">
        <v>688</v>
      </c>
      <c r="D60" s="145" t="s">
        <v>688</v>
      </c>
      <c r="E60" s="145" t="s">
        <v>688</v>
      </c>
      <c r="F60" s="145" t="s">
        <v>688</v>
      </c>
      <c r="G60" s="145" t="s">
        <v>688</v>
      </c>
      <c r="H60" s="145" t="s">
        <v>688</v>
      </c>
      <c r="I60" s="145" t="s">
        <v>688</v>
      </c>
      <c r="J60" s="145" t="s">
        <v>688</v>
      </c>
      <c r="K60" s="145" t="s">
        <v>688</v>
      </c>
      <c r="L60" s="145" t="s">
        <v>688</v>
      </c>
      <c r="M60" s="145" t="s">
        <v>688</v>
      </c>
      <c r="N60" s="145" t="s">
        <v>688</v>
      </c>
      <c r="O60" s="145" t="s">
        <v>688</v>
      </c>
      <c r="P60" s="165">
        <v>1</v>
      </c>
      <c r="Q60" s="165">
        <v>0</v>
      </c>
      <c r="R60" s="104"/>
    </row>
    <row r="61" s="65" customFormat="1" ht="23.25" customHeight="1" spans="2:18">
      <c r="B61" s="144" t="s">
        <v>603</v>
      </c>
      <c r="C61" s="145" t="s">
        <v>688</v>
      </c>
      <c r="D61" s="145" t="s">
        <v>688</v>
      </c>
      <c r="E61" s="145" t="s">
        <v>688</v>
      </c>
      <c r="F61" s="145" t="s">
        <v>688</v>
      </c>
      <c r="G61" s="145" t="s">
        <v>688</v>
      </c>
      <c r="H61" s="145" t="s">
        <v>688</v>
      </c>
      <c r="I61" s="145" t="s">
        <v>688</v>
      </c>
      <c r="J61" s="145" t="s">
        <v>688</v>
      </c>
      <c r="K61" s="145" t="s">
        <v>688</v>
      </c>
      <c r="L61" s="145" t="s">
        <v>688</v>
      </c>
      <c r="M61" s="145" t="s">
        <v>688</v>
      </c>
      <c r="N61" s="145" t="s">
        <v>688</v>
      </c>
      <c r="O61" s="145" t="s">
        <v>688</v>
      </c>
      <c r="P61" s="145" t="s">
        <v>688</v>
      </c>
      <c r="Q61" s="165">
        <v>1</v>
      </c>
      <c r="R61" s="104"/>
    </row>
    <row r="62" s="65" customFormat="1" ht="23.25" customHeight="1" spans="2:18">
      <c r="B62" s="144" t="s">
        <v>613</v>
      </c>
      <c r="C62" s="147" t="s">
        <v>688</v>
      </c>
      <c r="D62" s="147" t="s">
        <v>688</v>
      </c>
      <c r="E62" s="147" t="s">
        <v>688</v>
      </c>
      <c r="F62" s="147" t="s">
        <v>688</v>
      </c>
      <c r="G62" s="147" t="s">
        <v>688</v>
      </c>
      <c r="H62" s="147" t="s">
        <v>688</v>
      </c>
      <c r="I62" s="147" t="s">
        <v>688</v>
      </c>
      <c r="J62" s="147" t="s">
        <v>688</v>
      </c>
      <c r="K62" s="147" t="s">
        <v>688</v>
      </c>
      <c r="L62" s="147" t="s">
        <v>688</v>
      </c>
      <c r="M62" s="147" t="s">
        <v>688</v>
      </c>
      <c r="N62" s="147" t="s">
        <v>688</v>
      </c>
      <c r="O62" s="147" t="s">
        <v>688</v>
      </c>
      <c r="P62" s="165">
        <v>1</v>
      </c>
      <c r="Q62" s="165">
        <v>2</v>
      </c>
      <c r="R62" s="104"/>
    </row>
    <row r="63" s="65" customFormat="1" ht="23.25" customHeight="1" spans="2:18">
      <c r="B63" s="84" t="s">
        <v>6</v>
      </c>
      <c r="C63" s="148">
        <f>SUM(C48:C62)</f>
        <v>0</v>
      </c>
      <c r="D63" s="148">
        <f t="shared" ref="D63:I63" si="10">SUM(D48:D62)</f>
        <v>0</v>
      </c>
      <c r="E63" s="148">
        <f t="shared" si="10"/>
        <v>0</v>
      </c>
      <c r="F63" s="148">
        <f t="shared" si="10"/>
        <v>0</v>
      </c>
      <c r="G63" s="148">
        <f t="shared" si="10"/>
        <v>0</v>
      </c>
      <c r="H63" s="148">
        <f t="shared" si="10"/>
        <v>266</v>
      </c>
      <c r="I63" s="148">
        <f t="shared" si="10"/>
        <v>0</v>
      </c>
      <c r="J63" s="148">
        <f t="shared" ref="J63:Q63" si="11">SUM(J48:J62)</f>
        <v>432</v>
      </c>
      <c r="K63" s="148">
        <f t="shared" si="11"/>
        <v>438</v>
      </c>
      <c r="L63" s="148">
        <f t="shared" si="11"/>
        <v>579</v>
      </c>
      <c r="M63" s="148">
        <f t="shared" si="11"/>
        <v>350</v>
      </c>
      <c r="N63" s="148">
        <f t="shared" si="11"/>
        <v>361</v>
      </c>
      <c r="O63" s="148">
        <f t="shared" si="11"/>
        <v>392</v>
      </c>
      <c r="P63" s="148">
        <f t="shared" si="11"/>
        <v>539</v>
      </c>
      <c r="Q63" s="168">
        <f t="shared" si="11"/>
        <v>562</v>
      </c>
      <c r="R63" s="104"/>
    </row>
    <row r="64" s="65" customFormat="1" ht="23.25" customHeight="1" spans="2:18">
      <c r="B64" s="35" t="s">
        <v>748</v>
      </c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30"/>
      <c r="P64" s="39"/>
      <c r="Q64" s="87"/>
      <c r="R64" s="104"/>
    </row>
    <row r="65" s="65" customFormat="1" ht="23.25" customHeight="1" spans="2:18">
      <c r="B65" s="35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30"/>
      <c r="P65" s="39"/>
      <c r="Q65" s="87"/>
      <c r="R65" s="104"/>
    </row>
    <row r="66" s="65" customFormat="1" ht="23.25" customHeight="1" spans="1:18">
      <c r="A66"/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188"/>
      <c r="P66" s="189"/>
      <c r="Q66" s="39"/>
      <c r="R66" s="104"/>
    </row>
    <row r="67" s="65" customFormat="1" ht="23.25" customHeight="1" spans="1:18">
      <c r="A67"/>
      <c r="B67" s="66" t="s">
        <v>758</v>
      </c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190"/>
      <c r="P67" s="191"/>
      <c r="Q67" s="39"/>
      <c r="R67" s="104"/>
    </row>
    <row r="68" s="65" customFormat="1" ht="23.25" customHeight="1" spans="1:18">
      <c r="A68"/>
      <c r="B68" s="137" t="s">
        <v>753</v>
      </c>
      <c r="C68" s="138" t="s">
        <v>759</v>
      </c>
      <c r="D68" s="139"/>
      <c r="E68" s="139"/>
      <c r="F68" s="139"/>
      <c r="G68" s="139"/>
      <c r="H68" s="139"/>
      <c r="I68" s="139"/>
      <c r="J68" s="139"/>
      <c r="K68" s="139"/>
      <c r="L68" s="139"/>
      <c r="M68" s="139"/>
      <c r="N68" s="139"/>
      <c r="O68" s="139"/>
      <c r="P68" s="139"/>
      <c r="Q68" s="167"/>
      <c r="R68" s="104"/>
    </row>
    <row r="69" s="65" customFormat="1" ht="23.25" customHeight="1" spans="1:18">
      <c r="A69"/>
      <c r="B69" s="140"/>
      <c r="C69" s="141">
        <v>2006</v>
      </c>
      <c r="D69" s="141">
        <v>2007</v>
      </c>
      <c r="E69" s="141">
        <v>2008</v>
      </c>
      <c r="F69" s="141">
        <v>2009</v>
      </c>
      <c r="G69" s="141">
        <v>2010</v>
      </c>
      <c r="H69" s="141">
        <v>2011</v>
      </c>
      <c r="I69" s="141">
        <v>2012</v>
      </c>
      <c r="J69" s="140">
        <v>2013</v>
      </c>
      <c r="K69" s="141">
        <v>2014</v>
      </c>
      <c r="L69" s="161">
        <v>2015</v>
      </c>
      <c r="M69" s="141">
        <v>2016</v>
      </c>
      <c r="N69" s="141">
        <v>2017</v>
      </c>
      <c r="O69" s="141">
        <v>2018</v>
      </c>
      <c r="P69" s="141">
        <v>2019</v>
      </c>
      <c r="Q69" s="169" t="s">
        <v>760</v>
      </c>
      <c r="R69" s="104"/>
    </row>
    <row r="70" s="65" customFormat="1" ht="23.25" customHeight="1" spans="1:18">
      <c r="A70"/>
      <c r="B70" s="142" t="s">
        <v>755</v>
      </c>
      <c r="C70" s="143" t="s">
        <v>127</v>
      </c>
      <c r="D70" s="143" t="s">
        <v>127</v>
      </c>
      <c r="E70" s="143" t="s">
        <v>127</v>
      </c>
      <c r="F70" s="143" t="s">
        <v>127</v>
      </c>
      <c r="G70" s="143" t="s">
        <v>127</v>
      </c>
      <c r="H70" s="143" t="s">
        <v>127</v>
      </c>
      <c r="I70" s="143">
        <v>1</v>
      </c>
      <c r="J70" s="162">
        <v>1</v>
      </c>
      <c r="K70" s="145">
        <v>0</v>
      </c>
      <c r="L70" s="162">
        <v>0</v>
      </c>
      <c r="M70" s="143">
        <v>0</v>
      </c>
      <c r="N70" s="143">
        <v>2</v>
      </c>
      <c r="O70" s="145">
        <v>2</v>
      </c>
      <c r="P70" s="145">
        <v>0</v>
      </c>
      <c r="Q70" s="182" t="s">
        <v>688</v>
      </c>
      <c r="R70" s="170"/>
    </row>
    <row r="71" s="65" customFormat="1" ht="23.25" customHeight="1" spans="1:18">
      <c r="A71"/>
      <c r="B71" s="144" t="s">
        <v>43</v>
      </c>
      <c r="C71" s="145">
        <v>1</v>
      </c>
      <c r="D71" s="145">
        <v>0</v>
      </c>
      <c r="E71" s="145">
        <v>0</v>
      </c>
      <c r="F71" s="145">
        <v>2</v>
      </c>
      <c r="G71" s="145">
        <v>1</v>
      </c>
      <c r="H71" s="145">
        <v>1</v>
      </c>
      <c r="I71" s="145">
        <v>3</v>
      </c>
      <c r="J71" s="163">
        <v>1</v>
      </c>
      <c r="K71" s="145">
        <v>3</v>
      </c>
      <c r="L71" s="163">
        <v>5</v>
      </c>
      <c r="M71" s="145">
        <v>0</v>
      </c>
      <c r="N71" s="145">
        <v>1</v>
      </c>
      <c r="O71" s="145">
        <v>8</v>
      </c>
      <c r="P71" s="145">
        <v>1</v>
      </c>
      <c r="Q71" s="182" t="s">
        <v>688</v>
      </c>
      <c r="R71" s="170"/>
    </row>
    <row r="72" s="65" customFormat="1" ht="23.25" customHeight="1" spans="1:18">
      <c r="A72"/>
      <c r="B72" s="144" t="s">
        <v>55</v>
      </c>
      <c r="C72" s="145">
        <v>0</v>
      </c>
      <c r="D72" s="145">
        <v>0</v>
      </c>
      <c r="E72" s="145">
        <v>0</v>
      </c>
      <c r="F72" s="145">
        <v>0</v>
      </c>
      <c r="G72" s="153">
        <v>1</v>
      </c>
      <c r="H72" s="153">
        <v>5</v>
      </c>
      <c r="I72" s="153">
        <v>11</v>
      </c>
      <c r="J72" s="155">
        <v>2</v>
      </c>
      <c r="K72" s="153">
        <v>0</v>
      </c>
      <c r="L72" s="155">
        <v>2</v>
      </c>
      <c r="M72" s="153">
        <v>0</v>
      </c>
      <c r="N72" s="153">
        <v>2</v>
      </c>
      <c r="O72" s="145">
        <v>3</v>
      </c>
      <c r="P72" s="145">
        <v>2</v>
      </c>
      <c r="Q72" s="182" t="s">
        <v>688</v>
      </c>
      <c r="R72" s="104"/>
    </row>
    <row r="73" s="65" customFormat="1" ht="23.25" customHeight="1" spans="1:18">
      <c r="A73"/>
      <c r="B73" s="144" t="s">
        <v>39</v>
      </c>
      <c r="C73" s="145" t="s">
        <v>127</v>
      </c>
      <c r="D73" s="145" t="s">
        <v>127</v>
      </c>
      <c r="E73" s="145">
        <v>3</v>
      </c>
      <c r="F73" s="145">
        <v>1</v>
      </c>
      <c r="G73" s="145">
        <v>3</v>
      </c>
      <c r="H73" s="145">
        <v>4</v>
      </c>
      <c r="I73" s="145">
        <v>2</v>
      </c>
      <c r="J73" s="163">
        <v>3</v>
      </c>
      <c r="K73" s="145">
        <v>1</v>
      </c>
      <c r="L73" s="155">
        <v>1</v>
      </c>
      <c r="M73" s="145">
        <v>1</v>
      </c>
      <c r="N73" s="145">
        <v>4</v>
      </c>
      <c r="O73" s="145">
        <v>5</v>
      </c>
      <c r="P73" s="145">
        <v>2</v>
      </c>
      <c r="Q73" s="182" t="s">
        <v>688</v>
      </c>
      <c r="R73" s="104"/>
    </row>
    <row r="74" s="65" customFormat="1" ht="23.25" customHeight="1" spans="1:18">
      <c r="A74"/>
      <c r="B74" s="144" t="s">
        <v>99</v>
      </c>
      <c r="C74" s="145">
        <v>0</v>
      </c>
      <c r="D74" s="145">
        <v>0</v>
      </c>
      <c r="E74" s="145">
        <v>0</v>
      </c>
      <c r="F74" s="145">
        <v>0</v>
      </c>
      <c r="G74" s="145">
        <v>2</v>
      </c>
      <c r="H74" s="145">
        <v>1</v>
      </c>
      <c r="I74" s="145">
        <v>0</v>
      </c>
      <c r="J74" s="163">
        <v>1</v>
      </c>
      <c r="K74" s="145">
        <v>1</v>
      </c>
      <c r="L74" s="163">
        <v>0</v>
      </c>
      <c r="M74" s="145">
        <v>2</v>
      </c>
      <c r="N74" s="145">
        <v>0</v>
      </c>
      <c r="O74" s="145">
        <v>3</v>
      </c>
      <c r="P74" s="145">
        <v>0</v>
      </c>
      <c r="Q74" s="182" t="s">
        <v>688</v>
      </c>
      <c r="R74" s="104"/>
    </row>
    <row r="75" s="65" customFormat="1" ht="23.25" customHeight="1" spans="1:18">
      <c r="A75"/>
      <c r="B75" s="144" t="s">
        <v>35</v>
      </c>
      <c r="C75" s="145">
        <v>0</v>
      </c>
      <c r="D75" s="145">
        <v>0</v>
      </c>
      <c r="E75" s="145">
        <v>0</v>
      </c>
      <c r="F75" s="145">
        <v>5</v>
      </c>
      <c r="G75" s="145">
        <v>3</v>
      </c>
      <c r="H75" s="145">
        <v>6</v>
      </c>
      <c r="I75" s="145">
        <v>2</v>
      </c>
      <c r="J75" s="163">
        <v>5</v>
      </c>
      <c r="K75" s="145">
        <v>2</v>
      </c>
      <c r="L75" s="163">
        <v>1</v>
      </c>
      <c r="M75" s="145">
        <v>0</v>
      </c>
      <c r="N75" s="145">
        <v>2</v>
      </c>
      <c r="O75" s="145">
        <v>2</v>
      </c>
      <c r="P75" s="145">
        <v>1</v>
      </c>
      <c r="Q75" s="182" t="s">
        <v>688</v>
      </c>
      <c r="R75" s="104"/>
    </row>
    <row r="76" s="65" customFormat="1" ht="23.25" customHeight="1" spans="1:18">
      <c r="A76"/>
      <c r="B76" s="144" t="s">
        <v>103</v>
      </c>
      <c r="C76" s="145" t="s">
        <v>127</v>
      </c>
      <c r="D76" s="145" t="s">
        <v>127</v>
      </c>
      <c r="E76" s="145" t="s">
        <v>127</v>
      </c>
      <c r="F76" s="145" t="s">
        <v>127</v>
      </c>
      <c r="G76" s="145">
        <v>4</v>
      </c>
      <c r="H76" s="145">
        <v>5</v>
      </c>
      <c r="I76" s="145">
        <v>2</v>
      </c>
      <c r="J76" s="163">
        <v>6</v>
      </c>
      <c r="K76" s="145">
        <v>3</v>
      </c>
      <c r="L76" s="163">
        <v>0</v>
      </c>
      <c r="M76" s="145">
        <v>0</v>
      </c>
      <c r="N76" s="145">
        <v>3</v>
      </c>
      <c r="O76" s="145">
        <v>13</v>
      </c>
      <c r="P76" s="145">
        <v>5</v>
      </c>
      <c r="Q76" s="182" t="s">
        <v>688</v>
      </c>
      <c r="R76" s="104"/>
    </row>
    <row r="77" s="65" customFormat="1" ht="23.25" customHeight="1" spans="1:18">
      <c r="A77"/>
      <c r="B77" s="144" t="s">
        <v>113</v>
      </c>
      <c r="C77" s="145" t="s">
        <v>127</v>
      </c>
      <c r="D77" s="145">
        <v>0</v>
      </c>
      <c r="E77" s="145">
        <v>0</v>
      </c>
      <c r="F77" s="145">
        <v>3</v>
      </c>
      <c r="G77" s="145">
        <v>0</v>
      </c>
      <c r="H77" s="145">
        <v>0</v>
      </c>
      <c r="I77" s="145">
        <v>0</v>
      </c>
      <c r="J77" s="163">
        <v>0</v>
      </c>
      <c r="K77" s="145">
        <v>1</v>
      </c>
      <c r="L77" s="163">
        <v>0</v>
      </c>
      <c r="M77" s="145">
        <v>0</v>
      </c>
      <c r="N77" s="145">
        <v>0</v>
      </c>
      <c r="O77" s="145">
        <v>2</v>
      </c>
      <c r="P77" s="145">
        <v>0</v>
      </c>
      <c r="Q77" s="182" t="s">
        <v>688</v>
      </c>
      <c r="R77" s="104"/>
    </row>
    <row r="78" s="65" customFormat="1" ht="23.25" customHeight="1" spans="1:18">
      <c r="A78"/>
      <c r="B78" s="144" t="s">
        <v>17</v>
      </c>
      <c r="C78" s="145">
        <v>5</v>
      </c>
      <c r="D78" s="145">
        <v>2</v>
      </c>
      <c r="E78" s="145">
        <v>5</v>
      </c>
      <c r="F78" s="145">
        <v>8</v>
      </c>
      <c r="G78" s="145">
        <v>3</v>
      </c>
      <c r="H78" s="145">
        <v>6</v>
      </c>
      <c r="I78" s="145">
        <v>10</v>
      </c>
      <c r="J78" s="163">
        <v>10</v>
      </c>
      <c r="K78" s="145">
        <v>4</v>
      </c>
      <c r="L78" s="163">
        <v>3</v>
      </c>
      <c r="M78" s="145">
        <v>3</v>
      </c>
      <c r="N78" s="145">
        <v>25</v>
      </c>
      <c r="O78" s="145">
        <v>21</v>
      </c>
      <c r="P78" s="145">
        <v>4</v>
      </c>
      <c r="Q78" s="182" t="s">
        <v>688</v>
      </c>
      <c r="R78" s="104"/>
    </row>
    <row r="79" s="65" customFormat="1" ht="23.25" customHeight="1" spans="1:18">
      <c r="A79"/>
      <c r="B79" s="144" t="s">
        <v>26</v>
      </c>
      <c r="C79" s="145">
        <v>0</v>
      </c>
      <c r="D79" s="145">
        <v>1</v>
      </c>
      <c r="E79" s="145">
        <v>1</v>
      </c>
      <c r="F79" s="145">
        <v>1</v>
      </c>
      <c r="G79" s="145">
        <v>4</v>
      </c>
      <c r="H79" s="145">
        <v>3</v>
      </c>
      <c r="I79" s="145">
        <v>4</v>
      </c>
      <c r="J79" s="163">
        <v>4</v>
      </c>
      <c r="K79" s="145">
        <v>0</v>
      </c>
      <c r="L79" s="163">
        <v>1</v>
      </c>
      <c r="M79" s="145">
        <v>1</v>
      </c>
      <c r="N79" s="145">
        <v>19</v>
      </c>
      <c r="O79" s="145">
        <v>4</v>
      </c>
      <c r="P79" s="145">
        <v>0</v>
      </c>
      <c r="Q79" s="182" t="s">
        <v>688</v>
      </c>
      <c r="R79" s="104"/>
    </row>
    <row r="80" s="65" customFormat="1" ht="23.25" customHeight="1" spans="1:18">
      <c r="A80"/>
      <c r="B80" s="144" t="s">
        <v>22</v>
      </c>
      <c r="C80" s="145">
        <v>15</v>
      </c>
      <c r="D80" s="145">
        <v>2</v>
      </c>
      <c r="E80" s="145">
        <v>1</v>
      </c>
      <c r="F80" s="145">
        <v>2</v>
      </c>
      <c r="G80" s="145">
        <v>9</v>
      </c>
      <c r="H80" s="145">
        <v>5</v>
      </c>
      <c r="I80" s="145">
        <v>2</v>
      </c>
      <c r="J80" s="163">
        <v>9</v>
      </c>
      <c r="K80" s="145">
        <v>4</v>
      </c>
      <c r="L80" s="163">
        <v>5</v>
      </c>
      <c r="M80" s="145">
        <v>8</v>
      </c>
      <c r="N80" s="145">
        <v>10</v>
      </c>
      <c r="O80" s="145">
        <v>1</v>
      </c>
      <c r="P80" s="145">
        <v>3</v>
      </c>
      <c r="Q80" s="182" t="s">
        <v>688</v>
      </c>
      <c r="R80" s="104"/>
    </row>
    <row r="81" s="65" customFormat="1" ht="23.25" customHeight="1" spans="1:18">
      <c r="A81"/>
      <c r="B81" s="146" t="s">
        <v>50</v>
      </c>
      <c r="C81" s="147">
        <v>0</v>
      </c>
      <c r="D81" s="147">
        <v>1</v>
      </c>
      <c r="E81" s="147">
        <v>2</v>
      </c>
      <c r="F81" s="147">
        <v>1</v>
      </c>
      <c r="G81" s="147">
        <v>1</v>
      </c>
      <c r="H81" s="147">
        <v>4</v>
      </c>
      <c r="I81" s="147">
        <v>2</v>
      </c>
      <c r="J81" s="147">
        <v>2</v>
      </c>
      <c r="K81" s="145">
        <v>1</v>
      </c>
      <c r="L81" s="192">
        <v>0</v>
      </c>
      <c r="M81" s="145">
        <v>3</v>
      </c>
      <c r="N81" s="145">
        <v>1</v>
      </c>
      <c r="O81" s="147">
        <v>2</v>
      </c>
      <c r="P81" s="147">
        <v>3</v>
      </c>
      <c r="Q81" s="184" t="s">
        <v>688</v>
      </c>
      <c r="R81" s="104"/>
    </row>
    <row r="82" s="65" customFormat="1" ht="23.25" customHeight="1" spans="1:18">
      <c r="A82"/>
      <c r="B82" s="84" t="s">
        <v>6</v>
      </c>
      <c r="C82" s="148">
        <f t="shared" ref="C82:H82" si="12">SUM(C70:C80)</f>
        <v>21</v>
      </c>
      <c r="D82" s="148">
        <f t="shared" si="12"/>
        <v>5</v>
      </c>
      <c r="E82" s="148">
        <f t="shared" si="12"/>
        <v>10</v>
      </c>
      <c r="F82" s="148">
        <f t="shared" si="12"/>
        <v>22</v>
      </c>
      <c r="G82" s="148">
        <f t="shared" si="12"/>
        <v>30</v>
      </c>
      <c r="H82" s="148">
        <f t="shared" si="12"/>
        <v>36</v>
      </c>
      <c r="I82" s="148">
        <f t="shared" ref="I82:Q82" si="13">SUM(I70:I81)</f>
        <v>39</v>
      </c>
      <c r="J82" s="148">
        <f t="shared" si="13"/>
        <v>44</v>
      </c>
      <c r="K82" s="148">
        <f t="shared" si="13"/>
        <v>20</v>
      </c>
      <c r="L82" s="148">
        <f t="shared" si="13"/>
        <v>18</v>
      </c>
      <c r="M82" s="148">
        <f t="shared" si="13"/>
        <v>18</v>
      </c>
      <c r="N82" s="148">
        <f t="shared" si="13"/>
        <v>69</v>
      </c>
      <c r="O82" s="148">
        <f t="shared" si="13"/>
        <v>66</v>
      </c>
      <c r="P82" s="148">
        <f t="shared" si="13"/>
        <v>21</v>
      </c>
      <c r="Q82" s="168">
        <f t="shared" si="13"/>
        <v>0</v>
      </c>
      <c r="R82" s="104"/>
    </row>
    <row r="83" s="65" customFormat="1" ht="23.25" customHeight="1" spans="1:18">
      <c r="A83"/>
      <c r="B83" s="35" t="s">
        <v>748</v>
      </c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30"/>
      <c r="P83" s="39"/>
      <c r="Q83" s="195"/>
      <c r="R83" s="104"/>
    </row>
    <row r="84" s="65" customFormat="1" ht="23.25" customHeight="1" spans="1:18">
      <c r="A84"/>
      <c r="B84" s="35" t="s">
        <v>761</v>
      </c>
      <c r="C84" s="82"/>
      <c r="D84" s="82"/>
      <c r="E84" s="82"/>
      <c r="F84" s="82"/>
      <c r="G84" s="82"/>
      <c r="H84" s="82"/>
      <c r="I84" s="82"/>
      <c r="J84" s="82"/>
      <c r="K84" s="164"/>
      <c r="L84" s="164"/>
      <c r="M84" s="164"/>
      <c r="N84" s="164"/>
      <c r="O84" s="30"/>
      <c r="P84" s="39"/>
      <c r="Q84" s="195"/>
      <c r="R84" s="104"/>
    </row>
    <row r="85" s="65" customFormat="1" ht="23.25" customHeight="1" spans="1:18">
      <c r="A85"/>
      <c r="B85" s="67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0"/>
      <c r="P85" s="39"/>
      <c r="Q85" s="195"/>
      <c r="R85" s="104"/>
    </row>
    <row r="86" s="65" customFormat="1" ht="23.25" customHeight="1" spans="1:18">
      <c r="A86"/>
      <c r="B86" s="66" t="s">
        <v>762</v>
      </c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30"/>
      <c r="P86" s="39"/>
      <c r="Q86" s="195"/>
      <c r="R86" s="104"/>
    </row>
    <row r="87" s="65" customFormat="1" ht="23.25" customHeight="1" spans="1:18">
      <c r="A87"/>
      <c r="B87" s="137" t="s">
        <v>753</v>
      </c>
      <c r="C87" s="138" t="s">
        <v>763</v>
      </c>
      <c r="D87" s="139"/>
      <c r="E87" s="139"/>
      <c r="F87" s="139"/>
      <c r="G87" s="139"/>
      <c r="H87" s="139"/>
      <c r="I87" s="139"/>
      <c r="J87" s="139"/>
      <c r="K87" s="139"/>
      <c r="L87" s="139"/>
      <c r="M87" s="139"/>
      <c r="N87" s="139"/>
      <c r="O87" s="139"/>
      <c r="P87" s="139"/>
      <c r="Q87" s="167"/>
      <c r="R87" s="104"/>
    </row>
    <row r="88" s="65" customFormat="1" ht="23.25" customHeight="1" spans="1:18">
      <c r="A88"/>
      <c r="B88" s="140"/>
      <c r="C88" s="141">
        <v>2006</v>
      </c>
      <c r="D88" s="141">
        <v>2007</v>
      </c>
      <c r="E88" s="141">
        <v>2008</v>
      </c>
      <c r="F88" s="141">
        <v>2009</v>
      </c>
      <c r="G88" s="141">
        <v>2010</v>
      </c>
      <c r="H88" s="141">
        <v>2011</v>
      </c>
      <c r="I88" s="141">
        <v>2012</v>
      </c>
      <c r="J88" s="140">
        <v>2013</v>
      </c>
      <c r="K88" s="141">
        <v>2014</v>
      </c>
      <c r="L88" s="161">
        <v>2015</v>
      </c>
      <c r="M88" s="141">
        <v>2016</v>
      </c>
      <c r="N88" s="141">
        <v>2017</v>
      </c>
      <c r="O88" s="141">
        <v>2018</v>
      </c>
      <c r="P88" s="141">
        <v>2019</v>
      </c>
      <c r="Q88" s="169">
        <v>2020</v>
      </c>
      <c r="R88" s="104"/>
    </row>
    <row r="89" s="65" customFormat="1" ht="23.25" customHeight="1" spans="1:18">
      <c r="A89"/>
      <c r="B89" s="142" t="s">
        <v>755</v>
      </c>
      <c r="C89" s="143" t="s">
        <v>127</v>
      </c>
      <c r="D89" s="143" t="s">
        <v>127</v>
      </c>
      <c r="E89" s="143" t="s">
        <v>127</v>
      </c>
      <c r="F89" s="143" t="s">
        <v>127</v>
      </c>
      <c r="G89" s="143" t="s">
        <v>127</v>
      </c>
      <c r="H89" s="143" t="s">
        <v>127</v>
      </c>
      <c r="I89" s="143" t="s">
        <v>127</v>
      </c>
      <c r="J89" s="162" t="s">
        <v>127</v>
      </c>
      <c r="K89" s="145">
        <v>1</v>
      </c>
      <c r="L89" s="162">
        <v>0</v>
      </c>
      <c r="M89" s="143">
        <v>1</v>
      </c>
      <c r="N89" s="143">
        <v>4</v>
      </c>
      <c r="O89" s="143">
        <v>2</v>
      </c>
      <c r="P89" s="143">
        <v>3</v>
      </c>
      <c r="Q89" s="182" t="s">
        <v>688</v>
      </c>
      <c r="R89" s="104"/>
    </row>
    <row r="90" s="65" customFormat="1" ht="23.25" customHeight="1" spans="1:18">
      <c r="A90"/>
      <c r="B90" s="144" t="s">
        <v>43</v>
      </c>
      <c r="C90" s="145">
        <v>1</v>
      </c>
      <c r="D90" s="145">
        <v>0</v>
      </c>
      <c r="E90" s="145">
        <v>2</v>
      </c>
      <c r="F90" s="145">
        <v>0</v>
      </c>
      <c r="G90" s="145">
        <v>9</v>
      </c>
      <c r="H90" s="145">
        <v>16</v>
      </c>
      <c r="I90" s="145">
        <v>1</v>
      </c>
      <c r="J90" s="163">
        <v>1</v>
      </c>
      <c r="K90" s="145">
        <v>1</v>
      </c>
      <c r="L90" s="163">
        <v>6</v>
      </c>
      <c r="M90" s="145">
        <v>10</v>
      </c>
      <c r="N90" s="145">
        <v>9</v>
      </c>
      <c r="O90" s="145">
        <v>7</v>
      </c>
      <c r="P90" s="145">
        <v>10</v>
      </c>
      <c r="Q90" s="182" t="s">
        <v>688</v>
      </c>
      <c r="R90" s="104"/>
    </row>
    <row r="91" s="65" customFormat="1" ht="23.25" customHeight="1" spans="1:18">
      <c r="A91"/>
      <c r="B91" s="144" t="s">
        <v>55</v>
      </c>
      <c r="C91" s="145">
        <v>0</v>
      </c>
      <c r="D91" s="145">
        <v>0</v>
      </c>
      <c r="E91" s="145">
        <v>0</v>
      </c>
      <c r="F91" s="145">
        <v>0</v>
      </c>
      <c r="G91" s="153">
        <v>1</v>
      </c>
      <c r="H91" s="153">
        <v>4</v>
      </c>
      <c r="I91" s="153">
        <v>5</v>
      </c>
      <c r="J91" s="155">
        <v>0</v>
      </c>
      <c r="K91" s="153">
        <v>2</v>
      </c>
      <c r="L91" s="155">
        <v>0</v>
      </c>
      <c r="M91" s="153">
        <v>8</v>
      </c>
      <c r="N91" s="153">
        <v>2</v>
      </c>
      <c r="O91" s="153">
        <v>7</v>
      </c>
      <c r="P91" s="153">
        <v>13</v>
      </c>
      <c r="Q91" s="182" t="s">
        <v>688</v>
      </c>
      <c r="R91" s="104"/>
    </row>
    <row r="92" s="65" customFormat="1" ht="23.25" customHeight="1" spans="1:18">
      <c r="A92"/>
      <c r="B92" s="144" t="s">
        <v>39</v>
      </c>
      <c r="C92" s="145">
        <v>0</v>
      </c>
      <c r="D92" s="145">
        <v>1</v>
      </c>
      <c r="E92" s="145">
        <v>0</v>
      </c>
      <c r="F92" s="145">
        <v>8</v>
      </c>
      <c r="G92" s="145">
        <v>9</v>
      </c>
      <c r="H92" s="145">
        <v>7</v>
      </c>
      <c r="I92" s="145">
        <v>6</v>
      </c>
      <c r="J92" s="163">
        <v>11</v>
      </c>
      <c r="K92" s="145">
        <v>11</v>
      </c>
      <c r="L92" s="155">
        <v>10</v>
      </c>
      <c r="M92" s="145">
        <v>8</v>
      </c>
      <c r="N92" s="145">
        <v>14</v>
      </c>
      <c r="O92" s="145">
        <v>13</v>
      </c>
      <c r="P92" s="145">
        <v>18</v>
      </c>
      <c r="Q92" s="182" t="s">
        <v>688</v>
      </c>
      <c r="R92" s="104"/>
    </row>
    <row r="93" s="65" customFormat="1" ht="23.25" customHeight="1" spans="1:18">
      <c r="A93"/>
      <c r="B93" s="144" t="s">
        <v>99</v>
      </c>
      <c r="C93" s="145">
        <v>0</v>
      </c>
      <c r="D93" s="145">
        <v>0</v>
      </c>
      <c r="E93" s="145">
        <v>1</v>
      </c>
      <c r="F93" s="145">
        <v>0</v>
      </c>
      <c r="G93" s="145">
        <v>1</v>
      </c>
      <c r="H93" s="145">
        <v>3</v>
      </c>
      <c r="I93" s="145">
        <v>8</v>
      </c>
      <c r="J93" s="163">
        <v>1</v>
      </c>
      <c r="K93" s="145">
        <v>2</v>
      </c>
      <c r="L93" s="155">
        <v>3</v>
      </c>
      <c r="M93" s="145">
        <v>3</v>
      </c>
      <c r="N93" s="145">
        <v>5</v>
      </c>
      <c r="O93" s="145">
        <v>2</v>
      </c>
      <c r="P93" s="145">
        <v>3</v>
      </c>
      <c r="Q93" s="182" t="s">
        <v>688</v>
      </c>
      <c r="R93" s="104"/>
    </row>
    <row r="94" s="65" customFormat="1" ht="23.25" customHeight="1" spans="1:18">
      <c r="A94"/>
      <c r="B94" s="144" t="s">
        <v>35</v>
      </c>
      <c r="C94" s="145" t="s">
        <v>127</v>
      </c>
      <c r="D94" s="145" t="s">
        <v>127</v>
      </c>
      <c r="E94" s="145" t="s">
        <v>127</v>
      </c>
      <c r="F94" s="145">
        <v>2</v>
      </c>
      <c r="G94" s="145">
        <v>3</v>
      </c>
      <c r="H94" s="145">
        <v>4</v>
      </c>
      <c r="I94" s="145">
        <v>4</v>
      </c>
      <c r="J94" s="163">
        <v>8</v>
      </c>
      <c r="K94" s="145">
        <v>5</v>
      </c>
      <c r="L94" s="163">
        <v>3</v>
      </c>
      <c r="M94" s="145">
        <v>10</v>
      </c>
      <c r="N94" s="145">
        <v>11</v>
      </c>
      <c r="O94" s="145">
        <v>13</v>
      </c>
      <c r="P94" s="145">
        <v>4</v>
      </c>
      <c r="Q94" s="182" t="s">
        <v>688</v>
      </c>
      <c r="R94" s="104"/>
    </row>
    <row r="95" s="65" customFormat="1" ht="23.25" customHeight="1" spans="1:18">
      <c r="A95"/>
      <c r="B95" s="144" t="s">
        <v>103</v>
      </c>
      <c r="C95" s="145" t="s">
        <v>127</v>
      </c>
      <c r="D95" s="145" t="s">
        <v>127</v>
      </c>
      <c r="E95" s="145" t="s">
        <v>127</v>
      </c>
      <c r="F95" s="145">
        <v>2</v>
      </c>
      <c r="G95" s="145">
        <v>2</v>
      </c>
      <c r="H95" s="145">
        <v>1</v>
      </c>
      <c r="I95" s="145">
        <v>4</v>
      </c>
      <c r="J95" s="163">
        <v>11</v>
      </c>
      <c r="K95" s="145">
        <v>6</v>
      </c>
      <c r="L95" s="163">
        <v>11</v>
      </c>
      <c r="M95" s="145">
        <v>8</v>
      </c>
      <c r="N95" s="145">
        <v>20</v>
      </c>
      <c r="O95" s="145">
        <v>10</v>
      </c>
      <c r="P95" s="145">
        <v>14</v>
      </c>
      <c r="Q95" s="182" t="s">
        <v>688</v>
      </c>
      <c r="R95" s="104"/>
    </row>
    <row r="96" s="65" customFormat="1" ht="23.25" customHeight="1" spans="1:18">
      <c r="A96"/>
      <c r="B96" s="144" t="s">
        <v>113</v>
      </c>
      <c r="C96" s="145" t="s">
        <v>127</v>
      </c>
      <c r="D96" s="145" t="s">
        <v>127</v>
      </c>
      <c r="E96" s="145" t="s">
        <v>127</v>
      </c>
      <c r="F96" s="145" t="s">
        <v>127</v>
      </c>
      <c r="G96" s="145">
        <v>1</v>
      </c>
      <c r="H96" s="145">
        <v>1</v>
      </c>
      <c r="I96" s="145">
        <v>2</v>
      </c>
      <c r="J96" s="163">
        <v>0</v>
      </c>
      <c r="K96" s="145">
        <v>1</v>
      </c>
      <c r="L96" s="163">
        <v>0</v>
      </c>
      <c r="M96" s="145">
        <v>2</v>
      </c>
      <c r="N96" s="145">
        <v>3</v>
      </c>
      <c r="O96" s="145">
        <v>3</v>
      </c>
      <c r="P96" s="145">
        <v>1</v>
      </c>
      <c r="Q96" s="182" t="s">
        <v>688</v>
      </c>
      <c r="R96" s="104"/>
    </row>
    <row r="97" s="65" customFormat="1" ht="23.25" customHeight="1" spans="1:18">
      <c r="A97"/>
      <c r="B97" s="144" t="s">
        <v>17</v>
      </c>
      <c r="C97" s="145">
        <v>18</v>
      </c>
      <c r="D97" s="145">
        <v>14</v>
      </c>
      <c r="E97" s="145">
        <v>18</v>
      </c>
      <c r="F97" s="145">
        <v>24</v>
      </c>
      <c r="G97" s="145">
        <v>46</v>
      </c>
      <c r="H97" s="145">
        <v>27</v>
      </c>
      <c r="I97" s="145">
        <v>27</v>
      </c>
      <c r="J97" s="163">
        <v>43</v>
      </c>
      <c r="K97" s="145">
        <v>28</v>
      </c>
      <c r="L97" s="163">
        <v>31</v>
      </c>
      <c r="M97" s="145">
        <v>27</v>
      </c>
      <c r="N97" s="145">
        <v>16</v>
      </c>
      <c r="O97" s="145">
        <v>20</v>
      </c>
      <c r="P97" s="145">
        <v>26</v>
      </c>
      <c r="Q97" s="182" t="s">
        <v>688</v>
      </c>
      <c r="R97" s="104"/>
    </row>
    <row r="98" s="65" customFormat="1" ht="23.25" customHeight="1" spans="1:18">
      <c r="A98"/>
      <c r="B98" s="144" t="s">
        <v>26</v>
      </c>
      <c r="C98" s="145">
        <v>4</v>
      </c>
      <c r="D98" s="145">
        <v>9</v>
      </c>
      <c r="E98" s="145">
        <v>8</v>
      </c>
      <c r="F98" s="145">
        <v>15</v>
      </c>
      <c r="G98" s="145">
        <v>15</v>
      </c>
      <c r="H98" s="145">
        <v>24</v>
      </c>
      <c r="I98" s="145">
        <v>12</v>
      </c>
      <c r="J98" s="163">
        <v>22</v>
      </c>
      <c r="K98" s="145">
        <v>18</v>
      </c>
      <c r="L98" s="163">
        <v>30</v>
      </c>
      <c r="M98" s="145">
        <v>28</v>
      </c>
      <c r="N98" s="145">
        <v>19</v>
      </c>
      <c r="O98" s="145">
        <v>18</v>
      </c>
      <c r="P98" s="145">
        <v>11</v>
      </c>
      <c r="Q98" s="182" t="s">
        <v>688</v>
      </c>
      <c r="R98" s="104"/>
    </row>
    <row r="99" s="65" customFormat="1" ht="23.25" customHeight="1" spans="1:18">
      <c r="A99"/>
      <c r="B99" s="144" t="s">
        <v>22</v>
      </c>
      <c r="C99" s="145">
        <v>10</v>
      </c>
      <c r="D99" s="145">
        <v>6</v>
      </c>
      <c r="E99" s="145">
        <v>0</v>
      </c>
      <c r="F99" s="145">
        <v>9</v>
      </c>
      <c r="G99" s="145">
        <v>9</v>
      </c>
      <c r="H99" s="145">
        <v>9</v>
      </c>
      <c r="I99" s="145">
        <v>12</v>
      </c>
      <c r="J99" s="163">
        <v>4</v>
      </c>
      <c r="K99" s="145">
        <v>8</v>
      </c>
      <c r="L99" s="163">
        <v>9</v>
      </c>
      <c r="M99" s="145">
        <v>20</v>
      </c>
      <c r="N99" s="145">
        <v>12</v>
      </c>
      <c r="O99" s="145">
        <v>19</v>
      </c>
      <c r="P99" s="145">
        <v>18</v>
      </c>
      <c r="Q99" s="182" t="s">
        <v>688</v>
      </c>
      <c r="R99" s="104"/>
    </row>
    <row r="100" s="65" customFormat="1" ht="23.25" customHeight="1" spans="1:18">
      <c r="A100"/>
      <c r="B100" s="146" t="s">
        <v>50</v>
      </c>
      <c r="C100" s="145">
        <v>0</v>
      </c>
      <c r="D100" s="145">
        <v>0</v>
      </c>
      <c r="E100" s="145">
        <v>0</v>
      </c>
      <c r="F100" s="147">
        <v>2</v>
      </c>
      <c r="G100" s="147">
        <v>2</v>
      </c>
      <c r="H100" s="147">
        <v>4</v>
      </c>
      <c r="I100" s="147">
        <v>8</v>
      </c>
      <c r="J100" s="147">
        <v>7</v>
      </c>
      <c r="K100" s="145">
        <v>7</v>
      </c>
      <c r="L100" s="192">
        <v>14</v>
      </c>
      <c r="M100" s="145">
        <v>18</v>
      </c>
      <c r="N100" s="145">
        <v>14</v>
      </c>
      <c r="O100" s="145">
        <v>14</v>
      </c>
      <c r="P100" s="145">
        <v>24</v>
      </c>
      <c r="Q100" s="184" t="s">
        <v>688</v>
      </c>
      <c r="R100" s="104"/>
    </row>
    <row r="101" s="65" customFormat="1" ht="23.25" customHeight="1" spans="1:18">
      <c r="A101"/>
      <c r="B101" s="84" t="s">
        <v>6</v>
      </c>
      <c r="C101" s="148">
        <f t="shared" ref="C101:O101" si="14">SUM(C89:C100)</f>
        <v>33</v>
      </c>
      <c r="D101" s="148">
        <f t="shared" si="14"/>
        <v>30</v>
      </c>
      <c r="E101" s="148">
        <f t="shared" si="14"/>
        <v>29</v>
      </c>
      <c r="F101" s="148">
        <f t="shared" si="14"/>
        <v>62</v>
      </c>
      <c r="G101" s="148">
        <f t="shared" si="14"/>
        <v>98</v>
      </c>
      <c r="H101" s="148">
        <f t="shared" si="14"/>
        <v>100</v>
      </c>
      <c r="I101" s="148">
        <f t="shared" si="14"/>
        <v>89</v>
      </c>
      <c r="J101" s="148">
        <f t="shared" si="14"/>
        <v>108</v>
      </c>
      <c r="K101" s="148">
        <f t="shared" si="14"/>
        <v>90</v>
      </c>
      <c r="L101" s="148">
        <f t="shared" si="14"/>
        <v>117</v>
      </c>
      <c r="M101" s="148">
        <f t="shared" si="14"/>
        <v>143</v>
      </c>
      <c r="N101" s="148">
        <f t="shared" si="14"/>
        <v>129</v>
      </c>
      <c r="O101" s="148">
        <f t="shared" si="14"/>
        <v>128</v>
      </c>
      <c r="P101" s="148">
        <f t="shared" ref="P101:Q101" si="15">SUM(P89:P100)</f>
        <v>145</v>
      </c>
      <c r="Q101" s="203">
        <f t="shared" si="15"/>
        <v>0</v>
      </c>
      <c r="R101" s="104"/>
    </row>
    <row r="102" s="65" customFormat="1" ht="23.25" customHeight="1" spans="1:18">
      <c r="A102"/>
      <c r="B102" s="35" t="s">
        <v>748</v>
      </c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193"/>
      <c r="P102" s="194"/>
      <c r="Q102" s="39"/>
      <c r="R102" s="104"/>
    </row>
    <row r="103" s="65" customFormat="1" ht="23.25" customHeight="1" spans="1:18">
      <c r="A103"/>
      <c r="B103" s="35" t="s">
        <v>764</v>
      </c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39"/>
      <c r="P103" s="39"/>
      <c r="Q103" s="39"/>
      <c r="R103" s="104"/>
    </row>
    <row r="104" s="65" customFormat="1" ht="23.25" customHeight="1" spans="1:18">
      <c r="A104"/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39"/>
      <c r="P104" s="39"/>
      <c r="Q104" s="39"/>
      <c r="R104" s="104"/>
    </row>
    <row r="105" s="65" customFormat="1" ht="23.25" customHeight="1" spans="1:18">
      <c r="A105" s="171"/>
      <c r="B105" s="172" t="s">
        <v>765</v>
      </c>
      <c r="C105" s="173"/>
      <c r="D105" s="173"/>
      <c r="E105" s="173"/>
      <c r="F105" s="173"/>
      <c r="G105" s="173"/>
      <c r="H105" s="173"/>
      <c r="I105" s="173"/>
      <c r="J105" s="173"/>
      <c r="K105" s="173"/>
      <c r="L105" s="173"/>
      <c r="M105" s="173"/>
      <c r="N105" s="173"/>
      <c r="O105" s="195"/>
      <c r="P105" s="158"/>
      <c r="Q105" s="158"/>
      <c r="R105" s="104"/>
    </row>
    <row r="106" s="65" customFormat="1" ht="23.25" customHeight="1" spans="1:18">
      <c r="A106" s="171"/>
      <c r="B106" s="174" t="s">
        <v>753</v>
      </c>
      <c r="C106" s="175" t="s">
        <v>766</v>
      </c>
      <c r="D106" s="176"/>
      <c r="E106" s="176"/>
      <c r="F106" s="176"/>
      <c r="G106" s="176"/>
      <c r="H106" s="176"/>
      <c r="I106" s="176"/>
      <c r="J106" s="176"/>
      <c r="K106" s="176"/>
      <c r="L106" s="176"/>
      <c r="M106" s="176"/>
      <c r="N106" s="176"/>
      <c r="O106" s="196"/>
      <c r="P106" s="160"/>
      <c r="Q106" s="160"/>
      <c r="R106" s="104"/>
    </row>
    <row r="107" s="65" customFormat="1" ht="23.25" customHeight="1" spans="1:18">
      <c r="A107" s="171"/>
      <c r="B107" s="177"/>
      <c r="C107" s="178" t="s">
        <v>767</v>
      </c>
      <c r="D107" s="178" t="s">
        <v>768</v>
      </c>
      <c r="E107" s="178" t="s">
        <v>769</v>
      </c>
      <c r="F107" s="178" t="s">
        <v>770</v>
      </c>
      <c r="G107" s="178" t="s">
        <v>771</v>
      </c>
      <c r="H107" s="178" t="s">
        <v>772</v>
      </c>
      <c r="I107" s="178" t="s">
        <v>773</v>
      </c>
      <c r="J107" s="197" t="s">
        <v>774</v>
      </c>
      <c r="K107" s="178" t="s">
        <v>775</v>
      </c>
      <c r="L107" s="198" t="s">
        <v>776</v>
      </c>
      <c r="M107" s="178" t="s">
        <v>777</v>
      </c>
      <c r="N107" s="197" t="s">
        <v>778</v>
      </c>
      <c r="O107" s="178" t="s">
        <v>130</v>
      </c>
      <c r="P107" s="160"/>
      <c r="Q107" s="160"/>
      <c r="R107" s="104"/>
    </row>
    <row r="108" s="65" customFormat="1" ht="23.25" customHeight="1" spans="1:18">
      <c r="A108" s="171"/>
      <c r="B108" s="179" t="s">
        <v>755</v>
      </c>
      <c r="C108" s="180">
        <v>0</v>
      </c>
      <c r="D108" s="180">
        <v>0</v>
      </c>
      <c r="E108" s="180">
        <v>0</v>
      </c>
      <c r="F108" s="180">
        <v>0</v>
      </c>
      <c r="G108" s="180">
        <v>0</v>
      </c>
      <c r="H108" s="180">
        <v>0</v>
      </c>
      <c r="I108" s="180">
        <v>0</v>
      </c>
      <c r="J108" s="180">
        <v>0</v>
      </c>
      <c r="K108" s="180">
        <v>0</v>
      </c>
      <c r="L108" s="180">
        <v>0</v>
      </c>
      <c r="M108" s="180">
        <v>0</v>
      </c>
      <c r="N108" s="199">
        <v>0</v>
      </c>
      <c r="O108" s="200">
        <f t="shared" ref="O108:O119" si="16">SUM(C108:N108)</f>
        <v>0</v>
      </c>
      <c r="P108" s="160"/>
      <c r="Q108" s="160"/>
      <c r="R108" s="104"/>
    </row>
    <row r="109" s="65" customFormat="1" ht="23.25" customHeight="1" spans="1:18">
      <c r="A109" s="171"/>
      <c r="B109" s="181" t="s">
        <v>43</v>
      </c>
      <c r="C109" s="182">
        <v>0</v>
      </c>
      <c r="D109" s="182">
        <v>0</v>
      </c>
      <c r="E109" s="182">
        <v>4</v>
      </c>
      <c r="F109" s="182">
        <v>2</v>
      </c>
      <c r="G109" s="182">
        <v>0</v>
      </c>
      <c r="H109" s="182">
        <v>0</v>
      </c>
      <c r="I109" s="182">
        <v>1</v>
      </c>
      <c r="J109" s="182">
        <v>0</v>
      </c>
      <c r="K109" s="182">
        <v>1</v>
      </c>
      <c r="L109" s="182">
        <v>0</v>
      </c>
      <c r="M109" s="182">
        <v>0</v>
      </c>
      <c r="N109" s="199">
        <v>0</v>
      </c>
      <c r="O109" s="200">
        <f t="shared" si="16"/>
        <v>8</v>
      </c>
      <c r="P109" s="160"/>
      <c r="Q109" s="160"/>
      <c r="R109" s="104"/>
    </row>
    <row r="110" s="65" customFormat="1" ht="23.25" customHeight="1" spans="1:18">
      <c r="A110" s="171"/>
      <c r="B110" s="181" t="s">
        <v>55</v>
      </c>
      <c r="C110" s="182">
        <v>2</v>
      </c>
      <c r="D110" s="182">
        <v>0</v>
      </c>
      <c r="E110" s="182">
        <v>0</v>
      </c>
      <c r="F110" s="182">
        <v>1</v>
      </c>
      <c r="G110" s="182">
        <v>3</v>
      </c>
      <c r="H110" s="182">
        <v>0</v>
      </c>
      <c r="I110" s="182">
        <v>1</v>
      </c>
      <c r="J110" s="199">
        <v>0</v>
      </c>
      <c r="K110" s="182">
        <v>0</v>
      </c>
      <c r="L110" s="195">
        <v>2</v>
      </c>
      <c r="M110" s="182">
        <v>0</v>
      </c>
      <c r="N110" s="199">
        <v>1</v>
      </c>
      <c r="O110" s="200">
        <f t="shared" si="16"/>
        <v>10</v>
      </c>
      <c r="P110" s="160"/>
      <c r="Q110" s="160"/>
      <c r="R110" s="104"/>
    </row>
    <row r="111" s="65" customFormat="1" ht="23.25" customHeight="1" spans="1:18">
      <c r="A111" s="171"/>
      <c r="B111" s="181" t="s">
        <v>39</v>
      </c>
      <c r="C111" s="182">
        <v>0</v>
      </c>
      <c r="D111" s="182">
        <v>0</v>
      </c>
      <c r="E111" s="182">
        <v>2</v>
      </c>
      <c r="F111" s="182">
        <v>0</v>
      </c>
      <c r="G111" s="182">
        <v>1</v>
      </c>
      <c r="H111" s="182">
        <v>1</v>
      </c>
      <c r="I111" s="182">
        <v>1</v>
      </c>
      <c r="J111" s="199">
        <v>1</v>
      </c>
      <c r="K111" s="182">
        <v>0</v>
      </c>
      <c r="L111" s="195">
        <v>0</v>
      </c>
      <c r="M111" s="182">
        <v>0</v>
      </c>
      <c r="N111" s="199">
        <v>0</v>
      </c>
      <c r="O111" s="200">
        <f t="shared" si="16"/>
        <v>6</v>
      </c>
      <c r="P111" s="160"/>
      <c r="Q111" s="160"/>
      <c r="R111" s="104"/>
    </row>
    <row r="112" s="65" customFormat="1" ht="23.25" customHeight="1" spans="1:18">
      <c r="A112" s="171"/>
      <c r="B112" s="181" t="s">
        <v>99</v>
      </c>
      <c r="C112" s="182">
        <v>0</v>
      </c>
      <c r="D112" s="182">
        <v>0</v>
      </c>
      <c r="E112" s="182">
        <v>1</v>
      </c>
      <c r="F112" s="182">
        <v>1</v>
      </c>
      <c r="G112" s="182">
        <v>0</v>
      </c>
      <c r="H112" s="182">
        <v>0</v>
      </c>
      <c r="I112" s="182">
        <v>1</v>
      </c>
      <c r="J112" s="182">
        <v>0</v>
      </c>
      <c r="K112" s="182">
        <v>0</v>
      </c>
      <c r="L112" s="182">
        <v>0</v>
      </c>
      <c r="M112" s="182">
        <v>0</v>
      </c>
      <c r="N112" s="182">
        <v>0</v>
      </c>
      <c r="O112" s="200">
        <f t="shared" si="16"/>
        <v>3</v>
      </c>
      <c r="P112" s="160"/>
      <c r="Q112" s="160"/>
      <c r="R112" s="104"/>
    </row>
    <row r="113" s="65" customFormat="1" ht="23.25" customHeight="1" spans="1:18">
      <c r="A113" s="171"/>
      <c r="B113" s="181" t="s">
        <v>35</v>
      </c>
      <c r="C113" s="182">
        <v>0</v>
      </c>
      <c r="D113" s="182">
        <v>1</v>
      </c>
      <c r="E113" s="182">
        <v>0</v>
      </c>
      <c r="F113" s="182">
        <v>0</v>
      </c>
      <c r="G113" s="182">
        <v>0</v>
      </c>
      <c r="H113" s="182">
        <v>0</v>
      </c>
      <c r="I113" s="182">
        <v>0</v>
      </c>
      <c r="J113" s="199">
        <v>1</v>
      </c>
      <c r="K113" s="182">
        <v>0</v>
      </c>
      <c r="L113" s="195">
        <v>1</v>
      </c>
      <c r="M113" s="182">
        <v>0</v>
      </c>
      <c r="N113" s="199">
        <v>0</v>
      </c>
      <c r="O113" s="200">
        <f t="shared" si="16"/>
        <v>3</v>
      </c>
      <c r="P113" s="160"/>
      <c r="Q113" s="160"/>
      <c r="R113" s="104"/>
    </row>
    <row r="114" s="65" customFormat="1" ht="23.25" customHeight="1" spans="1:18">
      <c r="A114" s="171"/>
      <c r="B114" s="181" t="s">
        <v>103</v>
      </c>
      <c r="C114" s="182">
        <v>0</v>
      </c>
      <c r="D114" s="182">
        <v>1</v>
      </c>
      <c r="E114" s="182">
        <v>3</v>
      </c>
      <c r="F114" s="182">
        <v>1</v>
      </c>
      <c r="G114" s="182">
        <v>1</v>
      </c>
      <c r="H114" s="182">
        <v>0</v>
      </c>
      <c r="I114" s="182">
        <v>0</v>
      </c>
      <c r="J114" s="199">
        <v>1</v>
      </c>
      <c r="K114" s="182">
        <v>0</v>
      </c>
      <c r="L114" s="195">
        <v>0</v>
      </c>
      <c r="M114" s="182">
        <v>0</v>
      </c>
      <c r="N114" s="199">
        <v>1</v>
      </c>
      <c r="O114" s="200">
        <f t="shared" si="16"/>
        <v>8</v>
      </c>
      <c r="P114" s="160"/>
      <c r="Q114" s="160"/>
      <c r="R114" s="104"/>
    </row>
    <row r="115" s="65" customFormat="1" ht="23.25" customHeight="1" spans="1:18">
      <c r="A115" s="171"/>
      <c r="B115" s="181" t="s">
        <v>113</v>
      </c>
      <c r="C115" s="182">
        <v>1</v>
      </c>
      <c r="D115" s="182">
        <v>0</v>
      </c>
      <c r="E115" s="182">
        <v>0</v>
      </c>
      <c r="F115" s="182">
        <v>0</v>
      </c>
      <c r="G115" s="182">
        <v>0</v>
      </c>
      <c r="H115" s="182">
        <v>0</v>
      </c>
      <c r="I115" s="182">
        <v>0</v>
      </c>
      <c r="J115" s="199">
        <v>1</v>
      </c>
      <c r="K115" s="182">
        <v>0</v>
      </c>
      <c r="L115" s="195">
        <v>0</v>
      </c>
      <c r="M115" s="182">
        <v>0</v>
      </c>
      <c r="N115" s="199">
        <v>0</v>
      </c>
      <c r="O115" s="200">
        <f t="shared" si="16"/>
        <v>2</v>
      </c>
      <c r="P115" s="160"/>
      <c r="Q115" s="160"/>
      <c r="R115" s="104"/>
    </row>
    <row r="116" s="65" customFormat="1" ht="23.25" customHeight="1" spans="1:18">
      <c r="A116" s="171"/>
      <c r="B116" s="181" t="s">
        <v>17</v>
      </c>
      <c r="C116" s="182">
        <v>0</v>
      </c>
      <c r="D116" s="182">
        <v>1</v>
      </c>
      <c r="E116" s="182">
        <v>6</v>
      </c>
      <c r="F116" s="182">
        <v>2</v>
      </c>
      <c r="G116" s="182">
        <v>0</v>
      </c>
      <c r="H116" s="182">
        <v>1</v>
      </c>
      <c r="I116" s="182">
        <v>1</v>
      </c>
      <c r="J116" s="199">
        <v>6</v>
      </c>
      <c r="K116" s="182">
        <v>0</v>
      </c>
      <c r="L116" s="195">
        <v>0</v>
      </c>
      <c r="M116" s="182">
        <v>5</v>
      </c>
      <c r="N116" s="199">
        <v>1</v>
      </c>
      <c r="O116" s="200">
        <f t="shared" si="16"/>
        <v>23</v>
      </c>
      <c r="P116" s="160"/>
      <c r="Q116" s="160"/>
      <c r="R116" s="104"/>
    </row>
    <row r="117" s="65" customFormat="1" ht="23.25" customHeight="1" spans="1:18">
      <c r="A117" s="171"/>
      <c r="B117" s="181" t="s">
        <v>26</v>
      </c>
      <c r="C117" s="182">
        <v>0</v>
      </c>
      <c r="D117" s="182">
        <v>0</v>
      </c>
      <c r="E117" s="182">
        <v>4</v>
      </c>
      <c r="F117" s="182">
        <v>2</v>
      </c>
      <c r="G117" s="182">
        <v>1</v>
      </c>
      <c r="H117" s="182">
        <v>0</v>
      </c>
      <c r="I117" s="182">
        <v>1</v>
      </c>
      <c r="J117" s="199">
        <v>1</v>
      </c>
      <c r="K117" s="182">
        <v>0</v>
      </c>
      <c r="L117" s="195">
        <v>2</v>
      </c>
      <c r="M117" s="182">
        <v>2</v>
      </c>
      <c r="N117" s="199">
        <v>0</v>
      </c>
      <c r="O117" s="200">
        <f t="shared" si="16"/>
        <v>13</v>
      </c>
      <c r="P117" s="160"/>
      <c r="Q117" s="160"/>
      <c r="R117" s="104"/>
    </row>
    <row r="118" s="65" customFormat="1" ht="23.25" customHeight="1" spans="1:18">
      <c r="A118" s="171"/>
      <c r="B118" s="181" t="s">
        <v>22</v>
      </c>
      <c r="C118" s="182">
        <v>0</v>
      </c>
      <c r="D118" s="182">
        <v>1</v>
      </c>
      <c r="E118" s="182">
        <v>0</v>
      </c>
      <c r="F118" s="182">
        <v>4</v>
      </c>
      <c r="G118" s="182">
        <v>0</v>
      </c>
      <c r="H118" s="182">
        <v>1</v>
      </c>
      <c r="I118" s="182">
        <v>2</v>
      </c>
      <c r="J118" s="199">
        <v>2</v>
      </c>
      <c r="K118" s="182">
        <v>1</v>
      </c>
      <c r="L118" s="195">
        <v>2</v>
      </c>
      <c r="M118" s="182">
        <v>3</v>
      </c>
      <c r="N118" s="199">
        <v>4</v>
      </c>
      <c r="O118" s="200">
        <f t="shared" si="16"/>
        <v>20</v>
      </c>
      <c r="P118" s="87"/>
      <c r="Q118" s="87"/>
      <c r="R118" s="104"/>
    </row>
    <row r="119" s="65" customFormat="1" ht="23.25" customHeight="1" spans="1:18">
      <c r="A119" s="171"/>
      <c r="B119" s="183" t="s">
        <v>50</v>
      </c>
      <c r="C119" s="184">
        <v>2</v>
      </c>
      <c r="D119" s="184">
        <v>2</v>
      </c>
      <c r="E119" s="184">
        <v>1</v>
      </c>
      <c r="F119" s="184">
        <v>2</v>
      </c>
      <c r="G119" s="184">
        <v>3</v>
      </c>
      <c r="H119" s="184">
        <v>4</v>
      </c>
      <c r="I119" s="184">
        <v>3</v>
      </c>
      <c r="J119" s="184">
        <v>4</v>
      </c>
      <c r="K119" s="182">
        <v>2</v>
      </c>
      <c r="L119" s="195">
        <v>1</v>
      </c>
      <c r="M119" s="182">
        <v>2</v>
      </c>
      <c r="N119" s="199">
        <v>1</v>
      </c>
      <c r="O119" s="200">
        <f t="shared" si="16"/>
        <v>27</v>
      </c>
      <c r="P119" s="39"/>
      <c r="Q119" s="39"/>
      <c r="R119" s="104"/>
    </row>
    <row r="120" s="65" customFormat="1" ht="23.25" customHeight="1" spans="1:18">
      <c r="A120" s="171"/>
      <c r="B120" s="185" t="s">
        <v>6</v>
      </c>
      <c r="C120" s="186">
        <f>SUM(C108:C119)</f>
        <v>5</v>
      </c>
      <c r="D120" s="186">
        <f t="shared" ref="D120:H120" si="17">SUM(D108:D119)</f>
        <v>6</v>
      </c>
      <c r="E120" s="186">
        <f t="shared" si="17"/>
        <v>21</v>
      </c>
      <c r="F120" s="186">
        <f t="shared" si="17"/>
        <v>15</v>
      </c>
      <c r="G120" s="186">
        <f t="shared" si="17"/>
        <v>9</v>
      </c>
      <c r="H120" s="186">
        <f t="shared" si="17"/>
        <v>7</v>
      </c>
      <c r="I120" s="186">
        <f t="shared" ref="I120:O120" si="18">SUM(I108:I119)</f>
        <v>11</v>
      </c>
      <c r="J120" s="186">
        <f t="shared" si="18"/>
        <v>17</v>
      </c>
      <c r="K120" s="186">
        <f t="shared" si="18"/>
        <v>4</v>
      </c>
      <c r="L120" s="186">
        <f t="shared" si="18"/>
        <v>8</v>
      </c>
      <c r="M120" s="186">
        <f t="shared" si="18"/>
        <v>12</v>
      </c>
      <c r="N120" s="186">
        <f t="shared" si="18"/>
        <v>8</v>
      </c>
      <c r="O120" s="201">
        <f t="shared" si="18"/>
        <v>123</v>
      </c>
      <c r="P120" s="39"/>
      <c r="Q120" s="39"/>
      <c r="R120" s="104"/>
    </row>
    <row r="121" s="65" customFormat="1" ht="23.25" customHeight="1" spans="1:18">
      <c r="A121"/>
      <c r="B121" s="35" t="s">
        <v>748</v>
      </c>
      <c r="C121" s="187"/>
      <c r="D121" s="187"/>
      <c r="E121" s="187"/>
      <c r="F121" s="187"/>
      <c r="G121" s="187"/>
      <c r="H121" s="187"/>
      <c r="I121" s="187"/>
      <c r="J121" s="187"/>
      <c r="K121" s="187"/>
      <c r="L121" s="187"/>
      <c r="M121" s="187"/>
      <c r="N121" s="187"/>
      <c r="O121" s="202"/>
      <c r="P121" s="39"/>
      <c r="Q121" s="39"/>
      <c r="R121" s="104"/>
    </row>
    <row r="122" s="65" customFormat="1" ht="23.25" customHeight="1" spans="1:18">
      <c r="A122"/>
      <c r="B122" s="35" t="s">
        <v>779</v>
      </c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45"/>
      <c r="P122" s="158"/>
      <c r="Q122" s="158"/>
      <c r="R122" s="104"/>
    </row>
    <row r="123" s="65" customFormat="1" ht="23.25" customHeight="1" spans="1:18">
      <c r="A123"/>
      <c r="B123" s="67"/>
      <c r="C123" s="67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82"/>
      <c r="P123" s="160"/>
      <c r="Q123" s="160"/>
      <c r="R123" s="104"/>
    </row>
    <row r="124" s="65" customFormat="1" ht="23.25" customHeight="1" spans="1:18">
      <c r="A124"/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159"/>
      <c r="P124" s="160"/>
      <c r="Q124" s="160"/>
      <c r="R124" s="104"/>
    </row>
    <row r="125" s="65" customFormat="1" ht="23.25" customHeight="1" spans="1:18">
      <c r="A125"/>
      <c r="B125" s="67"/>
      <c r="C125" s="67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159"/>
      <c r="P125" s="160"/>
      <c r="Q125" s="160"/>
      <c r="R125" s="104"/>
    </row>
    <row r="126" s="65" customFormat="1" ht="23.25" customHeight="1" spans="1:18">
      <c r="A126"/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159"/>
      <c r="P126" s="160"/>
      <c r="Q126" s="160"/>
      <c r="R126" s="104"/>
    </row>
    <row r="127" s="65" customFormat="1" ht="23.25" customHeight="1" spans="1:18">
      <c r="A127"/>
      <c r="B127" s="67"/>
      <c r="C127" s="67"/>
      <c r="D127" s="67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159"/>
      <c r="P127" s="160"/>
      <c r="Q127" s="160"/>
      <c r="R127" s="104"/>
    </row>
    <row r="128" s="65" customFormat="1" ht="23.25" customHeight="1" spans="1:18">
      <c r="A128"/>
      <c r="B128" s="67"/>
      <c r="C128" s="67"/>
      <c r="D128" s="67"/>
      <c r="E128" s="67"/>
      <c r="F128" s="67"/>
      <c r="G128" s="67"/>
      <c r="H128" s="67"/>
      <c r="I128" s="67"/>
      <c r="J128" s="67"/>
      <c r="K128" s="67"/>
      <c r="L128" s="67"/>
      <c r="M128" s="67"/>
      <c r="N128" s="67"/>
      <c r="O128" s="159"/>
      <c r="P128" s="160"/>
      <c r="Q128" s="160"/>
      <c r="R128" s="104"/>
    </row>
    <row r="129" s="65" customFormat="1" ht="23.25" customHeight="1" spans="1:18">
      <c r="A129"/>
      <c r="B129" s="67"/>
      <c r="C129" s="67"/>
      <c r="D129" s="67"/>
      <c r="E129" s="67"/>
      <c r="F129" s="67"/>
      <c r="G129" s="67"/>
      <c r="H129" s="67"/>
      <c r="I129" s="67"/>
      <c r="J129" s="67"/>
      <c r="K129" s="67"/>
      <c r="L129" s="67"/>
      <c r="M129" s="67"/>
      <c r="N129" s="67"/>
      <c r="O129" s="159"/>
      <c r="P129" s="160"/>
      <c r="Q129" s="160"/>
      <c r="R129" s="104"/>
    </row>
    <row r="130" s="65" customFormat="1" ht="23.25" customHeight="1" spans="1:18">
      <c r="A130"/>
      <c r="B130" s="67"/>
      <c r="C130" s="67"/>
      <c r="D130" s="67"/>
      <c r="E130" s="67"/>
      <c r="F130" s="67"/>
      <c r="G130" s="67"/>
      <c r="H130" s="67"/>
      <c r="I130" s="67"/>
      <c r="J130" s="67"/>
      <c r="K130" s="67"/>
      <c r="L130" s="67"/>
      <c r="M130" s="67"/>
      <c r="N130" s="67"/>
      <c r="O130" s="159"/>
      <c r="P130" s="160"/>
      <c r="Q130" s="160"/>
      <c r="R130" s="104"/>
    </row>
    <row r="131" s="65" customFormat="1" ht="23.25" customHeight="1" spans="1:18">
      <c r="A131"/>
      <c r="B131" s="67"/>
      <c r="C131" s="67"/>
      <c r="D131" s="67"/>
      <c r="E131" s="67"/>
      <c r="F131" s="67"/>
      <c r="G131" s="67"/>
      <c r="H131" s="67"/>
      <c r="I131" s="67"/>
      <c r="J131" s="67"/>
      <c r="K131" s="67"/>
      <c r="L131" s="67"/>
      <c r="M131" s="67"/>
      <c r="N131" s="67"/>
      <c r="O131" s="159"/>
      <c r="P131" s="160"/>
      <c r="Q131" s="160"/>
      <c r="R131" s="104"/>
    </row>
    <row r="132" s="65" customFormat="1" ht="23.25" customHeight="1" spans="1:18">
      <c r="A132"/>
      <c r="B132" s="67"/>
      <c r="C132" s="67"/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159"/>
      <c r="P132" s="160"/>
      <c r="Q132" s="160"/>
      <c r="R132" s="104"/>
    </row>
    <row r="133" s="65" customFormat="1" ht="23.25" customHeight="1" spans="1:18">
      <c r="A133"/>
      <c r="B133" s="67"/>
      <c r="C133" s="67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159"/>
      <c r="P133" s="160"/>
      <c r="Q133" s="160"/>
      <c r="R133" s="104"/>
    </row>
    <row r="134" s="65" customFormat="1" ht="23.25" customHeight="1" spans="1:18">
      <c r="A134"/>
      <c r="B134" s="67"/>
      <c r="C134" s="67"/>
      <c r="D134" s="67"/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159"/>
      <c r="P134" s="160"/>
      <c r="Q134" s="160"/>
      <c r="R134" s="104"/>
    </row>
    <row r="135" s="65" customFormat="1" ht="23.25" customHeight="1" spans="1:18">
      <c r="A135"/>
      <c r="B135" s="67"/>
      <c r="C135" s="67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159"/>
      <c r="P135" s="160"/>
      <c r="Q135" s="160"/>
      <c r="R135" s="104"/>
    </row>
    <row r="136" s="65" customFormat="1" ht="23.25" customHeight="1" spans="1:18">
      <c r="A136"/>
      <c r="B136" s="67"/>
      <c r="C136" s="67"/>
      <c r="D136" s="67"/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159"/>
      <c r="P136" s="160"/>
      <c r="Q136" s="160"/>
      <c r="R136" s="104"/>
    </row>
    <row r="137" s="65" customFormat="1" ht="23.25" customHeight="1" spans="1:18">
      <c r="A137"/>
      <c r="B137" s="91"/>
      <c r="C137" s="91"/>
      <c r="D137" s="91"/>
      <c r="E137" s="91"/>
      <c r="F137" s="91"/>
      <c r="G137" s="91"/>
      <c r="H137" s="91"/>
      <c r="I137" s="91"/>
      <c r="J137" s="91"/>
      <c r="K137" s="91"/>
      <c r="L137" s="91"/>
      <c r="M137" s="91"/>
      <c r="N137" s="91"/>
      <c r="O137" s="204"/>
      <c r="P137" s="102"/>
      <c r="Q137" s="102"/>
      <c r="R137" s="104"/>
    </row>
    <row r="138" s="65" customFormat="1" ht="23.25" customHeight="1" spans="1:18">
      <c r="A138"/>
      <c r="B138" s="91"/>
      <c r="C138" s="91"/>
      <c r="D138" s="91"/>
      <c r="E138" s="91"/>
      <c r="F138" s="91"/>
      <c r="G138" s="91"/>
      <c r="H138" s="91"/>
      <c r="I138" s="91"/>
      <c r="J138" s="91"/>
      <c r="K138" s="91"/>
      <c r="L138" s="91"/>
      <c r="M138" s="91"/>
      <c r="N138" s="91"/>
      <c r="O138" s="204"/>
      <c r="P138" s="102"/>
      <c r="Q138" s="102"/>
      <c r="R138" s="104"/>
    </row>
    <row r="139" s="65" customFormat="1" ht="23.25" customHeight="1" spans="1:18">
      <c r="A139"/>
      <c r="B139" s="91"/>
      <c r="C139" s="91"/>
      <c r="D139" s="91"/>
      <c r="E139" s="91"/>
      <c r="F139" s="91"/>
      <c r="G139" s="91"/>
      <c r="H139" s="91"/>
      <c r="I139" s="91"/>
      <c r="J139" s="91"/>
      <c r="K139" s="91"/>
      <c r="L139" s="91"/>
      <c r="M139" s="91"/>
      <c r="N139" s="91"/>
      <c r="O139" s="204"/>
      <c r="P139" s="102"/>
      <c r="Q139" s="102"/>
      <c r="R139" s="104"/>
    </row>
    <row r="140" s="65" customFormat="1" ht="23.25" customHeight="1" spans="1:18">
      <c r="A140"/>
      <c r="B140" s="91"/>
      <c r="C140" s="91"/>
      <c r="D140" s="91"/>
      <c r="E140" s="91"/>
      <c r="F140" s="91"/>
      <c r="G140" s="91"/>
      <c r="H140" s="91"/>
      <c r="I140" s="91"/>
      <c r="J140" s="91"/>
      <c r="K140" s="91"/>
      <c r="L140" s="91"/>
      <c r="M140" s="91"/>
      <c r="N140" s="91"/>
      <c r="O140" s="204"/>
      <c r="P140" s="102"/>
      <c r="Q140" s="102"/>
      <c r="R140" s="104"/>
    </row>
    <row r="141" s="65" customFormat="1" ht="23.25" customHeight="1" spans="1:18">
      <c r="A141"/>
      <c r="B141" s="91"/>
      <c r="C141" s="91"/>
      <c r="D141" s="91"/>
      <c r="E141" s="91"/>
      <c r="F141" s="91"/>
      <c r="G141" s="91"/>
      <c r="H141" s="91"/>
      <c r="I141" s="91"/>
      <c r="J141" s="91"/>
      <c r="K141" s="91"/>
      <c r="L141" s="91"/>
      <c r="M141" s="91"/>
      <c r="N141" s="91"/>
      <c r="O141" s="204"/>
      <c r="P141" s="102"/>
      <c r="Q141" s="102"/>
      <c r="R141" s="104"/>
    </row>
    <row r="142" s="65" customFormat="1" ht="23.25" customHeight="1" spans="1:18">
      <c r="A142"/>
      <c r="B142" s="91"/>
      <c r="C142" s="91"/>
      <c r="D142" s="91"/>
      <c r="E142" s="91"/>
      <c r="F142" s="91"/>
      <c r="G142" s="91"/>
      <c r="H142" s="91"/>
      <c r="I142" s="91"/>
      <c r="J142" s="91"/>
      <c r="K142" s="91"/>
      <c r="L142" s="91"/>
      <c r="M142" s="91"/>
      <c r="N142" s="91"/>
      <c r="O142" s="204"/>
      <c r="P142" s="102"/>
      <c r="Q142" s="102"/>
      <c r="R142" s="104"/>
    </row>
    <row r="143" s="65" customFormat="1" ht="23.25" customHeight="1" spans="1:18">
      <c r="A143"/>
      <c r="B143" s="91"/>
      <c r="C143" s="91"/>
      <c r="D143" s="91"/>
      <c r="E143" s="91"/>
      <c r="F143" s="91"/>
      <c r="G143" s="91"/>
      <c r="H143" s="91"/>
      <c r="I143" s="91"/>
      <c r="J143" s="91"/>
      <c r="K143" s="91"/>
      <c r="L143" s="91"/>
      <c r="M143" s="91"/>
      <c r="N143" s="91"/>
      <c r="O143" s="204"/>
      <c r="P143" s="102"/>
      <c r="Q143" s="102"/>
      <c r="R143" s="104"/>
    </row>
    <row r="144" s="65" customFormat="1" ht="23.25" customHeight="1" spans="1:18">
      <c r="A144"/>
      <c r="B144" s="91"/>
      <c r="C144" s="91"/>
      <c r="D144" s="91"/>
      <c r="E144" s="91"/>
      <c r="F144" s="91"/>
      <c r="G144" s="91"/>
      <c r="H144" s="91"/>
      <c r="I144" s="91"/>
      <c r="J144" s="91"/>
      <c r="K144" s="91"/>
      <c r="L144" s="91"/>
      <c r="M144" s="91"/>
      <c r="N144" s="91"/>
      <c r="O144" s="204"/>
      <c r="P144" s="102"/>
      <c r="Q144" s="102"/>
      <c r="R144" s="104"/>
    </row>
    <row r="145" s="65" customFormat="1" ht="23.25" customHeight="1" spans="1:18">
      <c r="A145"/>
      <c r="B145" s="91"/>
      <c r="C145" s="91"/>
      <c r="D145" s="91"/>
      <c r="E145" s="91"/>
      <c r="F145" s="91"/>
      <c r="G145" s="91"/>
      <c r="H145" s="91"/>
      <c r="I145" s="91"/>
      <c r="J145" s="91"/>
      <c r="K145" s="91"/>
      <c r="L145" s="91"/>
      <c r="M145" s="91"/>
      <c r="N145" s="91"/>
      <c r="O145" s="204"/>
      <c r="P145" s="102"/>
      <c r="Q145" s="102"/>
      <c r="R145" s="104"/>
    </row>
    <row r="146" s="65" customFormat="1" ht="23.25" customHeight="1" spans="1:18">
      <c r="A146"/>
      <c r="B146" s="91"/>
      <c r="C146" s="91"/>
      <c r="D146" s="91"/>
      <c r="E146" s="91"/>
      <c r="F146" s="91"/>
      <c r="G146" s="91"/>
      <c r="H146" s="91"/>
      <c r="I146" s="91"/>
      <c r="J146" s="91"/>
      <c r="K146" s="91"/>
      <c r="L146" s="91"/>
      <c r="M146" s="91"/>
      <c r="N146" s="91"/>
      <c r="O146" s="88"/>
      <c r="P146" s="88"/>
      <c r="Q146" s="88"/>
      <c r="R146" s="104"/>
    </row>
    <row r="147" s="65" customFormat="1" ht="23.25" customHeight="1" spans="1:18">
      <c r="A147"/>
      <c r="B147" s="91"/>
      <c r="C147" s="91"/>
      <c r="D147" s="91"/>
      <c r="E147" s="91"/>
      <c r="F147" s="91"/>
      <c r="G147" s="91"/>
      <c r="H147" s="91"/>
      <c r="I147" s="91"/>
      <c r="J147" s="91"/>
      <c r="K147" s="91"/>
      <c r="L147" s="91"/>
      <c r="M147" s="91"/>
      <c r="N147" s="91"/>
      <c r="O147" s="104"/>
      <c r="P147" s="104"/>
      <c r="Q147" s="104"/>
      <c r="R147" s="104"/>
    </row>
    <row r="148" s="65" customFormat="1" ht="23.25" customHeight="1" spans="1:18">
      <c r="A148"/>
      <c r="B148" s="91"/>
      <c r="C148" s="91"/>
      <c r="D148" s="91"/>
      <c r="E148" s="91"/>
      <c r="F148" s="91"/>
      <c r="G148" s="91"/>
      <c r="H148" s="91"/>
      <c r="I148" s="91"/>
      <c r="J148" s="91"/>
      <c r="K148" s="91"/>
      <c r="L148" s="91"/>
      <c r="M148" s="91"/>
      <c r="N148" s="91"/>
      <c r="O148" s="104"/>
      <c r="P148" s="104"/>
      <c r="Q148" s="104"/>
      <c r="R148" s="104"/>
    </row>
    <row r="149" s="65" customFormat="1" ht="23.25" customHeight="1" spans="1:18">
      <c r="A149"/>
      <c r="B149" s="91"/>
      <c r="C149" s="91"/>
      <c r="D149" s="91"/>
      <c r="E149" s="91"/>
      <c r="F149" s="91"/>
      <c r="G149" s="91"/>
      <c r="H149" s="91"/>
      <c r="I149" s="91"/>
      <c r="J149" s="91"/>
      <c r="K149" s="91"/>
      <c r="L149" s="91"/>
      <c r="M149" s="91"/>
      <c r="N149" s="91"/>
      <c r="O149" s="104"/>
      <c r="P149" s="104"/>
      <c r="Q149" s="104"/>
      <c r="R149" s="104"/>
    </row>
    <row r="150" s="65" customFormat="1" ht="23.25" customHeight="1" spans="1:18">
      <c r="A150"/>
      <c r="B150" s="91"/>
      <c r="C150" s="91"/>
      <c r="D150" s="91"/>
      <c r="E150" s="91"/>
      <c r="F150" s="91"/>
      <c r="G150" s="91"/>
      <c r="H150" s="91"/>
      <c r="I150" s="91"/>
      <c r="J150" s="91"/>
      <c r="K150" s="91"/>
      <c r="L150" s="91"/>
      <c r="M150" s="91"/>
      <c r="N150" s="91"/>
      <c r="O150" s="73"/>
      <c r="P150" s="100"/>
      <c r="Q150" s="100"/>
      <c r="R150" s="104"/>
    </row>
    <row r="151" s="65" customFormat="1" ht="23.25" customHeight="1" spans="1:18">
      <c r="A151"/>
      <c r="B151" s="91"/>
      <c r="C151" s="91"/>
      <c r="D151" s="91"/>
      <c r="E151" s="91"/>
      <c r="F151" s="91"/>
      <c r="G151" s="91"/>
      <c r="H151" s="91"/>
      <c r="I151" s="91"/>
      <c r="J151" s="91"/>
      <c r="K151" s="91"/>
      <c r="L151" s="91"/>
      <c r="M151" s="91"/>
      <c r="N151" s="91"/>
      <c r="O151" s="83"/>
      <c r="P151" s="102"/>
      <c r="Q151" s="102"/>
      <c r="R151" s="104"/>
    </row>
    <row r="152" s="65" customFormat="1" ht="23.25" customHeight="1" spans="1:18">
      <c r="A152"/>
      <c r="B152" s="91"/>
      <c r="C152" s="91"/>
      <c r="D152" s="91"/>
      <c r="E152" s="91"/>
      <c r="F152" s="91"/>
      <c r="G152" s="91"/>
      <c r="H152" s="91"/>
      <c r="I152" s="91"/>
      <c r="J152" s="91"/>
      <c r="K152" s="91"/>
      <c r="L152" s="91"/>
      <c r="M152" s="91"/>
      <c r="N152" s="91"/>
      <c r="O152" s="83"/>
      <c r="P152" s="102"/>
      <c r="Q152" s="102"/>
      <c r="R152" s="104"/>
    </row>
    <row r="153" s="65" customFormat="1" ht="23.25" customHeight="1" spans="1:18">
      <c r="A153"/>
      <c r="B153" s="91"/>
      <c r="C153" s="91"/>
      <c r="D153" s="91"/>
      <c r="E153" s="91"/>
      <c r="F153" s="91"/>
      <c r="G153" s="91"/>
      <c r="H153" s="91"/>
      <c r="I153" s="91"/>
      <c r="J153" s="91"/>
      <c r="K153" s="91"/>
      <c r="L153" s="91"/>
      <c r="M153" s="91"/>
      <c r="N153" s="91"/>
      <c r="O153" s="83"/>
      <c r="P153" s="102"/>
      <c r="Q153" s="102"/>
      <c r="R153" s="104"/>
    </row>
    <row r="154" s="65" customFormat="1" ht="23.25" customHeight="1" spans="1:18">
      <c r="A154"/>
      <c r="B154" s="91"/>
      <c r="C154" s="91"/>
      <c r="D154" s="91"/>
      <c r="E154" s="91"/>
      <c r="F154" s="91"/>
      <c r="G154" s="91"/>
      <c r="H154" s="91"/>
      <c r="I154" s="91"/>
      <c r="J154" s="91"/>
      <c r="K154" s="91"/>
      <c r="L154" s="91"/>
      <c r="M154" s="91"/>
      <c r="N154" s="91"/>
      <c r="O154" s="83"/>
      <c r="P154" s="102"/>
      <c r="Q154" s="102"/>
      <c r="R154" s="104"/>
    </row>
    <row r="155" s="65" customFormat="1" ht="23.25" customHeight="1" spans="1:18">
      <c r="A155"/>
      <c r="B155" s="91"/>
      <c r="C155" s="91"/>
      <c r="D155" s="91"/>
      <c r="E155" s="91"/>
      <c r="F155" s="91"/>
      <c r="G155" s="91"/>
      <c r="H155" s="91"/>
      <c r="I155" s="91"/>
      <c r="J155" s="91"/>
      <c r="K155" s="91"/>
      <c r="L155" s="91"/>
      <c r="M155" s="91"/>
      <c r="N155" s="91"/>
      <c r="O155" s="83"/>
      <c r="P155" s="102"/>
      <c r="Q155" s="102"/>
      <c r="R155" s="104"/>
    </row>
    <row r="156" s="65" customFormat="1" ht="23.25" customHeight="1" spans="1:18">
      <c r="A156"/>
      <c r="B156" s="91"/>
      <c r="C156" s="91"/>
      <c r="D156" s="91"/>
      <c r="E156" s="91"/>
      <c r="F156" s="91"/>
      <c r="G156" s="91"/>
      <c r="H156" s="91"/>
      <c r="I156" s="91"/>
      <c r="J156" s="91"/>
      <c r="K156" s="91"/>
      <c r="L156" s="91"/>
      <c r="M156" s="91"/>
      <c r="N156" s="91"/>
      <c r="O156" s="83"/>
      <c r="P156" s="102"/>
      <c r="Q156" s="102"/>
      <c r="R156" s="104"/>
    </row>
    <row r="157" s="65" customFormat="1" ht="23.25" customHeight="1" spans="1:18">
      <c r="A157"/>
      <c r="B157" s="91"/>
      <c r="C157" s="91"/>
      <c r="D157" s="91"/>
      <c r="E157" s="91"/>
      <c r="F157" s="91"/>
      <c r="G157" s="91"/>
      <c r="H157" s="91"/>
      <c r="I157" s="91"/>
      <c r="J157" s="91"/>
      <c r="K157" s="91"/>
      <c r="L157" s="91"/>
      <c r="M157" s="91"/>
      <c r="N157" s="91"/>
      <c r="O157" s="83"/>
      <c r="P157" s="102"/>
      <c r="Q157" s="102"/>
      <c r="R157" s="104"/>
    </row>
    <row r="158" s="65" customFormat="1" ht="23.25" customHeight="1" spans="1:18">
      <c r="A158"/>
      <c r="B158" s="91"/>
      <c r="C158" s="91"/>
      <c r="D158" s="91"/>
      <c r="E158" s="91"/>
      <c r="F158" s="91"/>
      <c r="G158" s="91"/>
      <c r="H158" s="91"/>
      <c r="I158" s="91"/>
      <c r="J158" s="91"/>
      <c r="K158" s="91"/>
      <c r="L158" s="91"/>
      <c r="M158" s="91"/>
      <c r="N158" s="91"/>
      <c r="O158" s="83"/>
      <c r="P158" s="102"/>
      <c r="Q158" s="102"/>
      <c r="R158" s="104"/>
    </row>
    <row r="159" s="65" customFormat="1" ht="23.25" customHeight="1" spans="1:18">
      <c r="A159"/>
      <c r="B159" s="91"/>
      <c r="C159" s="91"/>
      <c r="D159" s="91"/>
      <c r="E159" s="91"/>
      <c r="F159" s="91"/>
      <c r="G159" s="91"/>
      <c r="H159" s="91"/>
      <c r="I159" s="91"/>
      <c r="J159" s="91"/>
      <c r="K159" s="91"/>
      <c r="L159" s="91"/>
      <c r="M159" s="91"/>
      <c r="N159" s="91"/>
      <c r="O159" s="83"/>
      <c r="P159" s="102"/>
      <c r="Q159" s="102"/>
      <c r="R159" s="104"/>
    </row>
    <row r="160" s="65" customFormat="1" ht="23.25" customHeight="1" spans="1:18">
      <c r="A160"/>
      <c r="B160" s="91"/>
      <c r="C160" s="91"/>
      <c r="D160" s="91"/>
      <c r="E160" s="91"/>
      <c r="F160" s="91"/>
      <c r="G160" s="91"/>
      <c r="H160" s="91"/>
      <c r="I160" s="91"/>
      <c r="J160" s="91"/>
      <c r="K160" s="91"/>
      <c r="L160" s="91"/>
      <c r="M160" s="91"/>
      <c r="N160" s="91"/>
      <c r="O160" s="83"/>
      <c r="P160" s="102"/>
      <c r="Q160" s="102"/>
      <c r="R160" s="104"/>
    </row>
    <row r="161" s="65" customFormat="1" ht="23.25" customHeight="1" spans="1:18">
      <c r="A161"/>
      <c r="B161" s="91"/>
      <c r="C161" s="91"/>
      <c r="D161" s="91"/>
      <c r="E161" s="91"/>
      <c r="F161" s="91"/>
      <c r="G161" s="91"/>
      <c r="H161" s="91"/>
      <c r="I161" s="91"/>
      <c r="J161" s="91"/>
      <c r="K161" s="91"/>
      <c r="L161" s="91"/>
      <c r="M161" s="91"/>
      <c r="N161" s="91"/>
      <c r="O161" s="83"/>
      <c r="P161" s="102"/>
      <c r="Q161" s="102"/>
      <c r="R161" s="104"/>
    </row>
    <row r="162" s="65" customFormat="1" ht="23.25" customHeight="1" spans="1:18">
      <c r="A162"/>
      <c r="B162" s="91"/>
      <c r="C162" s="91"/>
      <c r="D162" s="91"/>
      <c r="E162" s="91"/>
      <c r="F162" s="91"/>
      <c r="G162" s="91"/>
      <c r="H162" s="91"/>
      <c r="I162" s="91"/>
      <c r="J162" s="91"/>
      <c r="K162" s="91"/>
      <c r="L162" s="91"/>
      <c r="M162" s="91"/>
      <c r="N162" s="91"/>
      <c r="O162" s="83"/>
      <c r="P162" s="102"/>
      <c r="Q162" s="102"/>
      <c r="R162" s="104"/>
    </row>
    <row r="163" s="65" customFormat="1" ht="23.25" customHeight="1" spans="1:18">
      <c r="A163"/>
      <c r="B163" s="91"/>
      <c r="C163" s="91"/>
      <c r="D163" s="91"/>
      <c r="E163" s="91"/>
      <c r="F163" s="91"/>
      <c r="G163" s="91"/>
      <c r="H163" s="91"/>
      <c r="I163" s="91"/>
      <c r="J163" s="91"/>
      <c r="K163" s="91"/>
      <c r="L163" s="91"/>
      <c r="M163" s="91"/>
      <c r="N163" s="91"/>
      <c r="O163" s="83"/>
      <c r="P163" s="102"/>
      <c r="Q163" s="102"/>
      <c r="R163" s="104"/>
    </row>
    <row r="164" s="65" customFormat="1" ht="23.25" customHeight="1" spans="1:18">
      <c r="A164"/>
      <c r="B164" s="91"/>
      <c r="C164" s="91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83"/>
      <c r="P164" s="102"/>
      <c r="Q164" s="102"/>
      <c r="R164" s="104"/>
    </row>
    <row r="165" s="65" customFormat="1" ht="23.25" customHeight="1" spans="1:18">
      <c r="A165"/>
      <c r="B165" s="91"/>
      <c r="C165" s="91"/>
      <c r="D165" s="91"/>
      <c r="E165" s="91"/>
      <c r="F165" s="91"/>
      <c r="G165" s="91"/>
      <c r="H165" s="91"/>
      <c r="I165" s="91"/>
      <c r="J165" s="91"/>
      <c r="K165" s="91"/>
      <c r="L165" s="91"/>
      <c r="M165" s="91"/>
      <c r="N165" s="91"/>
      <c r="O165" s="83"/>
      <c r="P165" s="102"/>
      <c r="Q165" s="102"/>
      <c r="R165" s="104"/>
    </row>
    <row r="166" s="65" customFormat="1" ht="23.25" customHeight="1" spans="1:18">
      <c r="A166"/>
      <c r="B166" s="91"/>
      <c r="C166" s="91"/>
      <c r="D166" s="91"/>
      <c r="E166" s="91"/>
      <c r="F166" s="91"/>
      <c r="G166" s="91"/>
      <c r="H166" s="91"/>
      <c r="I166" s="91"/>
      <c r="J166" s="91"/>
      <c r="K166" s="91"/>
      <c r="L166" s="91"/>
      <c r="M166" s="91"/>
      <c r="N166" s="91"/>
      <c r="O166" s="83"/>
      <c r="P166" s="102"/>
      <c r="Q166" s="102"/>
      <c r="R166" s="104"/>
    </row>
    <row r="167" s="65" customFormat="1" ht="23.25" customHeight="1" spans="1:18">
      <c r="A167"/>
      <c r="B167" s="91"/>
      <c r="C167" s="91"/>
      <c r="D167" s="91"/>
      <c r="E167" s="91"/>
      <c r="F167" s="91"/>
      <c r="G167" s="91"/>
      <c r="H167" s="91"/>
      <c r="I167" s="91"/>
      <c r="J167" s="91"/>
      <c r="K167" s="91"/>
      <c r="L167" s="91"/>
      <c r="M167" s="91"/>
      <c r="N167" s="91"/>
      <c r="O167" s="83"/>
      <c r="P167" s="102"/>
      <c r="Q167" s="102"/>
      <c r="R167" s="104"/>
    </row>
    <row r="168" s="65" customFormat="1" ht="23.25" customHeight="1" spans="1:18">
      <c r="A168"/>
      <c r="B168" s="91"/>
      <c r="C168" s="91"/>
      <c r="D168" s="91"/>
      <c r="E168" s="91"/>
      <c r="F168" s="91"/>
      <c r="G168" s="91"/>
      <c r="H168" s="91"/>
      <c r="I168" s="91"/>
      <c r="J168" s="91"/>
      <c r="K168" s="91"/>
      <c r="L168" s="91"/>
      <c r="M168" s="91"/>
      <c r="N168" s="91"/>
      <c r="O168" s="83"/>
      <c r="P168" s="102"/>
      <c r="Q168" s="102"/>
      <c r="R168" s="104"/>
    </row>
    <row r="169" s="65" customFormat="1" ht="23.25" customHeight="1" spans="1:18">
      <c r="A169"/>
      <c r="B169" s="91"/>
      <c r="C169" s="91"/>
      <c r="D169" s="91"/>
      <c r="E169" s="91"/>
      <c r="F169" s="91"/>
      <c r="G169" s="91"/>
      <c r="H169" s="91"/>
      <c r="I169" s="91"/>
      <c r="J169" s="91"/>
      <c r="K169" s="91"/>
      <c r="L169" s="91"/>
      <c r="M169" s="91"/>
      <c r="N169" s="91"/>
      <c r="O169" s="83"/>
      <c r="P169" s="102"/>
      <c r="Q169" s="102"/>
      <c r="R169" s="104"/>
    </row>
    <row r="170" s="65" customFormat="1" ht="23.25" customHeight="1" spans="1:18">
      <c r="A170"/>
      <c r="B170" s="91"/>
      <c r="C170" s="91"/>
      <c r="D170" s="91"/>
      <c r="E170" s="91"/>
      <c r="F170" s="91"/>
      <c r="G170" s="91"/>
      <c r="H170" s="91"/>
      <c r="I170" s="91"/>
      <c r="J170" s="91"/>
      <c r="K170" s="91"/>
      <c r="L170" s="91"/>
      <c r="M170" s="91"/>
      <c r="N170" s="91"/>
      <c r="O170" s="83"/>
      <c r="P170" s="102"/>
      <c r="Q170" s="102"/>
      <c r="R170" s="104"/>
    </row>
    <row r="171" s="65" customFormat="1" ht="23.25" customHeight="1" spans="1:18">
      <c r="A171"/>
      <c r="B171" s="91"/>
      <c r="C171" s="91"/>
      <c r="D171" s="91"/>
      <c r="E171" s="91"/>
      <c r="F171" s="91"/>
      <c r="G171" s="91"/>
      <c r="H171" s="91"/>
      <c r="I171" s="91"/>
      <c r="J171" s="91"/>
      <c r="K171" s="91"/>
      <c r="L171" s="91"/>
      <c r="M171" s="91"/>
      <c r="N171" s="91"/>
      <c r="O171" s="83"/>
      <c r="P171" s="102"/>
      <c r="Q171" s="102"/>
      <c r="R171" s="104"/>
    </row>
    <row r="172" s="65" customFormat="1" ht="23.25" customHeight="1" spans="1:18">
      <c r="A172"/>
      <c r="B172" s="91"/>
      <c r="C172" s="91"/>
      <c r="D172" s="91"/>
      <c r="E172" s="91"/>
      <c r="F172" s="91"/>
      <c r="G172" s="91"/>
      <c r="H172" s="91"/>
      <c r="I172" s="91"/>
      <c r="J172" s="91"/>
      <c r="K172" s="91"/>
      <c r="L172" s="91"/>
      <c r="M172" s="91"/>
      <c r="N172" s="91"/>
      <c r="O172" s="83"/>
      <c r="P172" s="102"/>
      <c r="Q172" s="102"/>
      <c r="R172" s="104"/>
    </row>
    <row r="173" s="65" customFormat="1" ht="23.25" customHeight="1" spans="1:18">
      <c r="A173"/>
      <c r="B173" s="91"/>
      <c r="C173" s="91"/>
      <c r="D173" s="91"/>
      <c r="E173" s="91"/>
      <c r="F173" s="91"/>
      <c r="G173" s="91"/>
      <c r="H173" s="91"/>
      <c r="I173" s="91"/>
      <c r="J173" s="91"/>
      <c r="K173" s="91"/>
      <c r="L173" s="91"/>
      <c r="M173" s="91"/>
      <c r="N173" s="91"/>
      <c r="O173" s="83"/>
      <c r="P173" s="102"/>
      <c r="Q173" s="102"/>
      <c r="R173" s="104"/>
    </row>
    <row r="174" s="65" customFormat="1" ht="23.25" customHeight="1" spans="1:18">
      <c r="A174"/>
      <c r="B174" s="91"/>
      <c r="C174" s="91"/>
      <c r="D174" s="91"/>
      <c r="E174" s="91"/>
      <c r="F174" s="91"/>
      <c r="G174" s="91"/>
      <c r="H174" s="91"/>
      <c r="I174" s="91"/>
      <c r="J174" s="91"/>
      <c r="K174" s="91"/>
      <c r="L174" s="91"/>
      <c r="M174" s="91"/>
      <c r="N174" s="91"/>
      <c r="O174" s="83"/>
      <c r="P174" s="102"/>
      <c r="Q174" s="102"/>
      <c r="R174" s="104"/>
    </row>
    <row r="175" s="65" customFormat="1" ht="23.25" customHeight="1" spans="1:18">
      <c r="A175"/>
      <c r="B175" s="91"/>
      <c r="C175" s="91"/>
      <c r="D175" s="91"/>
      <c r="E175" s="91"/>
      <c r="F175" s="91"/>
      <c r="G175" s="91"/>
      <c r="H175" s="91"/>
      <c r="I175" s="91"/>
      <c r="J175" s="91"/>
      <c r="K175" s="91"/>
      <c r="L175" s="91"/>
      <c r="M175" s="91"/>
      <c r="N175" s="91"/>
      <c r="O175" s="83"/>
      <c r="P175" s="102"/>
      <c r="Q175" s="102"/>
      <c r="R175" s="104"/>
    </row>
    <row r="176" s="65" customFormat="1" ht="23.25" customHeight="1" spans="1:18">
      <c r="A176"/>
      <c r="B176" s="91"/>
      <c r="C176" s="91"/>
      <c r="D176" s="91"/>
      <c r="E176" s="91"/>
      <c r="F176" s="91"/>
      <c r="G176" s="91"/>
      <c r="H176" s="91"/>
      <c r="I176" s="91"/>
      <c r="J176" s="91"/>
      <c r="K176" s="91"/>
      <c r="L176" s="91"/>
      <c r="M176" s="91"/>
      <c r="N176" s="91"/>
      <c r="O176" s="88"/>
      <c r="P176" s="88"/>
      <c r="Q176" s="88"/>
      <c r="R176" s="104"/>
    </row>
    <row r="177" s="65" customFormat="1" ht="23.25" customHeight="1" spans="1:18">
      <c r="A177"/>
      <c r="B177" s="91"/>
      <c r="C177" s="91"/>
      <c r="D177" s="91"/>
      <c r="E177" s="91"/>
      <c r="F177" s="91"/>
      <c r="G177" s="91"/>
      <c r="H177" s="91"/>
      <c r="I177" s="91"/>
      <c r="J177" s="91"/>
      <c r="K177" s="91"/>
      <c r="L177" s="91"/>
      <c r="M177" s="91"/>
      <c r="N177" s="91"/>
      <c r="O177" s="104"/>
      <c r="P177" s="104"/>
      <c r="Q177" s="104"/>
      <c r="R177" s="104"/>
    </row>
    <row r="178" s="65" customFormat="1" ht="23.25" customHeight="1" spans="1:18">
      <c r="A178"/>
      <c r="B178" s="91"/>
      <c r="C178" s="91"/>
      <c r="D178" s="91"/>
      <c r="E178" s="91"/>
      <c r="F178" s="91"/>
      <c r="G178" s="91"/>
      <c r="H178" s="91"/>
      <c r="I178" s="91"/>
      <c r="J178" s="91"/>
      <c r="K178" s="91"/>
      <c r="L178" s="91"/>
      <c r="M178" s="91"/>
      <c r="N178" s="91"/>
      <c r="O178" s="104"/>
      <c r="P178" s="104"/>
      <c r="Q178" s="104"/>
      <c r="R178" s="104"/>
    </row>
    <row r="179" s="65" customFormat="1" ht="23.25" customHeight="1" spans="1:18">
      <c r="A179"/>
      <c r="B179" s="91"/>
      <c r="C179" s="91"/>
      <c r="D179" s="91"/>
      <c r="E179" s="91"/>
      <c r="F179" s="91"/>
      <c r="G179" s="91"/>
      <c r="H179" s="91"/>
      <c r="I179" s="91"/>
      <c r="J179" s="91"/>
      <c r="K179" s="91"/>
      <c r="L179" s="91"/>
      <c r="M179" s="91"/>
      <c r="N179" s="91"/>
      <c r="O179" s="104"/>
      <c r="P179" s="104"/>
      <c r="Q179" s="104"/>
      <c r="R179" s="104"/>
    </row>
    <row r="180" s="65" customFormat="1" ht="23.25" customHeight="1" spans="1:18">
      <c r="A180"/>
      <c r="B180" s="91"/>
      <c r="C180" s="91"/>
      <c r="D180" s="91"/>
      <c r="E180" s="91"/>
      <c r="F180" s="91"/>
      <c r="G180" s="91"/>
      <c r="H180" s="91"/>
      <c r="I180" s="91"/>
      <c r="J180" s="91"/>
      <c r="K180" s="91"/>
      <c r="L180" s="91"/>
      <c r="M180" s="91"/>
      <c r="N180" s="91"/>
      <c r="O180" s="104"/>
      <c r="P180" s="104"/>
      <c r="Q180" s="104"/>
      <c r="R180" s="104"/>
    </row>
    <row r="181" s="65" customFormat="1" ht="23.25" customHeight="1" spans="1:18">
      <c r="A181"/>
      <c r="B181" s="91"/>
      <c r="C181" s="91"/>
      <c r="D181" s="91"/>
      <c r="E181" s="91"/>
      <c r="F181" s="91"/>
      <c r="G181" s="91"/>
      <c r="H181" s="91"/>
      <c r="I181" s="91"/>
      <c r="J181" s="91"/>
      <c r="K181" s="91"/>
      <c r="L181" s="91"/>
      <c r="M181" s="91"/>
      <c r="N181" s="91"/>
      <c r="O181" s="104"/>
      <c r="P181" s="104"/>
      <c r="Q181" s="104"/>
      <c r="R181" s="104"/>
    </row>
    <row r="182" s="65" customFormat="1" ht="23.25" customHeight="1" spans="1:18">
      <c r="A182"/>
      <c r="B182" s="91"/>
      <c r="C182" s="91"/>
      <c r="D182" s="91"/>
      <c r="E182" s="91"/>
      <c r="F182" s="91"/>
      <c r="G182" s="91"/>
      <c r="H182" s="91"/>
      <c r="I182" s="91"/>
      <c r="J182" s="91"/>
      <c r="K182" s="91"/>
      <c r="L182" s="91"/>
      <c r="M182" s="91"/>
      <c r="N182" s="91"/>
      <c r="O182" s="104"/>
      <c r="P182" s="104"/>
      <c r="Q182" s="104"/>
      <c r="R182" s="104"/>
    </row>
    <row r="183" s="65" customFormat="1" ht="23.25" customHeight="1" spans="1:18">
      <c r="A183"/>
      <c r="B183" s="91"/>
      <c r="C183" s="91"/>
      <c r="D183" s="91"/>
      <c r="E183" s="91"/>
      <c r="F183" s="91"/>
      <c r="G183" s="91"/>
      <c r="H183" s="91"/>
      <c r="I183" s="91"/>
      <c r="J183" s="91"/>
      <c r="K183" s="91"/>
      <c r="L183" s="91"/>
      <c r="M183" s="91"/>
      <c r="N183" s="91"/>
      <c r="O183" s="104"/>
      <c r="P183" s="104"/>
      <c r="Q183" s="104"/>
      <c r="R183" s="104"/>
    </row>
    <row r="184" s="65" customFormat="1" ht="23.25" customHeight="1" spans="1:18">
      <c r="A184"/>
      <c r="B184" s="91"/>
      <c r="C184" s="91"/>
      <c r="D184" s="91"/>
      <c r="E184" s="91"/>
      <c r="F184" s="91"/>
      <c r="G184" s="91"/>
      <c r="H184" s="91"/>
      <c r="I184" s="91"/>
      <c r="J184" s="91"/>
      <c r="K184" s="91"/>
      <c r="L184" s="91"/>
      <c r="M184" s="91"/>
      <c r="N184" s="91"/>
      <c r="O184" s="104"/>
      <c r="P184" s="104"/>
      <c r="Q184" s="104"/>
      <c r="R184" s="104"/>
    </row>
    <row r="185" s="65" customFormat="1" ht="23.25" customHeight="1" spans="1:18">
      <c r="A185"/>
      <c r="B185" s="91"/>
      <c r="C185" s="91"/>
      <c r="D185" s="91"/>
      <c r="E185" s="91"/>
      <c r="F185" s="91"/>
      <c r="G185" s="91"/>
      <c r="H185" s="91"/>
      <c r="I185" s="91"/>
      <c r="J185" s="91"/>
      <c r="K185" s="91"/>
      <c r="L185" s="91"/>
      <c r="M185" s="91"/>
      <c r="N185" s="91"/>
      <c r="O185" s="104"/>
      <c r="P185" s="104"/>
      <c r="Q185" s="104"/>
      <c r="R185" s="104"/>
    </row>
    <row r="186" s="65" customFormat="1" ht="23.25" customHeight="1" spans="1:18">
      <c r="A186"/>
      <c r="B186" s="91"/>
      <c r="C186" s="91"/>
      <c r="D186" s="91"/>
      <c r="E186" s="91"/>
      <c r="F186" s="91"/>
      <c r="G186" s="91"/>
      <c r="H186" s="91"/>
      <c r="I186" s="91"/>
      <c r="J186" s="91"/>
      <c r="K186" s="91"/>
      <c r="L186" s="91"/>
      <c r="M186" s="91"/>
      <c r="N186" s="91"/>
      <c r="O186" s="104"/>
      <c r="P186" s="104"/>
      <c r="Q186" s="104"/>
      <c r="R186" s="104"/>
    </row>
    <row r="187" s="65" customFormat="1" ht="23.25" customHeight="1" spans="1:18">
      <c r="A187"/>
      <c r="B187" s="91"/>
      <c r="C187" s="91"/>
      <c r="D187" s="91"/>
      <c r="E187" s="91"/>
      <c r="F187" s="91"/>
      <c r="G187" s="91"/>
      <c r="H187" s="91"/>
      <c r="I187" s="91"/>
      <c r="J187" s="91"/>
      <c r="K187" s="91"/>
      <c r="L187" s="91"/>
      <c r="M187" s="91"/>
      <c r="N187" s="91"/>
      <c r="O187" s="104"/>
      <c r="P187" s="104"/>
      <c r="Q187" s="104"/>
      <c r="R187" s="104"/>
    </row>
    <row r="188" s="65" customFormat="1" ht="23.25" customHeight="1" spans="1:18">
      <c r="A188"/>
      <c r="B188" s="91"/>
      <c r="C188" s="91"/>
      <c r="D188" s="91"/>
      <c r="E188" s="91"/>
      <c r="F188" s="91"/>
      <c r="G188" s="91"/>
      <c r="H188" s="91"/>
      <c r="I188" s="91"/>
      <c r="J188" s="91"/>
      <c r="K188" s="91"/>
      <c r="L188" s="91"/>
      <c r="M188" s="91"/>
      <c r="N188" s="91"/>
      <c r="O188" s="104"/>
      <c r="P188" s="104"/>
      <c r="Q188" s="104"/>
      <c r="R188" s="104"/>
    </row>
    <row r="189" s="65" customFormat="1" ht="23.25" customHeight="1" spans="1:18">
      <c r="A189"/>
      <c r="B189" s="91"/>
      <c r="C189" s="91"/>
      <c r="D189" s="91"/>
      <c r="E189" s="91"/>
      <c r="F189" s="91"/>
      <c r="G189" s="91"/>
      <c r="H189" s="91"/>
      <c r="I189" s="91"/>
      <c r="J189" s="91"/>
      <c r="K189" s="91"/>
      <c r="L189" s="91"/>
      <c r="M189" s="91"/>
      <c r="N189" s="91"/>
      <c r="O189" s="104"/>
      <c r="P189" s="104"/>
      <c r="Q189" s="104"/>
      <c r="R189" s="104"/>
    </row>
    <row r="190" s="65" customFormat="1" ht="23.25" customHeight="1" spans="1:18">
      <c r="A190"/>
      <c r="B190" s="91"/>
      <c r="C190" s="91"/>
      <c r="D190" s="91"/>
      <c r="E190" s="91"/>
      <c r="F190" s="91"/>
      <c r="G190" s="91"/>
      <c r="H190" s="91"/>
      <c r="I190" s="91"/>
      <c r="J190" s="91"/>
      <c r="K190" s="91"/>
      <c r="L190" s="91"/>
      <c r="M190" s="91"/>
      <c r="N190" s="91"/>
      <c r="O190" s="104"/>
      <c r="P190" s="104"/>
      <c r="Q190" s="104"/>
      <c r="R190" s="104"/>
    </row>
    <row r="191" s="65" customFormat="1" ht="23.25" customHeight="1" spans="1:18">
      <c r="A191"/>
      <c r="B191" s="91"/>
      <c r="C191" s="91"/>
      <c r="D191" s="91"/>
      <c r="E191" s="91"/>
      <c r="F191" s="91"/>
      <c r="G191" s="91"/>
      <c r="H191" s="91"/>
      <c r="I191" s="91"/>
      <c r="J191" s="91"/>
      <c r="K191" s="91"/>
      <c r="L191" s="91"/>
      <c r="M191" s="91"/>
      <c r="N191" s="91"/>
      <c r="O191" s="104"/>
      <c r="P191" s="104"/>
      <c r="Q191" s="104"/>
      <c r="R191" s="104"/>
    </row>
    <row r="192" s="65" customFormat="1" ht="23.25" customHeight="1" spans="1:18">
      <c r="A192"/>
      <c r="B192" s="91"/>
      <c r="C192" s="91"/>
      <c r="D192" s="91"/>
      <c r="E192" s="91"/>
      <c r="F192" s="91"/>
      <c r="G192" s="91"/>
      <c r="H192" s="91"/>
      <c r="I192" s="91"/>
      <c r="J192" s="91"/>
      <c r="K192" s="91"/>
      <c r="L192" s="91"/>
      <c r="M192" s="91"/>
      <c r="N192" s="91"/>
      <c r="O192" s="104"/>
      <c r="P192" s="104"/>
      <c r="Q192" s="104"/>
      <c r="R192" s="104"/>
    </row>
    <row r="193" s="65" customFormat="1" ht="23.25" customHeight="1" spans="1:18">
      <c r="A193"/>
      <c r="B193" s="91"/>
      <c r="C193" s="91"/>
      <c r="D193" s="91"/>
      <c r="E193" s="91"/>
      <c r="F193" s="91"/>
      <c r="G193" s="91"/>
      <c r="H193" s="91"/>
      <c r="I193" s="91"/>
      <c r="J193" s="91"/>
      <c r="K193" s="91"/>
      <c r="L193" s="91"/>
      <c r="M193" s="91"/>
      <c r="N193" s="91"/>
      <c r="O193" s="104"/>
      <c r="P193" s="104"/>
      <c r="Q193" s="104"/>
      <c r="R193" s="104"/>
    </row>
    <row r="194" s="65" customFormat="1" ht="23.25" customHeight="1" spans="1:18">
      <c r="A194"/>
      <c r="B194" s="91"/>
      <c r="C194" s="91"/>
      <c r="D194" s="91"/>
      <c r="E194" s="91"/>
      <c r="F194" s="91"/>
      <c r="G194" s="91"/>
      <c r="H194" s="91"/>
      <c r="I194" s="91"/>
      <c r="J194" s="91"/>
      <c r="K194" s="91"/>
      <c r="L194" s="91"/>
      <c r="M194" s="91"/>
      <c r="N194" s="91"/>
      <c r="O194" s="104"/>
      <c r="P194" s="104"/>
      <c r="Q194" s="104"/>
      <c r="R194" s="104"/>
    </row>
    <row r="195" s="65" customFormat="1" ht="23.25" customHeight="1" spans="1:18">
      <c r="A195"/>
      <c r="B195" s="91"/>
      <c r="C195" s="91"/>
      <c r="D195" s="91"/>
      <c r="E195" s="91"/>
      <c r="F195" s="91"/>
      <c r="G195" s="91"/>
      <c r="H195" s="91"/>
      <c r="I195" s="91"/>
      <c r="J195" s="91"/>
      <c r="K195" s="91"/>
      <c r="L195" s="91"/>
      <c r="M195" s="91"/>
      <c r="N195" s="91"/>
      <c r="O195" s="104"/>
      <c r="P195" s="104"/>
      <c r="Q195" s="104"/>
      <c r="R195" s="104"/>
    </row>
    <row r="196" s="65" customFormat="1" ht="23.25" customHeight="1" spans="1:18">
      <c r="A196"/>
      <c r="B196" s="91"/>
      <c r="C196" s="91"/>
      <c r="D196" s="91"/>
      <c r="E196" s="91"/>
      <c r="F196" s="91"/>
      <c r="G196" s="91"/>
      <c r="H196" s="91"/>
      <c r="I196" s="91"/>
      <c r="J196" s="91"/>
      <c r="K196" s="91"/>
      <c r="L196" s="91"/>
      <c r="M196" s="91"/>
      <c r="N196" s="91"/>
      <c r="O196" s="104"/>
      <c r="P196" s="104"/>
      <c r="Q196" s="104"/>
      <c r="R196" s="104"/>
    </row>
    <row r="197" s="65" customFormat="1" ht="23.25" customHeight="1" spans="1:18">
      <c r="A197"/>
      <c r="B197" s="91"/>
      <c r="C197" s="91"/>
      <c r="D197" s="91"/>
      <c r="E197" s="91"/>
      <c r="F197" s="91"/>
      <c r="G197" s="91"/>
      <c r="H197" s="91"/>
      <c r="I197" s="91"/>
      <c r="J197" s="91"/>
      <c r="K197" s="91"/>
      <c r="L197" s="91"/>
      <c r="M197" s="91"/>
      <c r="N197" s="91"/>
      <c r="O197" s="104"/>
      <c r="P197" s="104"/>
      <c r="Q197" s="104"/>
      <c r="R197" s="104"/>
    </row>
    <row r="198" s="65" customFormat="1" ht="23.25" customHeight="1" spans="1:18">
      <c r="A198"/>
      <c r="B198" s="91"/>
      <c r="C198" s="91"/>
      <c r="D198" s="91"/>
      <c r="E198" s="91"/>
      <c r="F198" s="91"/>
      <c r="G198" s="91"/>
      <c r="H198" s="91"/>
      <c r="I198" s="91"/>
      <c r="J198" s="91"/>
      <c r="K198" s="91"/>
      <c r="L198" s="91"/>
      <c r="M198" s="91"/>
      <c r="N198" s="91"/>
      <c r="O198" s="104"/>
      <c r="P198" s="104"/>
      <c r="Q198" s="104"/>
      <c r="R198" s="104"/>
    </row>
    <row r="199" s="65" customFormat="1" ht="23.25" customHeight="1" spans="1:18">
      <c r="A199"/>
      <c r="B199" s="91"/>
      <c r="C199" s="91"/>
      <c r="D199" s="91"/>
      <c r="E199" s="91"/>
      <c r="F199" s="91"/>
      <c r="G199" s="91"/>
      <c r="H199" s="91"/>
      <c r="I199" s="91"/>
      <c r="J199" s="91"/>
      <c r="K199" s="91"/>
      <c r="L199" s="91"/>
      <c r="M199" s="91"/>
      <c r="N199" s="91"/>
      <c r="O199" s="104"/>
      <c r="P199" s="104"/>
      <c r="Q199" s="104"/>
      <c r="R199" s="104"/>
    </row>
    <row r="200" s="65" customFormat="1" ht="23.25" customHeight="1" spans="1:18">
      <c r="A200"/>
      <c r="B200" s="91"/>
      <c r="C200" s="91"/>
      <c r="D200" s="91"/>
      <c r="E200" s="91"/>
      <c r="F200" s="91"/>
      <c r="G200" s="91"/>
      <c r="H200" s="91"/>
      <c r="I200" s="91"/>
      <c r="J200" s="91"/>
      <c r="K200" s="91"/>
      <c r="L200" s="91"/>
      <c r="M200" s="91"/>
      <c r="N200" s="91"/>
      <c r="O200" s="104"/>
      <c r="P200" s="104"/>
      <c r="Q200" s="104"/>
      <c r="R200" s="104"/>
    </row>
    <row r="201" s="65" customFormat="1" ht="23.25" customHeight="1" spans="1:18">
      <c r="A201"/>
      <c r="B201" s="91"/>
      <c r="C201" s="91"/>
      <c r="D201" s="91"/>
      <c r="E201" s="91"/>
      <c r="F201" s="91"/>
      <c r="G201" s="91"/>
      <c r="H201" s="91"/>
      <c r="I201" s="91"/>
      <c r="J201" s="91"/>
      <c r="K201" s="91"/>
      <c r="L201" s="91"/>
      <c r="M201" s="91"/>
      <c r="N201" s="91"/>
      <c r="O201" s="104"/>
      <c r="P201" s="104"/>
      <c r="Q201" s="104"/>
      <c r="R201" s="104"/>
    </row>
    <row r="202" s="65" customFormat="1" ht="23.25" customHeight="1" spans="1:18">
      <c r="A202"/>
      <c r="B202" s="91"/>
      <c r="C202" s="91"/>
      <c r="D202" s="91"/>
      <c r="E202" s="91"/>
      <c r="F202" s="91"/>
      <c r="G202" s="91"/>
      <c r="H202" s="91"/>
      <c r="I202" s="91"/>
      <c r="J202" s="91"/>
      <c r="K202" s="91"/>
      <c r="L202" s="91"/>
      <c r="M202" s="91"/>
      <c r="N202" s="91"/>
      <c r="O202" s="104"/>
      <c r="P202" s="104"/>
      <c r="Q202" s="104"/>
      <c r="R202" s="104"/>
    </row>
    <row r="203" s="65" customFormat="1" ht="23.25" customHeight="1" spans="1:18">
      <c r="A203"/>
      <c r="B203" s="91"/>
      <c r="C203" s="91"/>
      <c r="D203" s="91"/>
      <c r="E203" s="91"/>
      <c r="F203" s="91"/>
      <c r="G203" s="91"/>
      <c r="H203" s="91"/>
      <c r="I203" s="91"/>
      <c r="J203" s="91"/>
      <c r="K203" s="91"/>
      <c r="L203" s="91"/>
      <c r="M203" s="91"/>
      <c r="N203" s="91"/>
      <c r="O203" s="104"/>
      <c r="P203" s="104"/>
      <c r="Q203" s="104"/>
      <c r="R203" s="104"/>
    </row>
    <row r="204" s="65" customFormat="1" ht="23.25" customHeight="1" spans="1:18">
      <c r="A204"/>
      <c r="B204" s="91"/>
      <c r="C204" s="91"/>
      <c r="D204" s="91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104"/>
      <c r="P204" s="104"/>
      <c r="Q204" s="104"/>
      <c r="R204" s="104"/>
    </row>
    <row r="205" s="65" customFormat="1" ht="23.25" customHeight="1" spans="1:18">
      <c r="A205"/>
      <c r="B205" s="91"/>
      <c r="C205" s="91"/>
      <c r="D205" s="91"/>
      <c r="E205" s="91"/>
      <c r="F205" s="91"/>
      <c r="G205" s="91"/>
      <c r="H205" s="91"/>
      <c r="I205" s="91"/>
      <c r="J205" s="91"/>
      <c r="K205" s="91"/>
      <c r="L205" s="91"/>
      <c r="M205" s="91"/>
      <c r="N205" s="91"/>
      <c r="O205" s="104"/>
      <c r="P205" s="104"/>
      <c r="Q205" s="104"/>
      <c r="R205" s="104"/>
    </row>
    <row r="206" s="65" customFormat="1" ht="23.25" customHeight="1" spans="1:18">
      <c r="A206"/>
      <c r="B206" s="91"/>
      <c r="C206" s="91"/>
      <c r="D206" s="91"/>
      <c r="E206" s="91"/>
      <c r="F206" s="91"/>
      <c r="G206" s="91"/>
      <c r="H206" s="91"/>
      <c r="I206" s="91"/>
      <c r="J206" s="91"/>
      <c r="K206" s="91"/>
      <c r="L206" s="91"/>
      <c r="M206" s="91"/>
      <c r="N206" s="91"/>
      <c r="O206" s="104"/>
      <c r="P206" s="104"/>
      <c r="Q206" s="104"/>
      <c r="R206" s="104"/>
    </row>
    <row r="207" s="65" customFormat="1" ht="23.25" customHeight="1" spans="1:18">
      <c r="A207"/>
      <c r="B207" s="91"/>
      <c r="C207" s="91"/>
      <c r="D207" s="91"/>
      <c r="E207" s="91"/>
      <c r="F207" s="91"/>
      <c r="G207" s="91"/>
      <c r="H207" s="91"/>
      <c r="I207" s="91"/>
      <c r="J207" s="91"/>
      <c r="K207" s="91"/>
      <c r="L207" s="91"/>
      <c r="M207" s="91"/>
      <c r="N207" s="91"/>
      <c r="O207" s="104"/>
      <c r="P207" s="104"/>
      <c r="Q207" s="104"/>
      <c r="R207" s="104"/>
    </row>
    <row r="208" s="65" customFormat="1" ht="23.25" customHeight="1" spans="1:18">
      <c r="A208"/>
      <c r="B208" s="91"/>
      <c r="C208" s="91"/>
      <c r="D208" s="91"/>
      <c r="E208" s="91"/>
      <c r="F208" s="91"/>
      <c r="G208" s="91"/>
      <c r="H208" s="91"/>
      <c r="I208" s="91"/>
      <c r="J208" s="91"/>
      <c r="K208" s="91"/>
      <c r="L208" s="91"/>
      <c r="M208" s="91"/>
      <c r="N208" s="91"/>
      <c r="O208" s="104"/>
      <c r="P208" s="104"/>
      <c r="Q208" s="104"/>
      <c r="R208" s="104"/>
    </row>
    <row r="209" s="65" customFormat="1" ht="23.25" customHeight="1" spans="1:18">
      <c r="A209"/>
      <c r="B209" s="91"/>
      <c r="C209" s="91"/>
      <c r="D209" s="91"/>
      <c r="E209" s="91"/>
      <c r="F209" s="91"/>
      <c r="G209" s="91"/>
      <c r="H209" s="91"/>
      <c r="I209" s="91"/>
      <c r="J209" s="91"/>
      <c r="K209" s="91"/>
      <c r="L209" s="91"/>
      <c r="M209" s="91"/>
      <c r="N209" s="91"/>
      <c r="O209" s="104"/>
      <c r="P209" s="104"/>
      <c r="Q209" s="104"/>
      <c r="R209" s="104"/>
    </row>
    <row r="210" s="65" customFormat="1" ht="23.25" customHeight="1" spans="1:18">
      <c r="A210"/>
      <c r="B210" s="91"/>
      <c r="C210" s="91"/>
      <c r="D210" s="91"/>
      <c r="E210" s="91"/>
      <c r="F210" s="91"/>
      <c r="G210" s="91"/>
      <c r="H210" s="91"/>
      <c r="I210" s="91"/>
      <c r="J210" s="91"/>
      <c r="K210" s="91"/>
      <c r="L210" s="91"/>
      <c r="M210" s="91"/>
      <c r="N210" s="91"/>
      <c r="O210" s="104"/>
      <c r="P210" s="104"/>
      <c r="Q210" s="104"/>
      <c r="R210" s="104"/>
    </row>
    <row r="211" s="65" customFormat="1" ht="23.25" customHeight="1" spans="1:18">
      <c r="A211"/>
      <c r="B211" s="91"/>
      <c r="C211" s="91"/>
      <c r="D211" s="91"/>
      <c r="E211" s="91"/>
      <c r="F211" s="91"/>
      <c r="G211" s="91"/>
      <c r="H211" s="91"/>
      <c r="I211" s="91"/>
      <c r="J211" s="91"/>
      <c r="K211" s="91"/>
      <c r="L211" s="91"/>
      <c r="M211" s="91"/>
      <c r="N211" s="91"/>
      <c r="O211" s="104"/>
      <c r="P211" s="104"/>
      <c r="Q211" s="104"/>
      <c r="R211" s="104"/>
    </row>
    <row r="212" s="65" customFormat="1" ht="23.25" customHeight="1" spans="1:18">
      <c r="A212"/>
      <c r="B212" s="91"/>
      <c r="C212" s="91"/>
      <c r="D212" s="91"/>
      <c r="E212" s="91"/>
      <c r="F212" s="91"/>
      <c r="G212" s="91"/>
      <c r="H212" s="91"/>
      <c r="I212" s="91"/>
      <c r="J212" s="91"/>
      <c r="K212" s="91"/>
      <c r="L212" s="91"/>
      <c r="M212" s="91"/>
      <c r="N212" s="91"/>
      <c r="O212" s="104"/>
      <c r="P212" s="104"/>
      <c r="Q212" s="104"/>
      <c r="R212" s="104"/>
    </row>
    <row r="213" s="65" customFormat="1" ht="23.25" customHeight="1" spans="1:18">
      <c r="A213"/>
      <c r="B213" s="91"/>
      <c r="C213" s="91"/>
      <c r="D213" s="91"/>
      <c r="E213" s="91"/>
      <c r="F213" s="91"/>
      <c r="G213" s="91"/>
      <c r="H213" s="91"/>
      <c r="I213" s="91"/>
      <c r="J213" s="91"/>
      <c r="K213" s="91"/>
      <c r="L213" s="91"/>
      <c r="M213" s="91"/>
      <c r="N213" s="91"/>
      <c r="O213" s="104"/>
      <c r="P213" s="104"/>
      <c r="Q213" s="104"/>
      <c r="R213" s="104"/>
    </row>
    <row r="214" s="65" customFormat="1" ht="23.25" customHeight="1" spans="1:18">
      <c r="A214"/>
      <c r="B214" s="91"/>
      <c r="C214" s="91"/>
      <c r="D214" s="91"/>
      <c r="E214" s="91"/>
      <c r="F214" s="91"/>
      <c r="G214" s="91"/>
      <c r="H214" s="91"/>
      <c r="I214" s="91"/>
      <c r="J214" s="91"/>
      <c r="K214" s="91"/>
      <c r="L214" s="91"/>
      <c r="M214" s="91"/>
      <c r="N214" s="91"/>
      <c r="O214" s="104"/>
      <c r="P214" s="104"/>
      <c r="Q214" s="104"/>
      <c r="R214" s="104"/>
    </row>
    <row r="215" s="65" customFormat="1" ht="23.25" customHeight="1" spans="1:18">
      <c r="A215"/>
      <c r="B215" s="91"/>
      <c r="C215" s="91"/>
      <c r="D215" s="91"/>
      <c r="E215" s="91"/>
      <c r="F215" s="91"/>
      <c r="G215" s="91"/>
      <c r="H215" s="91"/>
      <c r="I215" s="91"/>
      <c r="J215" s="91"/>
      <c r="K215" s="91"/>
      <c r="L215" s="91"/>
      <c r="M215" s="91"/>
      <c r="N215" s="91"/>
      <c r="O215" s="104"/>
      <c r="P215" s="104"/>
      <c r="Q215" s="104"/>
      <c r="R215" s="104"/>
    </row>
    <row r="216" s="65" customFormat="1" ht="23.25" customHeight="1" spans="1:18">
      <c r="A216"/>
      <c r="B216" s="91"/>
      <c r="C216" s="91"/>
      <c r="D216" s="91"/>
      <c r="E216" s="91"/>
      <c r="F216" s="91"/>
      <c r="G216" s="91"/>
      <c r="H216" s="91"/>
      <c r="I216" s="91"/>
      <c r="J216" s="91"/>
      <c r="K216" s="91"/>
      <c r="L216" s="91"/>
      <c r="M216" s="91"/>
      <c r="N216" s="91"/>
      <c r="O216" s="104"/>
      <c r="P216" s="104"/>
      <c r="Q216" s="104"/>
      <c r="R216" s="104"/>
    </row>
    <row r="217" s="65" customFormat="1" ht="23.25" customHeight="1" spans="1:18">
      <c r="A217"/>
      <c r="B217" s="91"/>
      <c r="C217" s="91"/>
      <c r="D217" s="91"/>
      <c r="E217" s="91"/>
      <c r="F217" s="91"/>
      <c r="G217" s="91"/>
      <c r="H217" s="91"/>
      <c r="I217" s="91"/>
      <c r="J217" s="91"/>
      <c r="K217" s="91"/>
      <c r="L217" s="91"/>
      <c r="M217" s="91"/>
      <c r="N217" s="91"/>
      <c r="O217" s="104"/>
      <c r="P217" s="104"/>
      <c r="Q217" s="104"/>
      <c r="R217" s="104"/>
    </row>
    <row r="218" s="65" customFormat="1" ht="23.25" customHeight="1" spans="1:18">
      <c r="A218"/>
      <c r="B218" s="91"/>
      <c r="C218" s="91"/>
      <c r="D218" s="91"/>
      <c r="E218" s="91"/>
      <c r="F218" s="91"/>
      <c r="G218" s="91"/>
      <c r="H218" s="91"/>
      <c r="I218" s="91"/>
      <c r="J218" s="91"/>
      <c r="K218" s="91"/>
      <c r="L218" s="91"/>
      <c r="M218" s="91"/>
      <c r="N218" s="91"/>
      <c r="O218" s="104"/>
      <c r="P218" s="104"/>
      <c r="Q218" s="104"/>
      <c r="R218" s="104"/>
    </row>
    <row r="219" s="65" customFormat="1" ht="23.25" customHeight="1" spans="1:18">
      <c r="A219"/>
      <c r="B219" s="91"/>
      <c r="C219" s="91"/>
      <c r="D219" s="91"/>
      <c r="E219" s="91"/>
      <c r="F219" s="91"/>
      <c r="G219" s="91"/>
      <c r="H219" s="91"/>
      <c r="I219" s="91"/>
      <c r="J219" s="91"/>
      <c r="K219" s="91"/>
      <c r="L219" s="91"/>
      <c r="M219" s="91"/>
      <c r="N219" s="91"/>
      <c r="O219" s="104"/>
      <c r="P219" s="104"/>
      <c r="Q219" s="104"/>
      <c r="R219" s="104"/>
    </row>
    <row r="220" s="65" customFormat="1" ht="23.25" customHeight="1" spans="1:18">
      <c r="A220"/>
      <c r="B220" s="91"/>
      <c r="C220" s="91"/>
      <c r="D220" s="91"/>
      <c r="E220" s="91"/>
      <c r="F220" s="91"/>
      <c r="G220" s="91"/>
      <c r="H220" s="91"/>
      <c r="I220" s="91"/>
      <c r="J220" s="91"/>
      <c r="K220" s="91"/>
      <c r="L220" s="91"/>
      <c r="M220" s="91"/>
      <c r="N220" s="91"/>
      <c r="O220" s="104"/>
      <c r="P220" s="104"/>
      <c r="Q220" s="104"/>
      <c r="R220" s="104"/>
    </row>
    <row r="221" s="65" customFormat="1" ht="23.25" customHeight="1" spans="1:18">
      <c r="A221"/>
      <c r="B221" s="91"/>
      <c r="C221" s="91"/>
      <c r="D221" s="91"/>
      <c r="E221" s="91"/>
      <c r="F221" s="91"/>
      <c r="G221" s="91"/>
      <c r="H221" s="91"/>
      <c r="I221" s="91"/>
      <c r="J221" s="91"/>
      <c r="K221" s="91"/>
      <c r="L221" s="91"/>
      <c r="M221" s="91"/>
      <c r="N221" s="91"/>
      <c r="O221" s="104"/>
      <c r="P221" s="104"/>
      <c r="Q221" s="104"/>
      <c r="R221" s="104"/>
    </row>
    <row r="222" s="65" customFormat="1" ht="23.25" customHeight="1" spans="1:18">
      <c r="A222"/>
      <c r="B222" s="91"/>
      <c r="C222" s="91"/>
      <c r="D222" s="91"/>
      <c r="E222" s="91"/>
      <c r="F222" s="91"/>
      <c r="G222" s="91"/>
      <c r="H222" s="91"/>
      <c r="I222" s="91"/>
      <c r="J222" s="91"/>
      <c r="K222" s="91"/>
      <c r="L222" s="91"/>
      <c r="M222" s="91"/>
      <c r="N222" s="91"/>
      <c r="O222" s="104"/>
      <c r="P222" s="104"/>
      <c r="Q222" s="104"/>
      <c r="R222" s="104"/>
    </row>
    <row r="223" s="65" customFormat="1" ht="23.25" customHeight="1" spans="1:18">
      <c r="A223"/>
      <c r="B223" s="91"/>
      <c r="C223" s="91"/>
      <c r="D223" s="91"/>
      <c r="E223" s="91"/>
      <c r="F223" s="91"/>
      <c r="G223" s="91"/>
      <c r="H223" s="91"/>
      <c r="I223" s="91"/>
      <c r="J223" s="91"/>
      <c r="K223" s="91"/>
      <c r="L223" s="91"/>
      <c r="M223" s="91"/>
      <c r="N223" s="91"/>
      <c r="O223" s="104"/>
      <c r="P223" s="104"/>
      <c r="Q223" s="104"/>
      <c r="R223" s="104"/>
    </row>
    <row r="224" s="65" customFormat="1" ht="23.25" customHeight="1" spans="1:18">
      <c r="A224"/>
      <c r="B224" s="91"/>
      <c r="C224" s="91"/>
      <c r="D224" s="91"/>
      <c r="E224" s="91"/>
      <c r="F224" s="91"/>
      <c r="G224" s="91"/>
      <c r="H224" s="91"/>
      <c r="I224" s="91"/>
      <c r="J224" s="91"/>
      <c r="K224" s="91"/>
      <c r="L224" s="91"/>
      <c r="M224" s="91"/>
      <c r="N224" s="91"/>
      <c r="O224" s="104"/>
      <c r="P224" s="104"/>
      <c r="Q224" s="104"/>
      <c r="R224" s="104"/>
    </row>
    <row r="225" s="65" customFormat="1" ht="23.25" customHeight="1" spans="1:18">
      <c r="A225"/>
      <c r="B225" s="91"/>
      <c r="C225" s="91"/>
      <c r="D225" s="91"/>
      <c r="E225" s="91"/>
      <c r="F225" s="91"/>
      <c r="G225" s="91"/>
      <c r="H225" s="91"/>
      <c r="I225" s="91"/>
      <c r="J225" s="91"/>
      <c r="K225" s="91"/>
      <c r="L225" s="91"/>
      <c r="M225" s="91"/>
      <c r="N225" s="91"/>
      <c r="O225" s="104"/>
      <c r="P225" s="104"/>
      <c r="Q225" s="104"/>
      <c r="R225" s="104"/>
    </row>
    <row r="226" s="65" customFormat="1" ht="23.25" customHeight="1" spans="1:18">
      <c r="A226"/>
      <c r="B226" s="91"/>
      <c r="C226" s="91"/>
      <c r="D226" s="91"/>
      <c r="E226" s="91"/>
      <c r="F226" s="91"/>
      <c r="G226" s="91"/>
      <c r="H226" s="91"/>
      <c r="I226" s="91"/>
      <c r="J226" s="91"/>
      <c r="K226" s="91"/>
      <c r="L226" s="91"/>
      <c r="M226" s="91"/>
      <c r="N226" s="91"/>
      <c r="O226" s="104"/>
      <c r="P226" s="104"/>
      <c r="Q226" s="104"/>
      <c r="R226" s="104"/>
    </row>
    <row r="227" s="65" customFormat="1" ht="23.25" customHeight="1" spans="1:18">
      <c r="A227"/>
      <c r="B227" s="91"/>
      <c r="C227" s="91"/>
      <c r="D227" s="91"/>
      <c r="E227" s="91"/>
      <c r="F227" s="91"/>
      <c r="G227" s="91"/>
      <c r="H227" s="91"/>
      <c r="I227" s="91"/>
      <c r="J227" s="91"/>
      <c r="K227" s="91"/>
      <c r="L227" s="91"/>
      <c r="M227" s="91"/>
      <c r="N227" s="91"/>
      <c r="O227" s="104"/>
      <c r="P227" s="104"/>
      <c r="Q227" s="104"/>
      <c r="R227" s="104"/>
    </row>
    <row r="228" s="65" customFormat="1" ht="23.25" customHeight="1" spans="1:18">
      <c r="A228"/>
      <c r="B228" s="91"/>
      <c r="C228" s="91"/>
      <c r="D228" s="91"/>
      <c r="E228" s="91"/>
      <c r="F228" s="91"/>
      <c r="G228" s="91"/>
      <c r="H228" s="91"/>
      <c r="I228" s="91"/>
      <c r="J228" s="91"/>
      <c r="K228" s="91"/>
      <c r="L228" s="91"/>
      <c r="M228" s="91"/>
      <c r="N228" s="91"/>
      <c r="O228" s="104"/>
      <c r="P228" s="104"/>
      <c r="Q228" s="104"/>
      <c r="R228" s="104"/>
    </row>
    <row r="229" s="65" customFormat="1" ht="23.25" customHeight="1" spans="1:18">
      <c r="A229"/>
      <c r="B229" s="91"/>
      <c r="C229" s="91"/>
      <c r="D229" s="91"/>
      <c r="E229" s="91"/>
      <c r="F229" s="91"/>
      <c r="G229" s="91"/>
      <c r="H229" s="91"/>
      <c r="I229" s="91"/>
      <c r="J229" s="91"/>
      <c r="K229" s="91"/>
      <c r="L229" s="91"/>
      <c r="M229" s="91"/>
      <c r="N229" s="91"/>
      <c r="O229" s="104"/>
      <c r="P229" s="104"/>
      <c r="Q229" s="104"/>
      <c r="R229" s="104"/>
    </row>
    <row r="230" s="65" customFormat="1" ht="23.25" customHeight="1" spans="1:18">
      <c r="A230"/>
      <c r="B230" s="91"/>
      <c r="C230" s="91"/>
      <c r="D230" s="91"/>
      <c r="E230" s="91"/>
      <c r="F230" s="91"/>
      <c r="G230" s="91"/>
      <c r="H230" s="91"/>
      <c r="I230" s="91"/>
      <c r="J230" s="91"/>
      <c r="K230" s="91"/>
      <c r="L230" s="91"/>
      <c r="M230" s="91"/>
      <c r="N230" s="91"/>
      <c r="O230" s="104"/>
      <c r="P230" s="104"/>
      <c r="Q230" s="104"/>
      <c r="R230" s="104"/>
    </row>
    <row r="231" s="65" customFormat="1" ht="23.25" customHeight="1" spans="1:18">
      <c r="A231"/>
      <c r="B231" s="91"/>
      <c r="C231" s="91"/>
      <c r="D231" s="91"/>
      <c r="E231" s="91"/>
      <c r="F231" s="91"/>
      <c r="G231" s="91"/>
      <c r="H231" s="91"/>
      <c r="I231" s="91"/>
      <c r="J231" s="91"/>
      <c r="K231" s="91"/>
      <c r="L231" s="91"/>
      <c r="M231" s="91"/>
      <c r="N231" s="91"/>
      <c r="O231" s="104"/>
      <c r="P231" s="104"/>
      <c r="Q231" s="104"/>
      <c r="R231" s="104"/>
    </row>
    <row r="232" s="65" customFormat="1" ht="23.25" customHeight="1" spans="1:18">
      <c r="A232"/>
      <c r="B232" s="91"/>
      <c r="C232" s="91"/>
      <c r="D232" s="91"/>
      <c r="E232" s="91"/>
      <c r="F232" s="91"/>
      <c r="G232" s="91"/>
      <c r="H232" s="91"/>
      <c r="I232" s="91"/>
      <c r="J232" s="91"/>
      <c r="K232" s="91"/>
      <c r="L232" s="91"/>
      <c r="M232" s="91"/>
      <c r="N232" s="91"/>
      <c r="O232" s="104"/>
      <c r="P232" s="104"/>
      <c r="Q232" s="104"/>
      <c r="R232" s="104"/>
    </row>
    <row r="233" s="65" customFormat="1" ht="23.25" customHeight="1" spans="1:18">
      <c r="A233"/>
      <c r="B233" s="91"/>
      <c r="C233" s="91"/>
      <c r="D233" s="91"/>
      <c r="E233" s="91"/>
      <c r="F233" s="91"/>
      <c r="G233" s="91"/>
      <c r="H233" s="91"/>
      <c r="I233" s="91"/>
      <c r="J233" s="91"/>
      <c r="K233" s="91"/>
      <c r="L233" s="91"/>
      <c r="M233" s="91"/>
      <c r="N233" s="91"/>
      <c r="O233" s="18"/>
      <c r="P233" s="18"/>
      <c r="Q233" s="104"/>
      <c r="R233" s="104"/>
    </row>
    <row r="234" s="65" customFormat="1" ht="23.25" customHeight="1" spans="1:18">
      <c r="A234"/>
      <c r="B234" s="91"/>
      <c r="C234" s="91"/>
      <c r="D234" s="91"/>
      <c r="E234" s="91"/>
      <c r="F234" s="91"/>
      <c r="G234" s="91"/>
      <c r="H234" s="91"/>
      <c r="I234" s="91"/>
      <c r="J234" s="91"/>
      <c r="K234" s="91"/>
      <c r="L234" s="91"/>
      <c r="M234" s="91"/>
      <c r="N234" s="91"/>
      <c r="O234" s="18"/>
      <c r="P234" s="18"/>
      <c r="Q234" s="104"/>
      <c r="R234" s="104"/>
    </row>
    <row r="235" s="65" customFormat="1" ht="23.25" customHeight="1" spans="1:18">
      <c r="A235"/>
      <c r="B235" s="91"/>
      <c r="C235" s="91"/>
      <c r="D235" s="91"/>
      <c r="E235" s="91"/>
      <c r="F235" s="91"/>
      <c r="G235" s="91"/>
      <c r="H235" s="91"/>
      <c r="I235" s="91"/>
      <c r="J235" s="91"/>
      <c r="K235" s="91"/>
      <c r="L235" s="91"/>
      <c r="M235" s="91"/>
      <c r="N235" s="91"/>
      <c r="O235" s="18"/>
      <c r="P235" s="18"/>
      <c r="Q235" s="104"/>
      <c r="R235" s="104"/>
    </row>
    <row r="236" s="65" customFormat="1" ht="23.25" customHeight="1" spans="1:18">
      <c r="A236"/>
      <c r="B236" s="91"/>
      <c r="C236" s="91"/>
      <c r="D236" s="91"/>
      <c r="E236" s="91"/>
      <c r="F236" s="91"/>
      <c r="G236" s="91"/>
      <c r="H236" s="91"/>
      <c r="I236" s="91"/>
      <c r="J236" s="91"/>
      <c r="K236" s="91"/>
      <c r="L236" s="91"/>
      <c r="M236" s="91"/>
      <c r="N236" s="91"/>
      <c r="O236" s="18"/>
      <c r="P236" s="18"/>
      <c r="Q236" s="104"/>
      <c r="R236" s="104"/>
    </row>
    <row r="237" s="65" customFormat="1" ht="23.25" customHeight="1" spans="1:18">
      <c r="A237"/>
      <c r="B237" s="91"/>
      <c r="C237" s="91"/>
      <c r="D237" s="91"/>
      <c r="E237" s="91"/>
      <c r="F237" s="91"/>
      <c r="G237" s="91"/>
      <c r="H237" s="91"/>
      <c r="I237" s="91"/>
      <c r="J237" s="91"/>
      <c r="K237" s="91"/>
      <c r="L237" s="91"/>
      <c r="M237" s="91"/>
      <c r="N237" s="91"/>
      <c r="O237" s="18"/>
      <c r="P237" s="18"/>
      <c r="Q237" s="104"/>
      <c r="R237" s="104"/>
    </row>
    <row r="238" s="65" customFormat="1" ht="23.25" customHeight="1" spans="1:18">
      <c r="A238"/>
      <c r="B238" s="91"/>
      <c r="C238" s="91"/>
      <c r="D238" s="91"/>
      <c r="E238" s="91"/>
      <c r="F238" s="91"/>
      <c r="G238" s="91"/>
      <c r="H238" s="91"/>
      <c r="I238" s="91"/>
      <c r="J238" s="91"/>
      <c r="K238" s="91"/>
      <c r="L238" s="91"/>
      <c r="M238" s="91"/>
      <c r="N238" s="91"/>
      <c r="O238" s="18"/>
      <c r="P238" s="18"/>
      <c r="Q238" s="104"/>
      <c r="R238" s="104"/>
    </row>
    <row r="239" s="65" customFormat="1" ht="23.25" customHeight="1" spans="1:18">
      <c r="A239"/>
      <c r="B239" s="91"/>
      <c r="C239" s="91"/>
      <c r="D239" s="91"/>
      <c r="E239" s="91"/>
      <c r="F239" s="91"/>
      <c r="G239" s="91"/>
      <c r="H239" s="91"/>
      <c r="I239" s="91"/>
      <c r="J239" s="91"/>
      <c r="K239" s="91"/>
      <c r="L239" s="91"/>
      <c r="M239" s="91"/>
      <c r="N239" s="91"/>
      <c r="O239" s="18"/>
      <c r="P239" s="18"/>
      <c r="Q239" s="104"/>
      <c r="R239" s="104"/>
    </row>
    <row r="240" s="65" customFormat="1" ht="23.25" customHeight="1" spans="1:18">
      <c r="A240"/>
      <c r="B240" s="91"/>
      <c r="C240" s="91"/>
      <c r="D240" s="91"/>
      <c r="E240" s="91"/>
      <c r="F240" s="91"/>
      <c r="G240" s="91"/>
      <c r="H240" s="91"/>
      <c r="I240" s="91"/>
      <c r="J240" s="91"/>
      <c r="K240" s="91"/>
      <c r="L240" s="91"/>
      <c r="M240" s="91"/>
      <c r="N240" s="91"/>
      <c r="O240" s="18"/>
      <c r="P240" s="18"/>
      <c r="Q240" s="104"/>
      <c r="R240" s="104"/>
    </row>
    <row r="241" s="65" customFormat="1" ht="23.25" customHeight="1" spans="1:18">
      <c r="A241"/>
      <c r="B241" s="91"/>
      <c r="C241" s="91"/>
      <c r="D241" s="91"/>
      <c r="E241" s="91"/>
      <c r="F241" s="91"/>
      <c r="G241" s="91"/>
      <c r="H241" s="91"/>
      <c r="I241" s="91"/>
      <c r="J241" s="91"/>
      <c r="K241" s="91"/>
      <c r="L241" s="91"/>
      <c r="M241" s="91"/>
      <c r="N241" s="91"/>
      <c r="O241" s="18"/>
      <c r="P241" s="18"/>
      <c r="Q241" s="104"/>
      <c r="R241" s="104"/>
    </row>
    <row r="242" s="65" customFormat="1" ht="23.25" customHeight="1" spans="1:18">
      <c r="A242"/>
      <c r="B242" s="91"/>
      <c r="C242" s="91"/>
      <c r="D242" s="91"/>
      <c r="E242" s="91"/>
      <c r="F242" s="91"/>
      <c r="G242" s="91"/>
      <c r="H242" s="91"/>
      <c r="I242" s="91"/>
      <c r="J242" s="91"/>
      <c r="K242" s="91"/>
      <c r="L242" s="91"/>
      <c r="M242" s="91"/>
      <c r="N242" s="91"/>
      <c r="O242" s="18"/>
      <c r="P242" s="18"/>
      <c r="Q242" s="104"/>
      <c r="R242" s="104"/>
    </row>
    <row r="243" s="65" customFormat="1" spans="1:18">
      <c r="A243"/>
      <c r="B243" s="91"/>
      <c r="C243" s="91"/>
      <c r="D243" s="91"/>
      <c r="E243" s="91"/>
      <c r="F243" s="91"/>
      <c r="G243" s="91"/>
      <c r="H243" s="91"/>
      <c r="I243" s="91"/>
      <c r="J243" s="91"/>
      <c r="K243" s="91"/>
      <c r="L243" s="91"/>
      <c r="M243" s="91"/>
      <c r="N243" s="91"/>
      <c r="O243" s="18"/>
      <c r="P243" s="18"/>
      <c r="Q243" s="104"/>
      <c r="R243" s="104"/>
    </row>
    <row r="244" s="65" customFormat="1" spans="1:18">
      <c r="A244"/>
      <c r="B244" s="91"/>
      <c r="C244" s="91"/>
      <c r="D244" s="91"/>
      <c r="E244" s="91"/>
      <c r="F244" s="91"/>
      <c r="G244" s="91"/>
      <c r="H244" s="91"/>
      <c r="I244" s="91"/>
      <c r="J244" s="91"/>
      <c r="K244" s="91"/>
      <c r="L244" s="91"/>
      <c r="M244" s="91"/>
      <c r="N244" s="91"/>
      <c r="O244" s="18"/>
      <c r="P244" s="18"/>
      <c r="Q244" s="104"/>
      <c r="R244" s="104"/>
    </row>
    <row r="245" s="65" customFormat="1" spans="1:18">
      <c r="A245"/>
      <c r="B245" s="91"/>
      <c r="C245" s="91"/>
      <c r="D245" s="91"/>
      <c r="E245" s="91"/>
      <c r="F245" s="91"/>
      <c r="G245" s="91"/>
      <c r="H245" s="91"/>
      <c r="I245" s="91"/>
      <c r="J245" s="91"/>
      <c r="K245" s="91"/>
      <c r="L245" s="91"/>
      <c r="M245" s="91"/>
      <c r="N245" s="91"/>
      <c r="O245" s="18"/>
      <c r="P245" s="18"/>
      <c r="Q245" s="104"/>
      <c r="R245" s="104"/>
    </row>
    <row r="246" s="65" customFormat="1" spans="1:18">
      <c r="A246"/>
      <c r="B246" s="91"/>
      <c r="C246" s="91"/>
      <c r="D246" s="91"/>
      <c r="E246" s="91"/>
      <c r="F246" s="91"/>
      <c r="G246" s="91"/>
      <c r="H246" s="91"/>
      <c r="I246" s="91"/>
      <c r="J246" s="91"/>
      <c r="K246" s="91"/>
      <c r="L246" s="91"/>
      <c r="M246" s="91"/>
      <c r="N246" s="91"/>
      <c r="O246" s="18"/>
      <c r="P246" s="18"/>
      <c r="Q246" s="104"/>
      <c r="R246" s="104"/>
    </row>
    <row r="247" s="65" customFormat="1" spans="1:18">
      <c r="A247"/>
      <c r="B247" s="91"/>
      <c r="C247" s="91"/>
      <c r="D247" s="91"/>
      <c r="E247" s="91"/>
      <c r="F247" s="91"/>
      <c r="G247" s="91"/>
      <c r="H247" s="91"/>
      <c r="I247" s="91"/>
      <c r="J247" s="91"/>
      <c r="K247" s="91"/>
      <c r="L247" s="91"/>
      <c r="M247" s="91"/>
      <c r="N247" s="91"/>
      <c r="O247" s="18"/>
      <c r="P247" s="18"/>
      <c r="Q247" s="104"/>
      <c r="R247" s="104"/>
    </row>
    <row r="248" s="65" customFormat="1" spans="1:18">
      <c r="A248"/>
      <c r="B248" s="91"/>
      <c r="C248" s="91"/>
      <c r="D248" s="91"/>
      <c r="E248" s="91"/>
      <c r="F248" s="91"/>
      <c r="G248" s="91"/>
      <c r="H248" s="91"/>
      <c r="I248" s="91"/>
      <c r="J248" s="91"/>
      <c r="K248" s="91"/>
      <c r="L248" s="91"/>
      <c r="M248" s="91"/>
      <c r="N248" s="91"/>
      <c r="O248" s="18"/>
      <c r="P248" s="18"/>
      <c r="Q248" s="104"/>
      <c r="R248" s="104"/>
    </row>
    <row r="249" s="65" customFormat="1" spans="1:18">
      <c r="A249"/>
      <c r="B249" s="91"/>
      <c r="C249" s="91"/>
      <c r="D249" s="91"/>
      <c r="E249" s="91"/>
      <c r="F249" s="91"/>
      <c r="G249" s="91"/>
      <c r="H249" s="91"/>
      <c r="I249" s="91"/>
      <c r="J249" s="91"/>
      <c r="K249" s="91"/>
      <c r="L249" s="91"/>
      <c r="M249" s="91"/>
      <c r="N249" s="91"/>
      <c r="O249" s="18"/>
      <c r="P249" s="18"/>
      <c r="Q249" s="104"/>
      <c r="R249" s="104"/>
    </row>
    <row r="250" s="65" customFormat="1" spans="1:18">
      <c r="A250"/>
      <c r="B250" s="91"/>
      <c r="C250" s="91"/>
      <c r="D250" s="91"/>
      <c r="E250" s="91"/>
      <c r="F250" s="91"/>
      <c r="G250" s="91"/>
      <c r="H250" s="91"/>
      <c r="I250" s="91"/>
      <c r="J250" s="91"/>
      <c r="K250" s="91"/>
      <c r="L250" s="91"/>
      <c r="M250" s="91"/>
      <c r="N250" s="91"/>
      <c r="O250" s="18"/>
      <c r="P250" s="18"/>
      <c r="Q250" s="104"/>
      <c r="R250" s="104"/>
    </row>
    <row r="251" s="65" customFormat="1" spans="1:18">
      <c r="A251"/>
      <c r="B251" s="91"/>
      <c r="C251" s="91"/>
      <c r="D251" s="91"/>
      <c r="E251" s="91"/>
      <c r="F251" s="91"/>
      <c r="G251" s="91"/>
      <c r="H251" s="91"/>
      <c r="I251" s="91"/>
      <c r="J251" s="91"/>
      <c r="K251" s="91"/>
      <c r="L251" s="91"/>
      <c r="M251" s="91"/>
      <c r="N251" s="91"/>
      <c r="O251" s="18"/>
      <c r="P251" s="18"/>
      <c r="Q251" s="104"/>
      <c r="R251" s="104"/>
    </row>
    <row r="252" s="65" customFormat="1" spans="1:18">
      <c r="A252"/>
      <c r="B252" s="91"/>
      <c r="C252" s="91"/>
      <c r="D252" s="91"/>
      <c r="E252" s="91"/>
      <c r="F252" s="91"/>
      <c r="G252" s="91"/>
      <c r="H252" s="91"/>
      <c r="I252" s="91"/>
      <c r="J252" s="91"/>
      <c r="K252" s="91"/>
      <c r="L252" s="91"/>
      <c r="M252" s="91"/>
      <c r="N252" s="91"/>
      <c r="O252" s="18"/>
      <c r="P252" s="18"/>
      <c r="Q252" s="104"/>
      <c r="R252" s="104"/>
    </row>
    <row r="253" s="65" customFormat="1" spans="1:18">
      <c r="A253"/>
      <c r="B253" s="91"/>
      <c r="C253" s="91"/>
      <c r="D253" s="91"/>
      <c r="E253" s="91"/>
      <c r="F253" s="91"/>
      <c r="G253" s="91"/>
      <c r="H253" s="91"/>
      <c r="I253" s="91"/>
      <c r="J253" s="91"/>
      <c r="K253" s="91"/>
      <c r="L253" s="91"/>
      <c r="M253" s="91"/>
      <c r="N253" s="91"/>
      <c r="O253" s="18"/>
      <c r="P253" s="18"/>
      <c r="Q253" s="104"/>
      <c r="R253" s="104"/>
    </row>
    <row r="254" s="65" customFormat="1" spans="1:18">
      <c r="A254"/>
      <c r="B254" s="91"/>
      <c r="C254" s="91"/>
      <c r="D254" s="91"/>
      <c r="E254" s="91"/>
      <c r="F254" s="91"/>
      <c r="G254" s="91"/>
      <c r="H254" s="91"/>
      <c r="I254" s="91"/>
      <c r="J254" s="91"/>
      <c r="K254" s="91"/>
      <c r="L254" s="91"/>
      <c r="M254" s="91"/>
      <c r="N254" s="91"/>
      <c r="O254" s="18"/>
      <c r="P254" s="18"/>
      <c r="Q254" s="104"/>
      <c r="R254" s="104"/>
    </row>
    <row r="255" s="65" customFormat="1" spans="1:18">
      <c r="A255"/>
      <c r="B255" s="91"/>
      <c r="C255" s="91"/>
      <c r="D255" s="91"/>
      <c r="E255" s="91"/>
      <c r="F255" s="91"/>
      <c r="G255" s="91"/>
      <c r="H255" s="91"/>
      <c r="I255" s="91"/>
      <c r="J255" s="91"/>
      <c r="K255" s="91"/>
      <c r="L255" s="91"/>
      <c r="M255" s="91"/>
      <c r="N255" s="91"/>
      <c r="O255" s="18"/>
      <c r="P255" s="18"/>
      <c r="Q255" s="104"/>
      <c r="R255" s="104"/>
    </row>
    <row r="256" s="65" customFormat="1" spans="1:18">
      <c r="A256"/>
      <c r="B256" s="91"/>
      <c r="C256" s="91"/>
      <c r="D256" s="91"/>
      <c r="E256" s="91"/>
      <c r="F256" s="91"/>
      <c r="G256" s="91"/>
      <c r="H256" s="91"/>
      <c r="I256" s="91"/>
      <c r="J256" s="91"/>
      <c r="K256" s="91"/>
      <c r="L256" s="91"/>
      <c r="M256" s="91"/>
      <c r="N256" s="91"/>
      <c r="O256" s="18"/>
      <c r="P256" s="18"/>
      <c r="Q256" s="104"/>
      <c r="R256" s="104"/>
    </row>
    <row r="257" s="65" customFormat="1" spans="1:18">
      <c r="A257"/>
      <c r="B257" s="91"/>
      <c r="C257" s="91"/>
      <c r="D257" s="91"/>
      <c r="E257" s="91"/>
      <c r="F257" s="91"/>
      <c r="G257" s="91"/>
      <c r="H257" s="91"/>
      <c r="I257" s="91"/>
      <c r="J257" s="91"/>
      <c r="K257" s="91"/>
      <c r="L257" s="91"/>
      <c r="M257" s="91"/>
      <c r="N257" s="91"/>
      <c r="O257" s="18"/>
      <c r="P257" s="18"/>
      <c r="Q257" s="104"/>
      <c r="R257" s="104"/>
    </row>
    <row r="258" s="65" customFormat="1" spans="1:18">
      <c r="A258"/>
      <c r="B258" s="91"/>
      <c r="C258" s="91"/>
      <c r="D258" s="91"/>
      <c r="E258" s="91"/>
      <c r="F258" s="91"/>
      <c r="G258" s="91"/>
      <c r="H258" s="91"/>
      <c r="I258" s="91"/>
      <c r="J258" s="91"/>
      <c r="K258" s="91"/>
      <c r="L258" s="91"/>
      <c r="M258" s="91"/>
      <c r="N258" s="91"/>
      <c r="O258" s="18"/>
      <c r="P258" s="18"/>
      <c r="Q258" s="104"/>
      <c r="R258" s="104"/>
    </row>
    <row r="259" s="65" customFormat="1" spans="1:18">
      <c r="A259"/>
      <c r="B259" s="91"/>
      <c r="C259" s="91"/>
      <c r="D259" s="91"/>
      <c r="E259" s="91"/>
      <c r="F259" s="91"/>
      <c r="G259" s="91"/>
      <c r="H259" s="91"/>
      <c r="I259" s="91"/>
      <c r="J259" s="91"/>
      <c r="K259" s="91"/>
      <c r="L259" s="91"/>
      <c r="M259" s="91"/>
      <c r="N259" s="91"/>
      <c r="O259" s="18"/>
      <c r="P259" s="18"/>
      <c r="Q259" s="104"/>
      <c r="R259" s="104"/>
    </row>
    <row r="260" s="65" customFormat="1" spans="1:18">
      <c r="A260"/>
      <c r="B260" s="91"/>
      <c r="C260" s="91"/>
      <c r="D260" s="91"/>
      <c r="E260" s="91"/>
      <c r="F260" s="91"/>
      <c r="G260" s="91"/>
      <c r="H260" s="91"/>
      <c r="I260" s="91"/>
      <c r="J260" s="91"/>
      <c r="K260" s="91"/>
      <c r="L260" s="91"/>
      <c r="M260" s="91"/>
      <c r="N260" s="91"/>
      <c r="O260" s="18"/>
      <c r="P260" s="18"/>
      <c r="Q260" s="104"/>
      <c r="R260" s="104"/>
    </row>
    <row r="261" s="65" customFormat="1" spans="1:18">
      <c r="A261"/>
      <c r="B261" s="91"/>
      <c r="C261" s="91"/>
      <c r="D261" s="91"/>
      <c r="E261" s="91"/>
      <c r="F261" s="91"/>
      <c r="G261" s="91"/>
      <c r="H261" s="91"/>
      <c r="I261" s="91"/>
      <c r="J261" s="91"/>
      <c r="K261" s="91"/>
      <c r="L261" s="91"/>
      <c r="M261" s="91"/>
      <c r="N261" s="91"/>
      <c r="O261" s="18"/>
      <c r="P261" s="18"/>
      <c r="Q261" s="104"/>
      <c r="R261" s="104"/>
    </row>
    <row r="262" s="65" customFormat="1" spans="1:18">
      <c r="A262"/>
      <c r="B262" s="91"/>
      <c r="C262" s="91"/>
      <c r="D262" s="91"/>
      <c r="E262" s="91"/>
      <c r="F262" s="91"/>
      <c r="G262" s="91"/>
      <c r="H262" s="91"/>
      <c r="I262" s="91"/>
      <c r="J262" s="91"/>
      <c r="K262" s="91"/>
      <c r="L262" s="91"/>
      <c r="M262" s="91"/>
      <c r="N262" s="91"/>
      <c r="O262" s="18"/>
      <c r="P262" s="18"/>
      <c r="Q262" s="104"/>
      <c r="R262" s="104"/>
    </row>
    <row r="263" s="65" customFormat="1" spans="1:18">
      <c r="A263"/>
      <c r="B263" s="91"/>
      <c r="C263" s="91"/>
      <c r="D263" s="91"/>
      <c r="E263" s="91"/>
      <c r="F263" s="91"/>
      <c r="G263" s="91"/>
      <c r="H263" s="91"/>
      <c r="I263" s="91"/>
      <c r="J263" s="91"/>
      <c r="K263" s="91"/>
      <c r="L263" s="91"/>
      <c r="M263" s="91"/>
      <c r="N263" s="91"/>
      <c r="O263" s="18"/>
      <c r="P263" s="18"/>
      <c r="Q263" s="104"/>
      <c r="R263" s="104"/>
    </row>
    <row r="264" s="65" customFormat="1" spans="1:18">
      <c r="A264"/>
      <c r="B264" s="91"/>
      <c r="C264" s="91"/>
      <c r="D264" s="91"/>
      <c r="E264" s="91"/>
      <c r="F264" s="91"/>
      <c r="G264" s="91"/>
      <c r="H264" s="91"/>
      <c r="I264" s="91"/>
      <c r="J264" s="91"/>
      <c r="K264" s="91"/>
      <c r="L264" s="91"/>
      <c r="M264" s="91"/>
      <c r="N264" s="91"/>
      <c r="O264" s="18"/>
      <c r="P264" s="18"/>
      <c r="Q264" s="104"/>
      <c r="R264" s="104"/>
    </row>
    <row r="265" s="65" customFormat="1" spans="1:18">
      <c r="A265"/>
      <c r="B265" s="91"/>
      <c r="C265" s="91"/>
      <c r="D265" s="91"/>
      <c r="E265" s="91"/>
      <c r="F265" s="91"/>
      <c r="G265" s="91"/>
      <c r="H265" s="91"/>
      <c r="I265" s="91"/>
      <c r="J265" s="91"/>
      <c r="K265" s="91"/>
      <c r="L265" s="91"/>
      <c r="M265" s="91"/>
      <c r="N265" s="91"/>
      <c r="O265" s="18"/>
      <c r="P265" s="18"/>
      <c r="Q265" s="104"/>
      <c r="R265" s="104"/>
    </row>
    <row r="266" s="65" customFormat="1" spans="1:18">
      <c r="A266"/>
      <c r="B266" s="91"/>
      <c r="C266" s="91"/>
      <c r="D266" s="91"/>
      <c r="E266" s="91"/>
      <c r="F266" s="91"/>
      <c r="G266" s="91"/>
      <c r="H266" s="91"/>
      <c r="I266" s="91"/>
      <c r="J266" s="91"/>
      <c r="K266" s="91"/>
      <c r="L266" s="91"/>
      <c r="M266" s="91"/>
      <c r="N266" s="91"/>
      <c r="O266" s="18"/>
      <c r="P266" s="18"/>
      <c r="Q266" s="104"/>
      <c r="R266" s="104"/>
    </row>
    <row r="267" s="65" customFormat="1" spans="1:18">
      <c r="A267"/>
      <c r="B267" s="91"/>
      <c r="C267" s="91"/>
      <c r="D267" s="91"/>
      <c r="E267" s="91"/>
      <c r="F267" s="91"/>
      <c r="G267" s="91"/>
      <c r="H267" s="91"/>
      <c r="I267" s="91"/>
      <c r="J267" s="91"/>
      <c r="K267" s="91"/>
      <c r="L267" s="91"/>
      <c r="M267" s="91"/>
      <c r="N267" s="91"/>
      <c r="O267" s="18"/>
      <c r="P267" s="18"/>
      <c r="Q267" s="104"/>
      <c r="R267" s="104"/>
    </row>
    <row r="268" s="65" customFormat="1" spans="1:18">
      <c r="A268"/>
      <c r="B268" s="91"/>
      <c r="C268" s="91"/>
      <c r="D268" s="91"/>
      <c r="E268" s="91"/>
      <c r="F268" s="91"/>
      <c r="G268" s="91"/>
      <c r="H268" s="91"/>
      <c r="I268" s="91"/>
      <c r="J268" s="91"/>
      <c r="K268" s="91"/>
      <c r="L268" s="91"/>
      <c r="M268" s="91"/>
      <c r="N268" s="91"/>
      <c r="O268" s="18"/>
      <c r="P268" s="18"/>
      <c r="Q268" s="104"/>
      <c r="R268" s="104"/>
    </row>
    <row r="269" s="65" customFormat="1" spans="1:18">
      <c r="A269"/>
      <c r="B269" s="91"/>
      <c r="C269" s="91"/>
      <c r="D269" s="91"/>
      <c r="E269" s="91"/>
      <c r="F269" s="91"/>
      <c r="G269" s="91"/>
      <c r="H269" s="91"/>
      <c r="I269" s="91"/>
      <c r="J269" s="91"/>
      <c r="K269" s="91"/>
      <c r="L269" s="91"/>
      <c r="M269" s="91"/>
      <c r="N269" s="91"/>
      <c r="O269" s="18"/>
      <c r="P269" s="18"/>
      <c r="Q269" s="104"/>
      <c r="R269" s="104"/>
    </row>
    <row r="270" s="65" customFormat="1" spans="1:18">
      <c r="A270"/>
      <c r="B270" s="91"/>
      <c r="C270" s="91"/>
      <c r="D270" s="91"/>
      <c r="E270" s="91"/>
      <c r="F270" s="91"/>
      <c r="G270" s="91"/>
      <c r="H270" s="91"/>
      <c r="I270" s="91"/>
      <c r="J270" s="91"/>
      <c r="K270" s="91"/>
      <c r="L270" s="91"/>
      <c r="M270" s="91"/>
      <c r="N270" s="91"/>
      <c r="O270" s="18"/>
      <c r="P270" s="18"/>
      <c r="Q270" s="104"/>
      <c r="R270" s="104"/>
    </row>
    <row r="271" s="65" customFormat="1" spans="1:18">
      <c r="A271"/>
      <c r="B271" s="91"/>
      <c r="C271" s="91"/>
      <c r="D271" s="91"/>
      <c r="E271" s="91"/>
      <c r="F271" s="91"/>
      <c r="G271" s="91"/>
      <c r="H271" s="91"/>
      <c r="I271" s="91"/>
      <c r="J271" s="91"/>
      <c r="K271" s="91"/>
      <c r="L271" s="91"/>
      <c r="M271" s="91"/>
      <c r="N271" s="91"/>
      <c r="O271" s="18"/>
      <c r="P271" s="18"/>
      <c r="Q271" s="104"/>
      <c r="R271" s="104"/>
    </row>
    <row r="272" s="65" customFormat="1" spans="1:18">
      <c r="A272"/>
      <c r="B272" s="91"/>
      <c r="C272" s="91"/>
      <c r="D272" s="91"/>
      <c r="E272" s="91"/>
      <c r="F272" s="91"/>
      <c r="G272" s="91"/>
      <c r="H272" s="91"/>
      <c r="I272" s="91"/>
      <c r="J272" s="91"/>
      <c r="K272" s="91"/>
      <c r="L272" s="91"/>
      <c r="M272" s="91"/>
      <c r="N272" s="91"/>
      <c r="O272" s="18"/>
      <c r="P272" s="18"/>
      <c r="Q272" s="104"/>
      <c r="R272" s="104"/>
    </row>
    <row r="273" s="65" customFormat="1" spans="1:18">
      <c r="A273"/>
      <c r="B273" s="91"/>
      <c r="C273" s="91"/>
      <c r="D273" s="91"/>
      <c r="E273" s="91"/>
      <c r="F273" s="91"/>
      <c r="G273" s="91"/>
      <c r="H273" s="91"/>
      <c r="I273" s="91"/>
      <c r="J273" s="91"/>
      <c r="K273" s="91"/>
      <c r="L273" s="91"/>
      <c r="M273" s="91"/>
      <c r="N273" s="91"/>
      <c r="O273" s="18"/>
      <c r="P273" s="18"/>
      <c r="Q273" s="104"/>
      <c r="R273" s="104"/>
    </row>
    <row r="274" s="65" customFormat="1" spans="1:18">
      <c r="A274"/>
      <c r="B274" s="91"/>
      <c r="C274" s="91"/>
      <c r="D274" s="91"/>
      <c r="E274" s="91"/>
      <c r="F274" s="91"/>
      <c r="G274" s="91"/>
      <c r="H274" s="91"/>
      <c r="I274" s="91"/>
      <c r="J274" s="91"/>
      <c r="K274" s="91"/>
      <c r="L274" s="91"/>
      <c r="M274" s="91"/>
      <c r="N274" s="91"/>
      <c r="O274" s="18"/>
      <c r="P274" s="18"/>
      <c r="Q274" s="104"/>
      <c r="R274" s="104"/>
    </row>
    <row r="275" s="65" customFormat="1" spans="1:18">
      <c r="A275"/>
      <c r="B275" s="91"/>
      <c r="C275" s="91"/>
      <c r="D275" s="91"/>
      <c r="E275" s="91"/>
      <c r="F275" s="91"/>
      <c r="G275" s="91"/>
      <c r="H275" s="91"/>
      <c r="I275" s="91"/>
      <c r="J275" s="91"/>
      <c r="K275" s="91"/>
      <c r="L275" s="91"/>
      <c r="M275" s="91"/>
      <c r="N275" s="91"/>
      <c r="O275" s="18"/>
      <c r="P275" s="18"/>
      <c r="Q275" s="104"/>
      <c r="R275" s="104"/>
    </row>
    <row r="276" s="65" customFormat="1" spans="1:18">
      <c r="A276"/>
      <c r="B276" s="91"/>
      <c r="C276" s="91"/>
      <c r="D276" s="91"/>
      <c r="E276" s="91"/>
      <c r="F276" s="91"/>
      <c r="G276" s="91"/>
      <c r="H276" s="91"/>
      <c r="I276" s="91"/>
      <c r="J276" s="91"/>
      <c r="K276" s="91"/>
      <c r="L276" s="91"/>
      <c r="M276" s="91"/>
      <c r="N276" s="91"/>
      <c r="O276" s="18"/>
      <c r="P276" s="18"/>
      <c r="Q276" s="104"/>
      <c r="R276" s="104"/>
    </row>
    <row r="277" s="65" customFormat="1" spans="1:18">
      <c r="A277"/>
      <c r="B277" s="91"/>
      <c r="C277" s="91"/>
      <c r="D277" s="91"/>
      <c r="E277" s="91"/>
      <c r="F277" s="91"/>
      <c r="G277" s="91"/>
      <c r="H277" s="91"/>
      <c r="I277" s="91"/>
      <c r="J277" s="91"/>
      <c r="K277" s="91"/>
      <c r="L277" s="91"/>
      <c r="M277" s="91"/>
      <c r="N277" s="91"/>
      <c r="O277" s="18"/>
      <c r="P277" s="18"/>
      <c r="Q277" s="104"/>
      <c r="R277" s="104"/>
    </row>
    <row r="278" s="65" customFormat="1" spans="1:18">
      <c r="A278"/>
      <c r="B278" s="91"/>
      <c r="C278" s="91"/>
      <c r="D278" s="91"/>
      <c r="E278" s="91"/>
      <c r="F278" s="91"/>
      <c r="G278" s="91"/>
      <c r="H278" s="91"/>
      <c r="I278" s="91"/>
      <c r="J278" s="91"/>
      <c r="K278" s="91"/>
      <c r="L278" s="91"/>
      <c r="M278" s="91"/>
      <c r="N278" s="91"/>
      <c r="O278" s="18"/>
      <c r="P278" s="18"/>
      <c r="Q278" s="104"/>
      <c r="R278" s="104"/>
    </row>
    <row r="279" s="65" customFormat="1" spans="1:18">
      <c r="A279"/>
      <c r="B279" s="91"/>
      <c r="C279" s="91"/>
      <c r="D279" s="91"/>
      <c r="E279" s="91"/>
      <c r="F279" s="91"/>
      <c r="G279" s="91"/>
      <c r="H279" s="91"/>
      <c r="I279" s="91"/>
      <c r="J279" s="91"/>
      <c r="K279" s="91"/>
      <c r="L279" s="91"/>
      <c r="M279" s="91"/>
      <c r="N279" s="91"/>
      <c r="O279" s="18"/>
      <c r="P279" s="18"/>
      <c r="Q279" s="104"/>
      <c r="R279" s="104"/>
    </row>
    <row r="280" s="65" customFormat="1" spans="1:18">
      <c r="A280"/>
      <c r="B280" s="91"/>
      <c r="C280" s="91"/>
      <c r="D280" s="91"/>
      <c r="E280" s="91"/>
      <c r="F280" s="91"/>
      <c r="G280" s="91"/>
      <c r="H280" s="91"/>
      <c r="I280" s="91"/>
      <c r="J280" s="91"/>
      <c r="K280" s="91"/>
      <c r="L280" s="91"/>
      <c r="M280" s="91"/>
      <c r="N280" s="91"/>
      <c r="O280" s="18"/>
      <c r="P280" s="18"/>
      <c r="Q280" s="104"/>
      <c r="R280" s="104"/>
    </row>
    <row r="281" s="65" customFormat="1" spans="1:18">
      <c r="A281"/>
      <c r="B281" s="91"/>
      <c r="C281" s="91"/>
      <c r="D281" s="91"/>
      <c r="E281" s="91"/>
      <c r="F281" s="91"/>
      <c r="G281" s="91"/>
      <c r="H281" s="91"/>
      <c r="I281" s="91"/>
      <c r="J281" s="91"/>
      <c r="K281" s="91"/>
      <c r="L281" s="91"/>
      <c r="M281" s="91"/>
      <c r="N281" s="91"/>
      <c r="O281" s="18"/>
      <c r="P281" s="18"/>
      <c r="Q281" s="104"/>
      <c r="R281" s="104"/>
    </row>
    <row r="282" s="65" customFormat="1" spans="1:18">
      <c r="A282"/>
      <c r="B282" s="91"/>
      <c r="C282" s="91"/>
      <c r="D282" s="91"/>
      <c r="E282" s="91"/>
      <c r="F282" s="91"/>
      <c r="G282" s="91"/>
      <c r="H282" s="91"/>
      <c r="I282" s="91"/>
      <c r="J282" s="91"/>
      <c r="K282" s="91"/>
      <c r="L282" s="91"/>
      <c r="M282" s="91"/>
      <c r="N282" s="91"/>
      <c r="O282" s="18"/>
      <c r="P282" s="18"/>
      <c r="Q282" s="104"/>
      <c r="R282" s="104"/>
    </row>
    <row r="283" s="65" customFormat="1" spans="1:18">
      <c r="A283"/>
      <c r="B283" s="91"/>
      <c r="C283" s="91"/>
      <c r="D283" s="91"/>
      <c r="E283" s="91"/>
      <c r="F283" s="91"/>
      <c r="G283" s="91"/>
      <c r="H283" s="91"/>
      <c r="I283" s="91"/>
      <c r="J283" s="91"/>
      <c r="K283" s="91"/>
      <c r="L283" s="91"/>
      <c r="M283" s="91"/>
      <c r="N283" s="91"/>
      <c r="O283" s="18"/>
      <c r="P283" s="18"/>
      <c r="Q283" s="104"/>
      <c r="R283" s="104"/>
    </row>
    <row r="284" s="65" customFormat="1" spans="1:18">
      <c r="A284"/>
      <c r="B284" s="91"/>
      <c r="C284" s="91"/>
      <c r="D284" s="91"/>
      <c r="E284" s="91"/>
      <c r="F284" s="91"/>
      <c r="G284" s="91"/>
      <c r="H284" s="91"/>
      <c r="I284" s="91"/>
      <c r="J284" s="91"/>
      <c r="K284" s="91"/>
      <c r="L284" s="91"/>
      <c r="M284" s="91"/>
      <c r="N284" s="91"/>
      <c r="O284" s="18"/>
      <c r="P284" s="18"/>
      <c r="Q284" s="104"/>
      <c r="R284" s="104"/>
    </row>
    <row r="285" s="65" customFormat="1" spans="1:18">
      <c r="A285"/>
      <c r="B285" s="91"/>
      <c r="C285" s="91"/>
      <c r="D285" s="91"/>
      <c r="E285" s="91"/>
      <c r="F285" s="91"/>
      <c r="G285" s="91"/>
      <c r="H285" s="91"/>
      <c r="I285" s="91"/>
      <c r="J285" s="91"/>
      <c r="K285" s="91"/>
      <c r="L285" s="91"/>
      <c r="M285" s="91"/>
      <c r="N285" s="91"/>
      <c r="O285" s="18"/>
      <c r="P285" s="18"/>
      <c r="Q285" s="104"/>
      <c r="R285" s="104"/>
    </row>
    <row r="286" s="65" customFormat="1" spans="1:18">
      <c r="A286"/>
      <c r="B286" s="91"/>
      <c r="C286" s="91"/>
      <c r="D286" s="91"/>
      <c r="E286" s="91"/>
      <c r="F286" s="91"/>
      <c r="G286" s="91"/>
      <c r="H286" s="91"/>
      <c r="I286" s="91"/>
      <c r="J286" s="91"/>
      <c r="K286" s="91"/>
      <c r="L286" s="91"/>
      <c r="M286" s="91"/>
      <c r="N286" s="91"/>
      <c r="O286" s="18"/>
      <c r="P286" s="18"/>
      <c r="Q286" s="104"/>
      <c r="R286" s="104"/>
    </row>
    <row r="287" s="65" customFormat="1" spans="1:18">
      <c r="A287"/>
      <c r="B287" s="91"/>
      <c r="C287" s="91"/>
      <c r="D287" s="91"/>
      <c r="E287" s="91"/>
      <c r="F287" s="91"/>
      <c r="G287" s="91"/>
      <c r="H287" s="91"/>
      <c r="I287" s="91"/>
      <c r="J287" s="91"/>
      <c r="K287" s="91"/>
      <c r="L287" s="91"/>
      <c r="M287" s="91"/>
      <c r="N287" s="91"/>
      <c r="O287" s="18"/>
      <c r="P287" s="18"/>
      <c r="Q287" s="104"/>
      <c r="R287" s="104"/>
    </row>
    <row r="288" s="65" customFormat="1" spans="1:18">
      <c r="A288"/>
      <c r="B288" s="91"/>
      <c r="C288" s="91"/>
      <c r="D288" s="91"/>
      <c r="E288" s="91"/>
      <c r="F288" s="91"/>
      <c r="G288" s="91"/>
      <c r="H288" s="91"/>
      <c r="I288" s="91"/>
      <c r="J288" s="91"/>
      <c r="K288" s="91"/>
      <c r="L288" s="91"/>
      <c r="M288" s="91"/>
      <c r="N288" s="91"/>
      <c r="O288" s="18"/>
      <c r="P288" s="18"/>
      <c r="Q288" s="104"/>
      <c r="R288" s="104"/>
    </row>
    <row r="289" s="65" customFormat="1" spans="1:18">
      <c r="A289"/>
      <c r="B289" s="91"/>
      <c r="C289" s="91"/>
      <c r="D289" s="91"/>
      <c r="E289" s="91"/>
      <c r="F289" s="91"/>
      <c r="G289" s="91"/>
      <c r="H289" s="91"/>
      <c r="I289" s="91"/>
      <c r="J289" s="91"/>
      <c r="K289" s="91"/>
      <c r="L289" s="91"/>
      <c r="M289" s="91"/>
      <c r="N289" s="91"/>
      <c r="O289" s="18"/>
      <c r="P289" s="18"/>
      <c r="Q289" s="104"/>
      <c r="R289" s="104"/>
    </row>
    <row r="290" s="65" customFormat="1" spans="1:18">
      <c r="A290"/>
      <c r="B290" s="91"/>
      <c r="C290" s="91"/>
      <c r="D290" s="91"/>
      <c r="E290" s="91"/>
      <c r="F290" s="91"/>
      <c r="G290" s="91"/>
      <c r="H290" s="91"/>
      <c r="I290" s="91"/>
      <c r="J290" s="91"/>
      <c r="K290" s="91"/>
      <c r="L290" s="91"/>
      <c r="M290" s="91"/>
      <c r="N290" s="91"/>
      <c r="O290" s="18"/>
      <c r="P290" s="18"/>
      <c r="Q290" s="104"/>
      <c r="R290" s="104"/>
    </row>
    <row r="291" s="65" customFormat="1" spans="1:18">
      <c r="A291"/>
      <c r="B291" s="91"/>
      <c r="C291" s="91"/>
      <c r="D291" s="91"/>
      <c r="E291" s="91"/>
      <c r="F291" s="91"/>
      <c r="G291" s="91"/>
      <c r="H291" s="91"/>
      <c r="I291" s="91"/>
      <c r="J291" s="91"/>
      <c r="K291" s="91"/>
      <c r="L291" s="91"/>
      <c r="M291" s="91"/>
      <c r="N291" s="91"/>
      <c r="O291" s="18"/>
      <c r="P291" s="18"/>
      <c r="Q291" s="104"/>
      <c r="R291" s="104"/>
    </row>
    <row r="292" s="65" customFormat="1" spans="1:18">
      <c r="A292"/>
      <c r="B292" s="91"/>
      <c r="C292" s="91"/>
      <c r="D292" s="91"/>
      <c r="E292" s="91"/>
      <c r="F292" s="91"/>
      <c r="G292" s="91"/>
      <c r="H292" s="91"/>
      <c r="I292" s="91"/>
      <c r="J292" s="91"/>
      <c r="K292" s="91"/>
      <c r="L292" s="91"/>
      <c r="M292" s="91"/>
      <c r="N292" s="91"/>
      <c r="O292" s="18"/>
      <c r="P292" s="18"/>
      <c r="Q292" s="104"/>
      <c r="R292" s="104"/>
    </row>
    <row r="293" s="65" customFormat="1" spans="1:18">
      <c r="A293"/>
      <c r="B293" s="91"/>
      <c r="C293" s="91"/>
      <c r="D293" s="91"/>
      <c r="E293" s="91"/>
      <c r="F293" s="91"/>
      <c r="G293" s="91"/>
      <c r="H293" s="91"/>
      <c r="I293" s="91"/>
      <c r="J293" s="91"/>
      <c r="K293" s="91"/>
      <c r="L293" s="91"/>
      <c r="M293" s="91"/>
      <c r="N293" s="91"/>
      <c r="O293" s="18"/>
      <c r="P293" s="18"/>
      <c r="Q293" s="104"/>
      <c r="R293" s="104"/>
    </row>
    <row r="294" s="65" customFormat="1" spans="1:18">
      <c r="A294"/>
      <c r="B294" s="91"/>
      <c r="C294" s="91"/>
      <c r="D294" s="91"/>
      <c r="E294" s="91"/>
      <c r="F294" s="91"/>
      <c r="G294" s="91"/>
      <c r="H294" s="91"/>
      <c r="I294" s="91"/>
      <c r="J294" s="91"/>
      <c r="K294" s="91"/>
      <c r="L294" s="91"/>
      <c r="M294" s="91"/>
      <c r="N294" s="91"/>
      <c r="O294" s="18"/>
      <c r="P294" s="18"/>
      <c r="Q294" s="104"/>
      <c r="R294" s="104"/>
    </row>
    <row r="295" s="65" customFormat="1" spans="1:18">
      <c r="A295"/>
      <c r="B295" s="91"/>
      <c r="C295" s="91"/>
      <c r="D295" s="91"/>
      <c r="E295" s="91"/>
      <c r="F295" s="91"/>
      <c r="G295" s="91"/>
      <c r="H295" s="91"/>
      <c r="I295" s="91"/>
      <c r="J295" s="91"/>
      <c r="K295" s="91"/>
      <c r="L295" s="91"/>
      <c r="M295" s="91"/>
      <c r="N295" s="91"/>
      <c r="O295" s="18"/>
      <c r="P295" s="18"/>
      <c r="Q295" s="104"/>
      <c r="R295" s="104"/>
    </row>
    <row r="296" s="65" customFormat="1" spans="1:18">
      <c r="A296"/>
      <c r="B296" s="91"/>
      <c r="C296" s="91"/>
      <c r="D296" s="91"/>
      <c r="E296" s="91"/>
      <c r="F296" s="91"/>
      <c r="G296" s="91"/>
      <c r="H296" s="91"/>
      <c r="I296" s="91"/>
      <c r="J296" s="91"/>
      <c r="K296" s="91"/>
      <c r="L296" s="91"/>
      <c r="M296" s="91"/>
      <c r="N296" s="91"/>
      <c r="O296" s="18"/>
      <c r="P296" s="18"/>
      <c r="Q296" s="104"/>
      <c r="R296" s="104"/>
    </row>
    <row r="297" s="65" customFormat="1" spans="1:18">
      <c r="A297"/>
      <c r="B297" s="91"/>
      <c r="C297" s="91"/>
      <c r="D297" s="91"/>
      <c r="E297" s="91"/>
      <c r="F297" s="91"/>
      <c r="G297" s="91"/>
      <c r="H297" s="91"/>
      <c r="I297" s="91"/>
      <c r="J297" s="91"/>
      <c r="K297" s="91"/>
      <c r="L297" s="91"/>
      <c r="M297" s="91"/>
      <c r="N297" s="91"/>
      <c r="O297" s="18"/>
      <c r="P297" s="18"/>
      <c r="Q297" s="104"/>
      <c r="R297" s="104"/>
    </row>
    <row r="298" s="65" customFormat="1" spans="1:18">
      <c r="A298"/>
      <c r="B298" s="91"/>
      <c r="C298" s="91"/>
      <c r="D298" s="91"/>
      <c r="E298" s="91"/>
      <c r="F298" s="91"/>
      <c r="G298" s="91"/>
      <c r="H298" s="91"/>
      <c r="I298" s="91"/>
      <c r="J298" s="91"/>
      <c r="K298" s="91"/>
      <c r="L298" s="91"/>
      <c r="M298" s="91"/>
      <c r="N298" s="91"/>
      <c r="O298" s="18"/>
      <c r="P298" s="18"/>
      <c r="Q298" s="104"/>
      <c r="R298" s="104"/>
    </row>
    <row r="299" s="65" customFormat="1" spans="1:18">
      <c r="A299"/>
      <c r="B299" s="91"/>
      <c r="C299" s="91"/>
      <c r="D299" s="91"/>
      <c r="E299" s="91"/>
      <c r="F299" s="91"/>
      <c r="G299" s="91"/>
      <c r="H299" s="91"/>
      <c r="I299" s="91"/>
      <c r="J299" s="91"/>
      <c r="K299" s="91"/>
      <c r="L299" s="91"/>
      <c r="M299" s="91"/>
      <c r="N299" s="91"/>
      <c r="O299" s="18"/>
      <c r="P299" s="18"/>
      <c r="Q299" s="104"/>
      <c r="R299" s="104"/>
    </row>
    <row r="300" s="65" customFormat="1" spans="1:18">
      <c r="A300"/>
      <c r="B300" s="91"/>
      <c r="C300" s="91"/>
      <c r="D300" s="91"/>
      <c r="E300" s="91"/>
      <c r="F300" s="91"/>
      <c r="G300" s="91"/>
      <c r="H300" s="91"/>
      <c r="I300" s="91"/>
      <c r="J300" s="91"/>
      <c r="K300" s="91"/>
      <c r="L300" s="91"/>
      <c r="M300" s="91"/>
      <c r="N300" s="91"/>
      <c r="O300" s="18"/>
      <c r="P300" s="18"/>
      <c r="Q300" s="104"/>
      <c r="R300" s="104"/>
    </row>
    <row r="301" s="65" customFormat="1" spans="1:18">
      <c r="A301"/>
      <c r="B301" s="91"/>
      <c r="C301" s="91"/>
      <c r="D301" s="91"/>
      <c r="E301" s="91"/>
      <c r="F301" s="91"/>
      <c r="G301" s="91"/>
      <c r="H301" s="91"/>
      <c r="I301" s="91"/>
      <c r="J301" s="91"/>
      <c r="K301" s="91"/>
      <c r="L301" s="91"/>
      <c r="M301" s="91"/>
      <c r="N301" s="91"/>
      <c r="O301" s="18"/>
      <c r="P301" s="18"/>
      <c r="Q301" s="104"/>
      <c r="R301" s="104"/>
    </row>
    <row r="302" s="65" customFormat="1" spans="1:18">
      <c r="A302"/>
      <c r="B302" s="91"/>
      <c r="C302" s="91"/>
      <c r="D302" s="91"/>
      <c r="E302" s="91"/>
      <c r="F302" s="91"/>
      <c r="G302" s="91"/>
      <c r="H302" s="91"/>
      <c r="I302" s="91"/>
      <c r="J302" s="91"/>
      <c r="K302" s="91"/>
      <c r="L302" s="91"/>
      <c r="M302" s="91"/>
      <c r="N302" s="91"/>
      <c r="O302" s="18"/>
      <c r="P302" s="18"/>
      <c r="Q302" s="104"/>
      <c r="R302" s="104"/>
    </row>
    <row r="303" s="65" customFormat="1" spans="1:18">
      <c r="A303"/>
      <c r="B303" s="91"/>
      <c r="C303" s="91"/>
      <c r="D303" s="91"/>
      <c r="E303" s="91"/>
      <c r="F303" s="91"/>
      <c r="G303" s="91"/>
      <c r="H303" s="91"/>
      <c r="I303" s="91"/>
      <c r="J303" s="91"/>
      <c r="K303" s="91"/>
      <c r="L303" s="91"/>
      <c r="M303" s="91"/>
      <c r="N303" s="91"/>
      <c r="O303" s="18"/>
      <c r="P303" s="18"/>
      <c r="Q303" s="104"/>
      <c r="R303" s="104"/>
    </row>
    <row r="304" s="65" customFormat="1" spans="1:18">
      <c r="A304"/>
      <c r="B304" s="91"/>
      <c r="C304" s="91"/>
      <c r="D304" s="91"/>
      <c r="E304" s="91"/>
      <c r="F304" s="91"/>
      <c r="G304" s="91"/>
      <c r="H304" s="91"/>
      <c r="I304" s="91"/>
      <c r="J304" s="91"/>
      <c r="K304" s="91"/>
      <c r="L304" s="91"/>
      <c r="M304" s="91"/>
      <c r="N304" s="91"/>
      <c r="O304" s="18"/>
      <c r="P304" s="18"/>
      <c r="Q304" s="104"/>
      <c r="R304" s="104"/>
    </row>
    <row r="305" s="65" customFormat="1" spans="1:18">
      <c r="A305"/>
      <c r="B305" s="91"/>
      <c r="C305" s="91"/>
      <c r="D305" s="91"/>
      <c r="E305" s="91"/>
      <c r="F305" s="91"/>
      <c r="G305" s="91"/>
      <c r="H305" s="91"/>
      <c r="I305" s="91"/>
      <c r="J305" s="91"/>
      <c r="K305" s="91"/>
      <c r="L305" s="91"/>
      <c r="M305" s="91"/>
      <c r="N305" s="91"/>
      <c r="O305" s="18"/>
      <c r="P305" s="18"/>
      <c r="Q305" s="104"/>
      <c r="R305" s="104"/>
    </row>
    <row r="306" s="65" customFormat="1" spans="1:18">
      <c r="A306"/>
      <c r="B306" s="91"/>
      <c r="C306" s="91"/>
      <c r="D306" s="91"/>
      <c r="E306" s="91"/>
      <c r="F306" s="91"/>
      <c r="G306" s="91"/>
      <c r="H306" s="91"/>
      <c r="I306" s="91"/>
      <c r="J306" s="91"/>
      <c r="K306" s="91"/>
      <c r="L306" s="91"/>
      <c r="M306" s="91"/>
      <c r="N306" s="91"/>
      <c r="O306" s="18"/>
      <c r="P306" s="18"/>
      <c r="Q306" s="104"/>
      <c r="R306" s="104"/>
    </row>
    <row r="307" s="65" customFormat="1" spans="1:18">
      <c r="A307"/>
      <c r="B307" s="91"/>
      <c r="C307" s="91"/>
      <c r="D307" s="91"/>
      <c r="E307" s="91"/>
      <c r="F307" s="91"/>
      <c r="G307" s="91"/>
      <c r="H307" s="91"/>
      <c r="I307" s="91"/>
      <c r="J307" s="91"/>
      <c r="K307" s="91"/>
      <c r="L307" s="91"/>
      <c r="M307" s="91"/>
      <c r="N307" s="91"/>
      <c r="O307" s="18"/>
      <c r="P307" s="18"/>
      <c r="Q307" s="104"/>
      <c r="R307" s="104"/>
    </row>
    <row r="308" s="65" customFormat="1" spans="1:18">
      <c r="A308"/>
      <c r="B308" s="91"/>
      <c r="C308" s="91"/>
      <c r="D308" s="91"/>
      <c r="E308" s="91"/>
      <c r="F308" s="91"/>
      <c r="G308" s="91"/>
      <c r="H308" s="91"/>
      <c r="I308" s="91"/>
      <c r="J308" s="91"/>
      <c r="K308" s="91"/>
      <c r="L308" s="91"/>
      <c r="M308" s="91"/>
      <c r="N308" s="91"/>
      <c r="O308" s="18"/>
      <c r="P308" s="18"/>
      <c r="Q308" s="104"/>
      <c r="R308" s="104"/>
    </row>
    <row r="309" s="65" customFormat="1" spans="1:18">
      <c r="A309"/>
      <c r="B309" s="91"/>
      <c r="C309" s="91"/>
      <c r="D309" s="91"/>
      <c r="E309" s="91"/>
      <c r="F309" s="91"/>
      <c r="G309" s="91"/>
      <c r="H309" s="91"/>
      <c r="I309" s="91"/>
      <c r="J309" s="91"/>
      <c r="K309" s="91"/>
      <c r="L309" s="91"/>
      <c r="M309" s="91"/>
      <c r="N309" s="91"/>
      <c r="O309" s="18"/>
      <c r="P309" s="18"/>
      <c r="Q309" s="104"/>
      <c r="R309" s="104"/>
    </row>
    <row r="310" s="65" customFormat="1" spans="1:18">
      <c r="A310"/>
      <c r="B310" s="91"/>
      <c r="C310" s="91"/>
      <c r="D310" s="91"/>
      <c r="E310" s="91"/>
      <c r="F310" s="91"/>
      <c r="G310" s="91"/>
      <c r="H310" s="91"/>
      <c r="I310" s="91"/>
      <c r="J310" s="91"/>
      <c r="K310" s="91"/>
      <c r="L310" s="91"/>
      <c r="M310" s="91"/>
      <c r="N310" s="91"/>
      <c r="O310" s="18"/>
      <c r="P310" s="18"/>
      <c r="Q310" s="104"/>
      <c r="R310" s="104"/>
    </row>
    <row r="311" s="65" customFormat="1" spans="1:18">
      <c r="A311"/>
      <c r="B311" s="91"/>
      <c r="C311" s="91"/>
      <c r="D311" s="91"/>
      <c r="E311" s="91"/>
      <c r="F311" s="91"/>
      <c r="G311" s="91"/>
      <c r="H311" s="91"/>
      <c r="I311" s="91"/>
      <c r="J311" s="91"/>
      <c r="K311" s="91"/>
      <c r="L311" s="91"/>
      <c r="M311" s="91"/>
      <c r="N311" s="91"/>
      <c r="O311" s="18"/>
      <c r="P311" s="18"/>
      <c r="Q311" s="104"/>
      <c r="R311" s="104"/>
    </row>
    <row r="312" s="65" customFormat="1" spans="1:18">
      <c r="A312"/>
      <c r="B312" s="91"/>
      <c r="C312" s="91"/>
      <c r="D312" s="91"/>
      <c r="E312" s="91"/>
      <c r="F312" s="91"/>
      <c r="G312" s="91"/>
      <c r="H312" s="91"/>
      <c r="I312" s="91"/>
      <c r="J312" s="91"/>
      <c r="K312" s="91"/>
      <c r="L312" s="91"/>
      <c r="M312" s="91"/>
      <c r="N312" s="91"/>
      <c r="O312" s="18"/>
      <c r="P312" s="18"/>
      <c r="Q312" s="104"/>
      <c r="R312" s="104"/>
    </row>
    <row r="313" s="65" customFormat="1" spans="1:18">
      <c r="A313"/>
      <c r="B313" s="91"/>
      <c r="C313" s="91"/>
      <c r="D313" s="91"/>
      <c r="E313" s="91"/>
      <c r="F313" s="91"/>
      <c r="G313" s="91"/>
      <c r="H313" s="91"/>
      <c r="I313" s="91"/>
      <c r="J313" s="91"/>
      <c r="K313" s="91"/>
      <c r="L313" s="91"/>
      <c r="M313" s="91"/>
      <c r="N313" s="91"/>
      <c r="O313" s="18"/>
      <c r="P313" s="18"/>
      <c r="Q313" s="104"/>
      <c r="R313" s="104"/>
    </row>
    <row r="314" s="65" customFormat="1" spans="1:18">
      <c r="A314"/>
      <c r="B314" s="91"/>
      <c r="C314" s="91"/>
      <c r="D314" s="91"/>
      <c r="E314" s="91"/>
      <c r="F314" s="91"/>
      <c r="G314" s="91"/>
      <c r="H314" s="91"/>
      <c r="I314" s="91"/>
      <c r="J314" s="91"/>
      <c r="K314" s="91"/>
      <c r="L314" s="91"/>
      <c r="M314" s="91"/>
      <c r="N314" s="91"/>
      <c r="O314" s="18"/>
      <c r="P314" s="18"/>
      <c r="Q314" s="104"/>
      <c r="R314" s="104"/>
    </row>
    <row r="315" s="65" customFormat="1" spans="1:18">
      <c r="A315"/>
      <c r="B315" s="91"/>
      <c r="C315" s="91"/>
      <c r="D315" s="91"/>
      <c r="E315" s="91"/>
      <c r="F315" s="91"/>
      <c r="G315" s="91"/>
      <c r="H315" s="91"/>
      <c r="I315" s="91"/>
      <c r="J315" s="91"/>
      <c r="K315" s="91"/>
      <c r="L315" s="91"/>
      <c r="M315" s="91"/>
      <c r="N315" s="91"/>
      <c r="O315" s="18"/>
      <c r="P315" s="18"/>
      <c r="Q315" s="104"/>
      <c r="R315" s="104"/>
    </row>
    <row r="316" s="65" customFormat="1" spans="1:18">
      <c r="A316"/>
      <c r="B316" s="91"/>
      <c r="C316" s="91"/>
      <c r="D316" s="91"/>
      <c r="E316" s="91"/>
      <c r="F316" s="91"/>
      <c r="G316" s="91"/>
      <c r="H316" s="91"/>
      <c r="I316" s="91"/>
      <c r="J316" s="91"/>
      <c r="K316" s="91"/>
      <c r="L316" s="91"/>
      <c r="M316" s="91"/>
      <c r="N316" s="91"/>
      <c r="O316" s="18"/>
      <c r="P316" s="18"/>
      <c r="Q316" s="104"/>
      <c r="R316" s="104"/>
    </row>
    <row r="317" s="65" customFormat="1" spans="1:18">
      <c r="A317"/>
      <c r="B317" s="91"/>
      <c r="C317" s="91"/>
      <c r="D317" s="91"/>
      <c r="E317" s="91"/>
      <c r="F317" s="91"/>
      <c r="G317" s="91"/>
      <c r="H317" s="91"/>
      <c r="I317" s="91"/>
      <c r="J317" s="91"/>
      <c r="K317" s="91"/>
      <c r="L317" s="91"/>
      <c r="M317" s="91"/>
      <c r="N317" s="91"/>
      <c r="O317" s="18"/>
      <c r="P317" s="18"/>
      <c r="Q317" s="104"/>
      <c r="R317" s="104"/>
    </row>
    <row r="318" s="65" customFormat="1" spans="1:18">
      <c r="A318"/>
      <c r="B318" s="91"/>
      <c r="C318" s="91"/>
      <c r="D318" s="91"/>
      <c r="E318" s="91"/>
      <c r="F318" s="91"/>
      <c r="G318" s="91"/>
      <c r="H318" s="91"/>
      <c r="I318" s="91"/>
      <c r="J318" s="91"/>
      <c r="K318" s="91"/>
      <c r="L318" s="91"/>
      <c r="M318" s="91"/>
      <c r="N318" s="91"/>
      <c r="O318" s="18"/>
      <c r="P318" s="18"/>
      <c r="Q318" s="104"/>
      <c r="R318" s="104"/>
    </row>
    <row r="319" s="65" customFormat="1" spans="1:18">
      <c r="A319"/>
      <c r="B319" s="91"/>
      <c r="C319" s="91"/>
      <c r="D319" s="91"/>
      <c r="E319" s="91"/>
      <c r="F319" s="91"/>
      <c r="G319" s="91"/>
      <c r="H319" s="91"/>
      <c r="I319" s="91"/>
      <c r="J319" s="91"/>
      <c r="K319" s="91"/>
      <c r="L319" s="91"/>
      <c r="M319" s="91"/>
      <c r="N319" s="91"/>
      <c r="O319" s="18"/>
      <c r="P319" s="18"/>
      <c r="Q319" s="104"/>
      <c r="R319" s="104"/>
    </row>
    <row r="320" s="65" customFormat="1" spans="1:18">
      <c r="A320"/>
      <c r="B320" s="91"/>
      <c r="C320" s="91"/>
      <c r="D320" s="91"/>
      <c r="E320" s="91"/>
      <c r="F320" s="91"/>
      <c r="G320" s="91"/>
      <c r="H320" s="91"/>
      <c r="I320" s="91"/>
      <c r="J320" s="91"/>
      <c r="K320" s="91"/>
      <c r="L320" s="91"/>
      <c r="M320" s="91"/>
      <c r="N320" s="91"/>
      <c r="O320" s="18"/>
      <c r="P320" s="18"/>
      <c r="Q320" s="104"/>
      <c r="R320" s="104"/>
    </row>
    <row r="321" s="65" customFormat="1" spans="1:18">
      <c r="A321"/>
      <c r="B321" s="91"/>
      <c r="C321" s="91"/>
      <c r="D321" s="91"/>
      <c r="E321" s="91"/>
      <c r="F321" s="91"/>
      <c r="G321" s="91"/>
      <c r="H321" s="91"/>
      <c r="I321" s="91"/>
      <c r="J321" s="91"/>
      <c r="K321" s="91"/>
      <c r="L321" s="91"/>
      <c r="M321" s="91"/>
      <c r="N321" s="91"/>
      <c r="O321" s="18"/>
      <c r="P321" s="18"/>
      <c r="Q321" s="104"/>
      <c r="R321" s="104"/>
    </row>
    <row r="322" s="65" customFormat="1" spans="1:18">
      <c r="A322"/>
      <c r="B322" s="91"/>
      <c r="C322" s="91"/>
      <c r="D322" s="91"/>
      <c r="E322" s="91"/>
      <c r="F322" s="91"/>
      <c r="G322" s="91"/>
      <c r="H322" s="91"/>
      <c r="I322" s="91"/>
      <c r="J322" s="91"/>
      <c r="K322" s="91"/>
      <c r="L322" s="91"/>
      <c r="M322" s="91"/>
      <c r="N322" s="91"/>
      <c r="O322" s="18"/>
      <c r="P322" s="18"/>
      <c r="Q322" s="104"/>
      <c r="R322" s="104"/>
    </row>
    <row r="323" s="65" customFormat="1" spans="1:18">
      <c r="A323"/>
      <c r="B323" s="91"/>
      <c r="C323" s="91"/>
      <c r="D323" s="91"/>
      <c r="E323" s="91"/>
      <c r="F323" s="91"/>
      <c r="G323" s="91"/>
      <c r="H323" s="91"/>
      <c r="I323" s="91"/>
      <c r="J323" s="91"/>
      <c r="K323" s="91"/>
      <c r="L323" s="91"/>
      <c r="M323" s="91"/>
      <c r="N323" s="91"/>
      <c r="O323" s="18"/>
      <c r="P323" s="18"/>
      <c r="Q323" s="104"/>
      <c r="R323" s="104"/>
    </row>
    <row r="324" s="65" customFormat="1" spans="1:18">
      <c r="A324"/>
      <c r="B324" s="91"/>
      <c r="C324" s="91"/>
      <c r="D324" s="91"/>
      <c r="E324" s="91"/>
      <c r="F324" s="91"/>
      <c r="G324" s="91"/>
      <c r="H324" s="91"/>
      <c r="I324" s="91"/>
      <c r="J324" s="91"/>
      <c r="K324" s="91"/>
      <c r="L324" s="91"/>
      <c r="M324" s="91"/>
      <c r="N324" s="91"/>
      <c r="O324" s="18"/>
      <c r="P324" s="18"/>
      <c r="Q324" s="104"/>
      <c r="R324" s="104"/>
    </row>
    <row r="325" s="65" customFormat="1" spans="1:18">
      <c r="A325"/>
      <c r="B325" s="91"/>
      <c r="C325" s="91"/>
      <c r="D325" s="91"/>
      <c r="E325" s="91"/>
      <c r="F325" s="91"/>
      <c r="G325" s="91"/>
      <c r="H325" s="91"/>
      <c r="I325" s="91"/>
      <c r="J325" s="91"/>
      <c r="K325" s="91"/>
      <c r="L325" s="91"/>
      <c r="M325" s="91"/>
      <c r="N325" s="91"/>
      <c r="O325" s="18"/>
      <c r="P325" s="18"/>
      <c r="Q325" s="104"/>
      <c r="R325" s="104"/>
    </row>
    <row r="326" s="65" customFormat="1" spans="1:18">
      <c r="A326"/>
      <c r="B326" s="91"/>
      <c r="C326" s="91"/>
      <c r="D326" s="91"/>
      <c r="E326" s="91"/>
      <c r="F326" s="91"/>
      <c r="G326" s="91"/>
      <c r="H326" s="91"/>
      <c r="I326" s="91"/>
      <c r="J326" s="91"/>
      <c r="K326" s="91"/>
      <c r="L326" s="91"/>
      <c r="M326" s="91"/>
      <c r="N326" s="91"/>
      <c r="O326" s="18"/>
      <c r="P326" s="18"/>
      <c r="Q326" s="104"/>
      <c r="R326" s="104"/>
    </row>
    <row r="327" s="65" customFormat="1" spans="1:18">
      <c r="A327"/>
      <c r="B327" s="91"/>
      <c r="C327" s="91"/>
      <c r="D327" s="91"/>
      <c r="E327" s="91"/>
      <c r="F327" s="91"/>
      <c r="G327" s="91"/>
      <c r="H327" s="91"/>
      <c r="I327" s="91"/>
      <c r="J327" s="91"/>
      <c r="K327" s="91"/>
      <c r="L327" s="91"/>
      <c r="M327" s="91"/>
      <c r="N327" s="91"/>
      <c r="O327" s="18"/>
      <c r="P327" s="18"/>
      <c r="Q327" s="104"/>
      <c r="R327" s="104"/>
    </row>
    <row r="328" s="65" customFormat="1" spans="1:18">
      <c r="A328"/>
      <c r="B328" s="91"/>
      <c r="C328" s="91"/>
      <c r="D328" s="91"/>
      <c r="E328" s="91"/>
      <c r="F328" s="91"/>
      <c r="G328" s="91"/>
      <c r="H328" s="91"/>
      <c r="I328" s="91"/>
      <c r="J328" s="91"/>
      <c r="K328" s="91"/>
      <c r="L328" s="91"/>
      <c r="M328" s="91"/>
      <c r="N328" s="91"/>
      <c r="O328" s="18"/>
      <c r="P328" s="18"/>
      <c r="Q328" s="104"/>
      <c r="R328" s="104"/>
    </row>
    <row r="329" s="65" customFormat="1" spans="1:18">
      <c r="A329"/>
      <c r="B329" s="91"/>
      <c r="C329" s="91"/>
      <c r="D329" s="91"/>
      <c r="E329" s="91"/>
      <c r="F329" s="91"/>
      <c r="G329" s="91"/>
      <c r="H329" s="91"/>
      <c r="I329" s="91"/>
      <c r="J329" s="91"/>
      <c r="K329" s="91"/>
      <c r="L329" s="91"/>
      <c r="M329" s="91"/>
      <c r="N329" s="91"/>
      <c r="O329" s="18"/>
      <c r="P329" s="18"/>
      <c r="Q329" s="104"/>
      <c r="R329" s="104"/>
    </row>
    <row r="330" s="65" customFormat="1" spans="1:18">
      <c r="A330"/>
      <c r="B330" s="91"/>
      <c r="C330" s="91"/>
      <c r="D330" s="91"/>
      <c r="E330" s="91"/>
      <c r="F330" s="91"/>
      <c r="G330" s="91"/>
      <c r="H330" s="91"/>
      <c r="I330" s="91"/>
      <c r="J330" s="91"/>
      <c r="K330" s="91"/>
      <c r="L330" s="91"/>
      <c r="M330" s="91"/>
      <c r="N330" s="91"/>
      <c r="O330" s="18"/>
      <c r="P330" s="18"/>
      <c r="Q330" s="104"/>
      <c r="R330" s="104"/>
    </row>
    <row r="331" s="65" customFormat="1" spans="1:18">
      <c r="A331"/>
      <c r="B331" s="91"/>
      <c r="C331" s="91"/>
      <c r="D331" s="91"/>
      <c r="E331" s="91"/>
      <c r="F331" s="91"/>
      <c r="G331" s="91"/>
      <c r="H331" s="91"/>
      <c r="I331" s="91"/>
      <c r="J331" s="91"/>
      <c r="K331" s="91"/>
      <c r="L331" s="91"/>
      <c r="M331" s="91"/>
      <c r="N331" s="91"/>
      <c r="O331" s="18"/>
      <c r="P331" s="18"/>
      <c r="Q331" s="104"/>
      <c r="R331" s="104"/>
    </row>
    <row r="332" s="65" customFormat="1" spans="1:18">
      <c r="A332"/>
      <c r="B332" s="91"/>
      <c r="C332" s="91"/>
      <c r="D332" s="91"/>
      <c r="E332" s="91"/>
      <c r="F332" s="91"/>
      <c r="G332" s="91"/>
      <c r="H332" s="91"/>
      <c r="I332" s="91"/>
      <c r="J332" s="91"/>
      <c r="K332" s="91"/>
      <c r="L332" s="91"/>
      <c r="M332" s="91"/>
      <c r="N332" s="91"/>
      <c r="O332" s="18"/>
      <c r="P332" s="18"/>
      <c r="Q332" s="104"/>
      <c r="R332" s="104"/>
    </row>
    <row r="333" s="65" customFormat="1" spans="1:18">
      <c r="A333"/>
      <c r="B333" s="91"/>
      <c r="C333" s="91"/>
      <c r="D333" s="91"/>
      <c r="E333" s="91"/>
      <c r="F333" s="91"/>
      <c r="G333" s="91"/>
      <c r="H333" s="91"/>
      <c r="I333" s="91"/>
      <c r="J333" s="91"/>
      <c r="K333" s="91"/>
      <c r="L333" s="91"/>
      <c r="M333" s="91"/>
      <c r="N333" s="91"/>
      <c r="O333" s="18"/>
      <c r="P333" s="18"/>
      <c r="Q333" s="104"/>
      <c r="R333" s="104"/>
    </row>
    <row r="334" s="65" customFormat="1" spans="1:18">
      <c r="A334"/>
      <c r="B334" s="91"/>
      <c r="C334" s="91"/>
      <c r="D334" s="91"/>
      <c r="E334" s="91"/>
      <c r="F334" s="91"/>
      <c r="G334" s="91"/>
      <c r="H334" s="91"/>
      <c r="I334" s="91"/>
      <c r="J334" s="91"/>
      <c r="K334" s="91"/>
      <c r="L334" s="91"/>
      <c r="M334" s="91"/>
      <c r="N334" s="91"/>
      <c r="O334" s="18"/>
      <c r="P334" s="18"/>
      <c r="Q334" s="104"/>
      <c r="R334" s="104"/>
    </row>
    <row r="335" s="65" customFormat="1" spans="1:18">
      <c r="A335"/>
      <c r="B335" s="91"/>
      <c r="C335" s="91"/>
      <c r="D335" s="91"/>
      <c r="E335" s="91"/>
      <c r="F335" s="91"/>
      <c r="G335" s="91"/>
      <c r="H335" s="91"/>
      <c r="I335" s="91"/>
      <c r="J335" s="91"/>
      <c r="K335" s="91"/>
      <c r="L335" s="91"/>
      <c r="M335" s="91"/>
      <c r="N335" s="91"/>
      <c r="O335" s="91"/>
      <c r="P335" s="91"/>
      <c r="Q335" s="205"/>
      <c r="R335" s="205"/>
    </row>
    <row r="336" s="65" customFormat="1" spans="1:18">
      <c r="A336"/>
      <c r="B336" s="91"/>
      <c r="C336" s="91"/>
      <c r="D336" s="91"/>
      <c r="E336" s="91"/>
      <c r="F336" s="91"/>
      <c r="G336" s="91"/>
      <c r="H336" s="91"/>
      <c r="I336" s="91"/>
      <c r="J336" s="91"/>
      <c r="K336" s="91"/>
      <c r="L336" s="91"/>
      <c r="M336" s="91"/>
      <c r="N336" s="91"/>
      <c r="O336" s="91"/>
      <c r="P336" s="91"/>
      <c r="Q336" s="205"/>
      <c r="R336" s="205"/>
    </row>
    <row r="337" s="65" customFormat="1" spans="1:18">
      <c r="A337"/>
      <c r="B337" s="91"/>
      <c r="C337" s="91"/>
      <c r="D337" s="91"/>
      <c r="E337" s="91"/>
      <c r="F337" s="91"/>
      <c r="G337" s="91"/>
      <c r="H337" s="91"/>
      <c r="I337" s="91"/>
      <c r="J337" s="91"/>
      <c r="K337" s="91"/>
      <c r="L337" s="91"/>
      <c r="M337" s="91"/>
      <c r="N337" s="91"/>
      <c r="O337" s="91"/>
      <c r="P337" s="91"/>
      <c r="Q337" s="205"/>
      <c r="R337" s="205"/>
    </row>
    <row r="338" s="65" customFormat="1" spans="1:18">
      <c r="A338"/>
      <c r="B338" s="91"/>
      <c r="C338" s="91"/>
      <c r="D338" s="91"/>
      <c r="E338" s="91"/>
      <c r="F338" s="91"/>
      <c r="G338" s="91"/>
      <c r="H338" s="91"/>
      <c r="I338" s="91"/>
      <c r="J338" s="91"/>
      <c r="K338" s="91"/>
      <c r="L338" s="91"/>
      <c r="M338" s="91"/>
      <c r="N338" s="91"/>
      <c r="O338" s="91"/>
      <c r="P338" s="91"/>
      <c r="Q338" s="205"/>
      <c r="R338" s="205"/>
    </row>
    <row r="339" s="65" customFormat="1" spans="1:18">
      <c r="A339"/>
      <c r="B339" s="91"/>
      <c r="C339" s="91"/>
      <c r="D339" s="91"/>
      <c r="E339" s="91"/>
      <c r="F339" s="91"/>
      <c r="G339" s="91"/>
      <c r="H339" s="91"/>
      <c r="I339" s="91"/>
      <c r="J339" s="91"/>
      <c r="K339" s="91"/>
      <c r="L339" s="91"/>
      <c r="M339" s="91"/>
      <c r="N339" s="91"/>
      <c r="O339" s="91"/>
      <c r="P339" s="91"/>
      <c r="Q339" s="205"/>
      <c r="R339" s="205"/>
    </row>
    <row r="340" s="65" customFormat="1" spans="1:18">
      <c r="A340"/>
      <c r="B340" s="91"/>
      <c r="C340" s="91"/>
      <c r="D340" s="91"/>
      <c r="E340" s="91"/>
      <c r="F340" s="91"/>
      <c r="G340" s="91"/>
      <c r="H340" s="91"/>
      <c r="I340" s="91"/>
      <c r="J340" s="91"/>
      <c r="K340" s="91"/>
      <c r="L340" s="91"/>
      <c r="M340" s="91"/>
      <c r="N340" s="91"/>
      <c r="O340" s="91"/>
      <c r="P340" s="91"/>
      <c r="Q340" s="205"/>
      <c r="R340" s="205"/>
    </row>
    <row r="341" s="65" customFormat="1" spans="1:18">
      <c r="A341"/>
      <c r="B341" s="91"/>
      <c r="C341" s="91"/>
      <c r="D341" s="91"/>
      <c r="E341" s="91"/>
      <c r="F341" s="91"/>
      <c r="G341" s="91"/>
      <c r="H341" s="91"/>
      <c r="I341" s="91"/>
      <c r="J341" s="91"/>
      <c r="K341" s="91"/>
      <c r="L341" s="91"/>
      <c r="M341" s="91"/>
      <c r="N341" s="91"/>
      <c r="O341" s="91"/>
      <c r="P341" s="91"/>
      <c r="Q341" s="205"/>
      <c r="R341" s="205"/>
    </row>
    <row r="342" s="65" customFormat="1" spans="1:18">
      <c r="A342"/>
      <c r="B342" s="91"/>
      <c r="C342" s="91"/>
      <c r="D342" s="91"/>
      <c r="E342" s="91"/>
      <c r="F342" s="91"/>
      <c r="G342" s="91"/>
      <c r="H342" s="91"/>
      <c r="I342" s="91"/>
      <c r="J342" s="91"/>
      <c r="K342" s="91"/>
      <c r="L342" s="91"/>
      <c r="M342" s="91"/>
      <c r="N342" s="91"/>
      <c r="O342" s="91"/>
      <c r="P342" s="91"/>
      <c r="Q342" s="205"/>
      <c r="R342" s="205"/>
    </row>
    <row r="343" s="65" customFormat="1" spans="1:18">
      <c r="A343"/>
      <c r="B343" s="91"/>
      <c r="C343" s="91"/>
      <c r="D343" s="91"/>
      <c r="E343" s="91"/>
      <c r="F343" s="91"/>
      <c r="G343" s="91"/>
      <c r="H343" s="91"/>
      <c r="I343" s="91"/>
      <c r="J343" s="91"/>
      <c r="K343" s="91"/>
      <c r="L343" s="91"/>
      <c r="M343" s="91"/>
      <c r="N343" s="91"/>
      <c r="O343" s="91"/>
      <c r="P343" s="91"/>
      <c r="Q343" s="205"/>
      <c r="R343" s="205"/>
    </row>
    <row r="344" s="65" customFormat="1" spans="1:18">
      <c r="A344"/>
      <c r="B344" s="91"/>
      <c r="C344" s="91"/>
      <c r="D344" s="91"/>
      <c r="E344" s="91"/>
      <c r="F344" s="91"/>
      <c r="G344" s="91"/>
      <c r="H344" s="91"/>
      <c r="I344" s="91"/>
      <c r="J344" s="91"/>
      <c r="K344" s="91"/>
      <c r="L344" s="91"/>
      <c r="M344" s="91"/>
      <c r="N344" s="91"/>
      <c r="O344" s="91"/>
      <c r="P344" s="91"/>
      <c r="Q344" s="205"/>
      <c r="R344" s="205"/>
    </row>
    <row r="345" s="65" customFormat="1" spans="1:18">
      <c r="A345"/>
      <c r="B345" s="91"/>
      <c r="C345" s="91"/>
      <c r="D345" s="91"/>
      <c r="E345" s="91"/>
      <c r="F345" s="91"/>
      <c r="G345" s="91"/>
      <c r="H345" s="91"/>
      <c r="I345" s="91"/>
      <c r="J345" s="91"/>
      <c r="K345" s="91"/>
      <c r="L345" s="91"/>
      <c r="M345" s="91"/>
      <c r="N345" s="91"/>
      <c r="O345" s="91"/>
      <c r="P345" s="91"/>
      <c r="Q345" s="205"/>
      <c r="R345" s="205"/>
    </row>
    <row r="346" s="65" customFormat="1" spans="1:18">
      <c r="A346"/>
      <c r="B346" s="91"/>
      <c r="C346" s="91"/>
      <c r="D346" s="91"/>
      <c r="E346" s="91"/>
      <c r="F346" s="91"/>
      <c r="G346" s="91"/>
      <c r="H346" s="91"/>
      <c r="I346" s="91"/>
      <c r="J346" s="91"/>
      <c r="K346" s="91"/>
      <c r="L346" s="91"/>
      <c r="M346" s="91"/>
      <c r="N346" s="91"/>
      <c r="O346" s="91"/>
      <c r="P346" s="91"/>
      <c r="Q346" s="205"/>
      <c r="R346" s="205"/>
    </row>
    <row r="347" s="65" customFormat="1" spans="1:18">
      <c r="A347"/>
      <c r="B347" s="91"/>
      <c r="C347" s="91"/>
      <c r="D347" s="91"/>
      <c r="E347" s="91"/>
      <c r="F347" s="91"/>
      <c r="G347" s="91"/>
      <c r="H347" s="91"/>
      <c r="I347" s="91"/>
      <c r="J347" s="91"/>
      <c r="K347" s="91"/>
      <c r="L347" s="91"/>
      <c r="M347" s="91"/>
      <c r="N347" s="91"/>
      <c r="O347" s="91"/>
      <c r="P347" s="91"/>
      <c r="Q347" s="205"/>
      <c r="R347" s="205"/>
    </row>
    <row r="348" s="65" customFormat="1" spans="1:18">
      <c r="A348"/>
      <c r="B348" s="91"/>
      <c r="C348" s="91"/>
      <c r="D348" s="91"/>
      <c r="E348" s="91"/>
      <c r="F348" s="91"/>
      <c r="G348" s="91"/>
      <c r="H348" s="91"/>
      <c r="I348" s="91"/>
      <c r="J348" s="91"/>
      <c r="K348" s="91"/>
      <c r="L348" s="91"/>
      <c r="M348" s="91"/>
      <c r="N348" s="91"/>
      <c r="O348" s="91"/>
      <c r="P348" s="91"/>
      <c r="Q348" s="205"/>
      <c r="R348" s="205"/>
    </row>
    <row r="349" s="65" customFormat="1" spans="1:18">
      <c r="A349"/>
      <c r="B349" s="91"/>
      <c r="C349" s="91"/>
      <c r="D349" s="91"/>
      <c r="E349" s="91"/>
      <c r="F349" s="91"/>
      <c r="G349" s="91"/>
      <c r="H349" s="91"/>
      <c r="I349" s="91"/>
      <c r="J349" s="91"/>
      <c r="K349" s="91"/>
      <c r="L349" s="91"/>
      <c r="M349" s="91"/>
      <c r="N349" s="91"/>
      <c r="O349" s="91"/>
      <c r="P349" s="91"/>
      <c r="Q349" s="205"/>
      <c r="R349" s="205"/>
    </row>
    <row r="350" s="65" customFormat="1" spans="1:18">
      <c r="A350"/>
      <c r="B350" s="91"/>
      <c r="C350" s="91"/>
      <c r="D350" s="91"/>
      <c r="E350" s="91"/>
      <c r="F350" s="91"/>
      <c r="G350" s="91"/>
      <c r="H350" s="91"/>
      <c r="I350" s="91"/>
      <c r="J350" s="91"/>
      <c r="K350" s="91"/>
      <c r="L350" s="91"/>
      <c r="M350" s="91"/>
      <c r="N350" s="91"/>
      <c r="O350" s="91"/>
      <c r="P350" s="91"/>
      <c r="Q350" s="205"/>
      <c r="R350" s="205"/>
    </row>
    <row r="351" s="65" customFormat="1" spans="1:18">
      <c r="A351"/>
      <c r="B351" s="91"/>
      <c r="C351" s="91"/>
      <c r="D351" s="91"/>
      <c r="E351" s="91"/>
      <c r="F351" s="91"/>
      <c r="G351" s="91"/>
      <c r="H351" s="91"/>
      <c r="I351" s="91"/>
      <c r="J351" s="91"/>
      <c r="K351" s="91"/>
      <c r="L351" s="91"/>
      <c r="M351" s="91"/>
      <c r="N351" s="91"/>
      <c r="O351" s="205"/>
      <c r="P351" s="205"/>
      <c r="Q351" s="205"/>
      <c r="R351" s="205"/>
    </row>
    <row r="352" s="65" customFormat="1" spans="1:18">
      <c r="A352"/>
      <c r="B352" s="91"/>
      <c r="C352" s="91"/>
      <c r="D352" s="91"/>
      <c r="E352" s="91"/>
      <c r="F352" s="91"/>
      <c r="G352" s="91"/>
      <c r="H352" s="91"/>
      <c r="I352" s="91"/>
      <c r="J352" s="91"/>
      <c r="K352" s="91"/>
      <c r="L352" s="91"/>
      <c r="M352" s="91"/>
      <c r="N352" s="91"/>
      <c r="O352" s="205"/>
      <c r="P352" s="205"/>
      <c r="Q352" s="205"/>
      <c r="R352" s="205"/>
    </row>
    <row r="353" s="65" customFormat="1" spans="1:18">
      <c r="A353"/>
      <c r="B353" s="91"/>
      <c r="C353" s="91"/>
      <c r="D353" s="91"/>
      <c r="E353" s="91"/>
      <c r="F353" s="91"/>
      <c r="G353" s="91"/>
      <c r="H353" s="91"/>
      <c r="I353" s="91"/>
      <c r="J353" s="91"/>
      <c r="K353" s="91"/>
      <c r="L353" s="91"/>
      <c r="M353" s="91"/>
      <c r="N353" s="91"/>
      <c r="O353" s="205"/>
      <c r="P353" s="205"/>
      <c r="Q353" s="205"/>
      <c r="R353" s="205"/>
    </row>
    <row r="354" s="65" customFormat="1" spans="1:18">
      <c r="A354"/>
      <c r="B354" s="91"/>
      <c r="C354" s="91"/>
      <c r="D354" s="91"/>
      <c r="E354" s="91"/>
      <c r="F354" s="91"/>
      <c r="G354" s="91"/>
      <c r="H354" s="91"/>
      <c r="I354" s="91"/>
      <c r="J354" s="91"/>
      <c r="K354" s="91"/>
      <c r="L354" s="91"/>
      <c r="M354" s="91"/>
      <c r="N354" s="91"/>
      <c r="O354" s="205"/>
      <c r="P354" s="205"/>
      <c r="Q354" s="205"/>
      <c r="R354" s="205"/>
    </row>
    <row r="355" s="65" customFormat="1" spans="1:18">
      <c r="A355"/>
      <c r="B355" s="91"/>
      <c r="C355" s="91"/>
      <c r="D355" s="91"/>
      <c r="E355" s="91"/>
      <c r="F355" s="91"/>
      <c r="G355" s="91"/>
      <c r="H355" s="91"/>
      <c r="I355" s="91"/>
      <c r="J355" s="91"/>
      <c r="K355" s="91"/>
      <c r="L355" s="91"/>
      <c r="M355" s="91"/>
      <c r="N355" s="91"/>
      <c r="O355" s="205"/>
      <c r="P355" s="205"/>
      <c r="Q355" s="205"/>
      <c r="R355" s="205"/>
    </row>
    <row r="356" s="65" customFormat="1" spans="1:18">
      <c r="A356"/>
      <c r="B356" s="91"/>
      <c r="C356" s="91"/>
      <c r="D356" s="91"/>
      <c r="E356" s="91"/>
      <c r="F356" s="91"/>
      <c r="G356" s="91"/>
      <c r="H356" s="91"/>
      <c r="I356" s="91"/>
      <c r="J356" s="91"/>
      <c r="K356" s="91"/>
      <c r="L356" s="91"/>
      <c r="M356" s="91"/>
      <c r="N356" s="91"/>
      <c r="O356" s="205"/>
      <c r="P356" s="205"/>
      <c r="Q356" s="205"/>
      <c r="R356" s="205"/>
    </row>
    <row r="357" s="65" customFormat="1" spans="1:18">
      <c r="A357"/>
      <c r="B357" s="91"/>
      <c r="C357" s="91"/>
      <c r="D357" s="91"/>
      <c r="E357" s="91"/>
      <c r="F357" s="91"/>
      <c r="G357" s="91"/>
      <c r="H357" s="91"/>
      <c r="I357" s="91"/>
      <c r="J357" s="91"/>
      <c r="K357" s="91"/>
      <c r="L357" s="91"/>
      <c r="M357" s="91"/>
      <c r="N357" s="91"/>
      <c r="O357" s="205"/>
      <c r="P357" s="205"/>
      <c r="Q357" s="205"/>
      <c r="R357" s="205"/>
    </row>
    <row r="358" s="65" customFormat="1" spans="1:18">
      <c r="A358"/>
      <c r="B358" s="91"/>
      <c r="C358" s="91"/>
      <c r="D358" s="91"/>
      <c r="E358" s="91"/>
      <c r="F358" s="91"/>
      <c r="G358" s="91"/>
      <c r="H358" s="91"/>
      <c r="I358" s="91"/>
      <c r="J358" s="91"/>
      <c r="K358" s="91"/>
      <c r="L358" s="91"/>
      <c r="M358" s="91"/>
      <c r="N358" s="91"/>
      <c r="O358" s="205"/>
      <c r="P358" s="205"/>
      <c r="Q358" s="205"/>
      <c r="R358" s="205"/>
    </row>
    <row r="359" s="65" customFormat="1" spans="1:18">
      <c r="A359"/>
      <c r="B359" s="91"/>
      <c r="C359" s="91"/>
      <c r="D359" s="91"/>
      <c r="E359" s="91"/>
      <c r="F359" s="91"/>
      <c r="G359" s="91"/>
      <c r="H359" s="91"/>
      <c r="I359" s="91"/>
      <c r="J359" s="91"/>
      <c r="K359" s="91"/>
      <c r="L359" s="91"/>
      <c r="M359" s="91"/>
      <c r="N359" s="91"/>
      <c r="O359" s="205"/>
      <c r="P359" s="205"/>
      <c r="Q359" s="205"/>
      <c r="R359" s="205"/>
    </row>
    <row r="360" s="65" customFormat="1" spans="1:18">
      <c r="A360"/>
      <c r="B360" s="91"/>
      <c r="C360" s="91"/>
      <c r="D360" s="91"/>
      <c r="E360" s="91"/>
      <c r="F360" s="91"/>
      <c r="G360" s="91"/>
      <c r="H360" s="91"/>
      <c r="I360" s="91"/>
      <c r="J360" s="91"/>
      <c r="K360" s="91"/>
      <c r="L360" s="91"/>
      <c r="M360" s="91"/>
      <c r="N360" s="91"/>
      <c r="O360" s="205"/>
      <c r="P360" s="205"/>
      <c r="Q360" s="205"/>
      <c r="R360" s="205"/>
    </row>
    <row r="361" s="65" customFormat="1" spans="1:18">
      <c r="A361"/>
      <c r="B361" s="91"/>
      <c r="C361" s="91"/>
      <c r="D361" s="91"/>
      <c r="E361" s="91"/>
      <c r="F361" s="91"/>
      <c r="G361" s="91"/>
      <c r="H361" s="91"/>
      <c r="I361" s="91"/>
      <c r="J361" s="91"/>
      <c r="K361" s="91"/>
      <c r="L361" s="91"/>
      <c r="M361" s="91"/>
      <c r="N361" s="91"/>
      <c r="O361" s="205"/>
      <c r="P361" s="205"/>
      <c r="Q361" s="205"/>
      <c r="R361" s="205"/>
    </row>
    <row r="362" s="65" customFormat="1" spans="1:18">
      <c r="A362"/>
      <c r="B362" s="91"/>
      <c r="C362" s="91"/>
      <c r="D362" s="91"/>
      <c r="E362" s="91"/>
      <c r="F362" s="91"/>
      <c r="G362" s="91"/>
      <c r="H362" s="91"/>
      <c r="I362" s="91"/>
      <c r="J362" s="91"/>
      <c r="K362" s="91"/>
      <c r="L362" s="91"/>
      <c r="M362" s="91"/>
      <c r="N362" s="91"/>
      <c r="O362" s="205"/>
      <c r="P362" s="205"/>
      <c r="Q362" s="205"/>
      <c r="R362" s="205"/>
    </row>
    <row r="363" s="65" customFormat="1" spans="1:18">
      <c r="A363"/>
      <c r="B363" s="91"/>
      <c r="C363" s="91"/>
      <c r="D363" s="91"/>
      <c r="E363" s="91"/>
      <c r="F363" s="91"/>
      <c r="G363" s="91"/>
      <c r="H363" s="91"/>
      <c r="I363" s="91"/>
      <c r="J363" s="91"/>
      <c r="K363" s="91"/>
      <c r="L363" s="91"/>
      <c r="M363" s="91"/>
      <c r="N363" s="91"/>
      <c r="O363" s="205"/>
      <c r="P363" s="205"/>
      <c r="Q363" s="205"/>
      <c r="R363" s="205"/>
    </row>
    <row r="364" s="65" customFormat="1" spans="1:18">
      <c r="A364"/>
      <c r="B364" s="91"/>
      <c r="C364" s="91"/>
      <c r="D364" s="91"/>
      <c r="E364" s="91"/>
      <c r="F364" s="91"/>
      <c r="G364" s="91"/>
      <c r="H364" s="91"/>
      <c r="I364" s="91"/>
      <c r="J364" s="91"/>
      <c r="K364" s="91"/>
      <c r="L364" s="91"/>
      <c r="M364" s="91"/>
      <c r="N364" s="91"/>
      <c r="O364" s="205"/>
      <c r="P364" s="205"/>
      <c r="Q364" s="205"/>
      <c r="R364" s="205"/>
    </row>
    <row r="365" spans="2:18">
      <c r="B365" s="91"/>
      <c r="C365" s="91"/>
      <c r="D365" s="91"/>
      <c r="E365" s="91"/>
      <c r="F365" s="91"/>
      <c r="G365" s="91"/>
      <c r="H365" s="91"/>
      <c r="I365" s="91"/>
      <c r="J365" s="91"/>
      <c r="K365" s="91"/>
      <c r="L365" s="91"/>
      <c r="M365" s="91"/>
      <c r="N365" s="91"/>
      <c r="O365" s="91"/>
      <c r="P365" s="91"/>
      <c r="Q365" s="91"/>
      <c r="R365" s="91"/>
    </row>
    <row r="366" spans="2:18">
      <c r="B366" s="91"/>
      <c r="C366" s="91"/>
      <c r="D366" s="91"/>
      <c r="E366" s="91"/>
      <c r="F366" s="91"/>
      <c r="G366" s="91"/>
      <c r="H366" s="91"/>
      <c r="I366" s="91"/>
      <c r="J366" s="91"/>
      <c r="K366" s="91"/>
      <c r="L366" s="91"/>
      <c r="M366" s="91"/>
      <c r="N366" s="91"/>
      <c r="O366" s="91"/>
      <c r="P366" s="91"/>
      <c r="Q366" s="91"/>
      <c r="R366" s="91"/>
    </row>
    <row r="367" spans="2:18">
      <c r="B367" s="91"/>
      <c r="C367" s="91"/>
      <c r="D367" s="91"/>
      <c r="E367" s="91"/>
      <c r="F367" s="91"/>
      <c r="G367" s="91"/>
      <c r="H367" s="91"/>
      <c r="I367" s="91"/>
      <c r="J367" s="91"/>
      <c r="K367" s="91"/>
      <c r="L367" s="91"/>
      <c r="M367" s="91"/>
      <c r="N367" s="91"/>
      <c r="O367" s="91"/>
      <c r="P367" s="91"/>
      <c r="Q367" s="91"/>
      <c r="R367" s="91"/>
    </row>
    <row r="368" spans="2:18">
      <c r="B368" s="91"/>
      <c r="C368" s="91"/>
      <c r="D368" s="91"/>
      <c r="E368" s="91"/>
      <c r="F368" s="91"/>
      <c r="G368" s="91"/>
      <c r="H368" s="91"/>
      <c r="I368" s="91"/>
      <c r="J368" s="91"/>
      <c r="K368" s="91"/>
      <c r="L368" s="91"/>
      <c r="M368" s="91"/>
      <c r="N368" s="91"/>
      <c r="O368" s="91"/>
      <c r="P368" s="91"/>
      <c r="Q368" s="91"/>
      <c r="R368" s="91"/>
    </row>
    <row r="369" spans="2:18">
      <c r="B369" s="91"/>
      <c r="C369" s="91"/>
      <c r="D369" s="91"/>
      <c r="E369" s="91"/>
      <c r="F369" s="91"/>
      <c r="G369" s="91"/>
      <c r="H369" s="91"/>
      <c r="I369" s="91"/>
      <c r="J369" s="91"/>
      <c r="K369" s="91"/>
      <c r="L369" s="91"/>
      <c r="M369" s="91"/>
      <c r="N369" s="91"/>
      <c r="O369" s="91"/>
      <c r="P369" s="91"/>
      <c r="Q369" s="91"/>
      <c r="R369" s="91"/>
    </row>
    <row r="370" spans="2:18">
      <c r="B370" s="91"/>
      <c r="C370" s="91"/>
      <c r="D370" s="91"/>
      <c r="E370" s="91"/>
      <c r="F370" s="91"/>
      <c r="G370" s="91"/>
      <c r="H370" s="91"/>
      <c r="I370" s="91"/>
      <c r="J370" s="91"/>
      <c r="K370" s="91"/>
      <c r="L370" s="91"/>
      <c r="M370" s="91"/>
      <c r="N370" s="91"/>
      <c r="O370" s="91"/>
      <c r="P370" s="91"/>
      <c r="Q370" s="91"/>
      <c r="R370" s="91"/>
    </row>
    <row r="371" spans="2:18">
      <c r="B371" s="91"/>
      <c r="C371" s="91"/>
      <c r="D371" s="91"/>
      <c r="E371" s="91"/>
      <c r="F371" s="91"/>
      <c r="G371" s="91"/>
      <c r="H371" s="91"/>
      <c r="I371" s="91"/>
      <c r="J371" s="91"/>
      <c r="K371" s="91"/>
      <c r="L371" s="91"/>
      <c r="M371" s="91"/>
      <c r="N371" s="91"/>
      <c r="O371" s="91"/>
      <c r="P371" s="91"/>
      <c r="Q371" s="91"/>
      <c r="R371" s="91"/>
    </row>
    <row r="372" spans="2:18">
      <c r="B372" s="91"/>
      <c r="C372" s="91"/>
      <c r="D372" s="91"/>
      <c r="E372" s="91"/>
      <c r="F372" s="91"/>
      <c r="G372" s="91"/>
      <c r="H372" s="91"/>
      <c r="I372" s="91"/>
      <c r="J372" s="91"/>
      <c r="K372" s="91"/>
      <c r="L372" s="91"/>
      <c r="M372" s="91"/>
      <c r="N372" s="91"/>
      <c r="O372" s="91"/>
      <c r="P372" s="91"/>
      <c r="Q372" s="91"/>
      <c r="R372" s="91"/>
    </row>
    <row r="373" spans="2:18">
      <c r="B373" s="91"/>
      <c r="C373" s="91"/>
      <c r="D373" s="91"/>
      <c r="E373" s="91"/>
      <c r="F373" s="91"/>
      <c r="G373" s="91"/>
      <c r="H373" s="91"/>
      <c r="I373" s="91"/>
      <c r="J373" s="91"/>
      <c r="K373" s="91"/>
      <c r="L373" s="91"/>
      <c r="M373" s="91"/>
      <c r="N373" s="91"/>
      <c r="O373" s="91"/>
      <c r="P373" s="91"/>
      <c r="Q373" s="91"/>
      <c r="R373" s="91"/>
    </row>
    <row r="374" spans="2:18">
      <c r="B374" s="91"/>
      <c r="C374" s="91"/>
      <c r="D374" s="91"/>
      <c r="E374" s="91"/>
      <c r="F374" s="91"/>
      <c r="G374" s="91"/>
      <c r="H374" s="91"/>
      <c r="I374" s="91"/>
      <c r="J374" s="91"/>
      <c r="K374" s="91"/>
      <c r="L374" s="91"/>
      <c r="M374" s="91"/>
      <c r="N374" s="91"/>
      <c r="O374" s="91"/>
      <c r="P374" s="91"/>
      <c r="Q374" s="91"/>
      <c r="R374" s="91"/>
    </row>
    <row r="375" spans="2:14">
      <c r="B375" s="91"/>
      <c r="C375" s="91"/>
      <c r="D375" s="91"/>
      <c r="E375" s="91"/>
      <c r="F375" s="91"/>
      <c r="G375" s="91"/>
      <c r="H375" s="91"/>
      <c r="I375" s="91"/>
      <c r="J375" s="91"/>
      <c r="K375" s="91"/>
      <c r="L375" s="91"/>
      <c r="M375" s="91"/>
      <c r="N375" s="91"/>
    </row>
    <row r="376" spans="2:14">
      <c r="B376" s="91"/>
      <c r="C376" s="91"/>
      <c r="D376" s="91"/>
      <c r="E376" s="91"/>
      <c r="F376" s="91"/>
      <c r="G376" s="91"/>
      <c r="H376" s="91"/>
      <c r="I376" s="91"/>
      <c r="J376" s="91"/>
      <c r="K376" s="91"/>
      <c r="L376" s="91"/>
      <c r="M376" s="91"/>
      <c r="N376" s="91"/>
    </row>
    <row r="377" spans="2:14">
      <c r="B377" s="91"/>
      <c r="C377" s="91"/>
      <c r="D377" s="91"/>
      <c r="E377" s="91"/>
      <c r="F377" s="91"/>
      <c r="G377" s="91"/>
      <c r="H377" s="91"/>
      <c r="I377" s="91"/>
      <c r="J377" s="91"/>
      <c r="K377" s="91"/>
      <c r="L377" s="91"/>
      <c r="M377" s="91"/>
      <c r="N377" s="91"/>
    </row>
    <row r="378" spans="2:14">
      <c r="B378" s="91"/>
      <c r="C378" s="91"/>
      <c r="D378" s="91"/>
      <c r="E378" s="91"/>
      <c r="F378" s="91"/>
      <c r="G378" s="91"/>
      <c r="H378" s="91"/>
      <c r="I378" s="91"/>
      <c r="J378" s="91"/>
      <c r="K378" s="91"/>
      <c r="L378" s="91"/>
      <c r="M378" s="91"/>
      <c r="N378" s="91"/>
    </row>
    <row r="379" spans="2:14">
      <c r="B379" s="91"/>
      <c r="C379" s="91"/>
      <c r="D379" s="91"/>
      <c r="E379" s="91"/>
      <c r="F379" s="91"/>
      <c r="G379" s="91"/>
      <c r="H379" s="91"/>
      <c r="I379" s="91"/>
      <c r="J379" s="91"/>
      <c r="K379" s="91"/>
      <c r="L379" s="91"/>
      <c r="M379" s="91"/>
      <c r="N379" s="91"/>
    </row>
    <row r="380" spans="2:14">
      <c r="B380" s="91"/>
      <c r="C380" s="91"/>
      <c r="D380" s="91"/>
      <c r="E380" s="91"/>
      <c r="F380" s="91"/>
      <c r="G380" s="91"/>
      <c r="H380" s="91"/>
      <c r="I380" s="91"/>
      <c r="J380" s="91"/>
      <c r="K380" s="91"/>
      <c r="L380" s="91"/>
      <c r="M380" s="91"/>
      <c r="N380" s="91"/>
    </row>
    <row r="381" spans="2:14">
      <c r="B381" s="91"/>
      <c r="C381" s="91"/>
      <c r="D381" s="91"/>
      <c r="E381" s="91"/>
      <c r="F381" s="91"/>
      <c r="G381" s="91"/>
      <c r="H381" s="91"/>
      <c r="I381" s="91"/>
      <c r="J381" s="91"/>
      <c r="K381" s="91"/>
      <c r="L381" s="91"/>
      <c r="M381" s="91"/>
      <c r="N381" s="91"/>
    </row>
    <row r="382" spans="2:14">
      <c r="B382" s="91"/>
      <c r="C382" s="91"/>
      <c r="D382" s="91"/>
      <c r="E382" s="91"/>
      <c r="F382" s="91"/>
      <c r="G382" s="91"/>
      <c r="H382" s="91"/>
      <c r="I382" s="91"/>
      <c r="J382" s="91"/>
      <c r="K382" s="91"/>
      <c r="L382" s="91"/>
      <c r="M382" s="91"/>
      <c r="N382" s="91"/>
    </row>
    <row r="383" spans="2:14">
      <c r="B383" s="91"/>
      <c r="C383" s="91"/>
      <c r="D383" s="91"/>
      <c r="E383" s="91"/>
      <c r="F383" s="91"/>
      <c r="G383" s="91"/>
      <c r="H383" s="91"/>
      <c r="I383" s="91"/>
      <c r="J383" s="91"/>
      <c r="K383" s="91"/>
      <c r="L383" s="91"/>
      <c r="M383" s="91"/>
      <c r="N383" s="91"/>
    </row>
    <row r="384" spans="2:14">
      <c r="B384" s="91"/>
      <c r="C384" s="91"/>
      <c r="D384" s="91"/>
      <c r="E384" s="91"/>
      <c r="F384" s="91"/>
      <c r="G384" s="91"/>
      <c r="H384" s="91"/>
      <c r="I384" s="91"/>
      <c r="J384" s="91"/>
      <c r="K384" s="91"/>
      <c r="L384" s="91"/>
      <c r="M384" s="91"/>
      <c r="N384" s="91"/>
    </row>
    <row r="385" spans="2:14">
      <c r="B385" s="91"/>
      <c r="C385" s="91"/>
      <c r="D385" s="91"/>
      <c r="E385" s="91"/>
      <c r="F385" s="91"/>
      <c r="G385" s="91"/>
      <c r="H385" s="91"/>
      <c r="I385" s="91"/>
      <c r="J385" s="91"/>
      <c r="K385" s="91"/>
      <c r="L385" s="91"/>
      <c r="M385" s="91"/>
      <c r="N385" s="91"/>
    </row>
    <row r="386" spans="2:14">
      <c r="B386" s="91"/>
      <c r="C386" s="91"/>
      <c r="D386" s="91"/>
      <c r="E386" s="91"/>
      <c r="F386" s="91"/>
      <c r="G386" s="91"/>
      <c r="H386" s="91"/>
      <c r="I386" s="91"/>
      <c r="J386" s="91"/>
      <c r="K386" s="91"/>
      <c r="L386" s="91"/>
      <c r="M386" s="91"/>
      <c r="N386" s="91"/>
    </row>
    <row r="387" spans="2:14">
      <c r="B387" s="91"/>
      <c r="C387" s="91"/>
      <c r="D387" s="91"/>
      <c r="E387" s="91"/>
      <c r="F387" s="91"/>
      <c r="G387" s="91"/>
      <c r="H387" s="91"/>
      <c r="I387" s="91"/>
      <c r="J387" s="91"/>
      <c r="K387" s="91"/>
      <c r="L387" s="91"/>
      <c r="M387" s="91"/>
      <c r="N387" s="91"/>
    </row>
    <row r="388" spans="2:14">
      <c r="B388" s="91"/>
      <c r="C388" s="91"/>
      <c r="D388" s="91"/>
      <c r="E388" s="91"/>
      <c r="F388" s="91"/>
      <c r="G388" s="91"/>
      <c r="H388" s="91"/>
      <c r="I388" s="91"/>
      <c r="J388" s="91"/>
      <c r="K388" s="91"/>
      <c r="L388" s="91"/>
      <c r="M388" s="91"/>
      <c r="N388" s="91"/>
    </row>
    <row r="389" spans="2:14">
      <c r="B389" s="91"/>
      <c r="C389" s="91"/>
      <c r="D389" s="91"/>
      <c r="E389" s="91"/>
      <c r="F389" s="91"/>
      <c r="G389" s="91"/>
      <c r="H389" s="91"/>
      <c r="I389" s="91"/>
      <c r="J389" s="91"/>
      <c r="K389" s="91"/>
      <c r="L389" s="91"/>
      <c r="M389" s="91"/>
      <c r="N389" s="91"/>
    </row>
    <row r="390" spans="2:14">
      <c r="B390" s="91"/>
      <c r="C390" s="91"/>
      <c r="D390" s="91"/>
      <c r="E390" s="91"/>
      <c r="F390" s="91"/>
      <c r="G390" s="91"/>
      <c r="H390" s="91"/>
      <c r="I390" s="91"/>
      <c r="J390" s="91"/>
      <c r="K390" s="91"/>
      <c r="L390" s="91"/>
      <c r="M390" s="91"/>
      <c r="N390" s="91"/>
    </row>
    <row r="391" spans="2:14">
      <c r="B391" s="91"/>
      <c r="C391" s="91"/>
      <c r="D391" s="91"/>
      <c r="E391" s="91"/>
      <c r="F391" s="91"/>
      <c r="G391" s="91"/>
      <c r="H391" s="91"/>
      <c r="I391" s="91"/>
      <c r="J391" s="91"/>
      <c r="K391" s="91"/>
      <c r="L391" s="91"/>
      <c r="M391" s="91"/>
      <c r="N391" s="91"/>
    </row>
    <row r="392" spans="2:14">
      <c r="B392" s="91"/>
      <c r="C392" s="91"/>
      <c r="D392" s="91"/>
      <c r="E392" s="91"/>
      <c r="F392" s="91"/>
      <c r="G392" s="91"/>
      <c r="H392" s="91"/>
      <c r="I392" s="91"/>
      <c r="J392" s="91"/>
      <c r="K392" s="91"/>
      <c r="L392" s="91"/>
      <c r="M392" s="91"/>
      <c r="N392" s="91"/>
    </row>
    <row r="393" spans="2:14">
      <c r="B393" s="91"/>
      <c r="C393" s="91"/>
      <c r="D393" s="91"/>
      <c r="E393" s="91"/>
      <c r="F393" s="91"/>
      <c r="G393" s="91"/>
      <c r="H393" s="91"/>
      <c r="I393" s="91"/>
      <c r="J393" s="91"/>
      <c r="K393" s="91"/>
      <c r="L393" s="91"/>
      <c r="M393" s="91"/>
      <c r="N393" s="91"/>
    </row>
    <row r="394" spans="2:14">
      <c r="B394" s="91"/>
      <c r="C394" s="91"/>
      <c r="D394" s="91"/>
      <c r="E394" s="91"/>
      <c r="F394" s="91"/>
      <c r="G394" s="91"/>
      <c r="H394" s="91"/>
      <c r="I394" s="91"/>
      <c r="J394" s="91"/>
      <c r="K394" s="91"/>
      <c r="L394" s="91"/>
      <c r="M394" s="91"/>
      <c r="N394" s="91"/>
    </row>
    <row r="395" spans="2:14">
      <c r="B395" s="91"/>
      <c r="C395" s="91"/>
      <c r="D395" s="91"/>
      <c r="E395" s="91"/>
      <c r="F395" s="91"/>
      <c r="G395" s="91"/>
      <c r="H395" s="91"/>
      <c r="I395" s="91"/>
      <c r="J395" s="91"/>
      <c r="K395" s="91"/>
      <c r="L395" s="91"/>
      <c r="M395" s="91"/>
      <c r="N395" s="91"/>
    </row>
    <row r="396" spans="2:14">
      <c r="B396" s="91"/>
      <c r="C396" s="91"/>
      <c r="D396" s="91"/>
      <c r="E396" s="91"/>
      <c r="F396" s="91"/>
      <c r="G396" s="91"/>
      <c r="H396" s="91"/>
      <c r="I396" s="91"/>
      <c r="J396" s="91"/>
      <c r="K396" s="91"/>
      <c r="L396" s="91"/>
      <c r="M396" s="91"/>
      <c r="N396" s="91"/>
    </row>
    <row r="397" spans="2:14">
      <c r="B397" s="91"/>
      <c r="C397" s="91"/>
      <c r="D397" s="91"/>
      <c r="E397" s="91"/>
      <c r="F397" s="91"/>
      <c r="G397" s="91"/>
      <c r="H397" s="91"/>
      <c r="I397" s="91"/>
      <c r="J397" s="91"/>
      <c r="K397" s="91"/>
      <c r="L397" s="91"/>
      <c r="M397" s="91"/>
      <c r="N397" s="91"/>
    </row>
    <row r="398" spans="2:14">
      <c r="B398" s="91"/>
      <c r="C398" s="91"/>
      <c r="D398" s="91"/>
      <c r="E398" s="91"/>
      <c r="F398" s="91"/>
      <c r="G398" s="91"/>
      <c r="H398" s="91"/>
      <c r="I398" s="91"/>
      <c r="J398" s="91"/>
      <c r="K398" s="91"/>
      <c r="L398" s="91"/>
      <c r="M398" s="91"/>
      <c r="N398" s="91"/>
    </row>
    <row r="399" spans="2:14">
      <c r="B399" s="91"/>
      <c r="C399" s="91"/>
      <c r="D399" s="91"/>
      <c r="E399" s="91"/>
      <c r="F399" s="91"/>
      <c r="G399" s="91"/>
      <c r="H399" s="91"/>
      <c r="I399" s="91"/>
      <c r="J399" s="91"/>
      <c r="K399" s="91"/>
      <c r="L399" s="91"/>
      <c r="M399" s="91"/>
      <c r="N399" s="91"/>
    </row>
    <row r="400" spans="2:14">
      <c r="B400" s="91"/>
      <c r="C400" s="91"/>
      <c r="D400" s="91"/>
      <c r="E400" s="91"/>
      <c r="F400" s="91"/>
      <c r="G400" s="91"/>
      <c r="H400" s="91"/>
      <c r="I400" s="91"/>
      <c r="J400" s="91"/>
      <c r="K400" s="91"/>
      <c r="L400" s="91"/>
      <c r="M400" s="91"/>
      <c r="N400" s="91"/>
    </row>
    <row r="401" spans="2:14">
      <c r="B401" s="91"/>
      <c r="C401" s="91"/>
      <c r="D401" s="91"/>
      <c r="E401" s="91"/>
      <c r="F401" s="91"/>
      <c r="G401" s="91"/>
      <c r="H401" s="91"/>
      <c r="I401" s="91"/>
      <c r="J401" s="91"/>
      <c r="K401" s="91"/>
      <c r="L401" s="91"/>
      <c r="M401" s="91"/>
      <c r="N401" s="91"/>
    </row>
    <row r="402" spans="2:14">
      <c r="B402" s="91"/>
      <c r="C402" s="91"/>
      <c r="D402" s="91"/>
      <c r="E402" s="91"/>
      <c r="F402" s="91"/>
      <c r="G402" s="91"/>
      <c r="H402" s="91"/>
      <c r="I402" s="91"/>
      <c r="J402" s="91"/>
      <c r="K402" s="91"/>
      <c r="L402" s="91"/>
      <c r="M402" s="91"/>
      <c r="N402" s="91"/>
    </row>
    <row r="403" spans="2:14">
      <c r="B403" s="91"/>
      <c r="C403" s="91"/>
      <c r="D403" s="91"/>
      <c r="E403" s="91"/>
      <c r="F403" s="91"/>
      <c r="G403" s="91"/>
      <c r="H403" s="91"/>
      <c r="I403" s="91"/>
      <c r="J403" s="91"/>
      <c r="K403" s="91"/>
      <c r="L403" s="91"/>
      <c r="M403" s="91"/>
      <c r="N403" s="91"/>
    </row>
    <row r="404" spans="2:14">
      <c r="B404" s="91"/>
      <c r="C404" s="91"/>
      <c r="D404" s="91"/>
      <c r="E404" s="91"/>
      <c r="F404" s="91"/>
      <c r="G404" s="91"/>
      <c r="H404" s="91"/>
      <c r="I404" s="91"/>
      <c r="J404" s="91"/>
      <c r="K404" s="91"/>
      <c r="L404" s="91"/>
      <c r="M404" s="91"/>
      <c r="N404" s="91"/>
    </row>
    <row r="405" spans="2:14">
      <c r="B405" s="91"/>
      <c r="C405" s="91"/>
      <c r="D405" s="91"/>
      <c r="E405" s="91"/>
      <c r="F405" s="91"/>
      <c r="G405" s="91"/>
      <c r="H405" s="91"/>
      <c r="I405" s="91"/>
      <c r="J405" s="91"/>
      <c r="K405" s="91"/>
      <c r="L405" s="91"/>
      <c r="M405" s="91"/>
      <c r="N405" s="91"/>
    </row>
    <row r="406" spans="2:14">
      <c r="B406" s="91"/>
      <c r="C406" s="91"/>
      <c r="D406" s="91"/>
      <c r="E406" s="91"/>
      <c r="F406" s="91"/>
      <c r="G406" s="91"/>
      <c r="H406" s="91"/>
      <c r="I406" s="91"/>
      <c r="J406" s="91"/>
      <c r="K406" s="91"/>
      <c r="L406" s="91"/>
      <c r="M406" s="91"/>
      <c r="N406" s="91"/>
    </row>
    <row r="407" spans="2:14">
      <c r="B407" s="91"/>
      <c r="C407" s="91"/>
      <c r="D407" s="91"/>
      <c r="E407" s="91"/>
      <c r="F407" s="91"/>
      <c r="G407" s="91"/>
      <c r="H407" s="91"/>
      <c r="I407" s="91"/>
      <c r="J407" s="91"/>
      <c r="K407" s="91"/>
      <c r="L407" s="91"/>
      <c r="M407" s="91"/>
      <c r="N407" s="91"/>
    </row>
    <row r="408" spans="2:14">
      <c r="B408" s="91"/>
      <c r="C408" s="91"/>
      <c r="D408" s="91"/>
      <c r="E408" s="91"/>
      <c r="F408" s="91"/>
      <c r="G408" s="91"/>
      <c r="H408" s="91"/>
      <c r="I408" s="91"/>
      <c r="J408" s="91"/>
      <c r="K408" s="91"/>
      <c r="L408" s="91"/>
      <c r="M408" s="91"/>
      <c r="N408" s="91"/>
    </row>
    <row r="409" spans="2:14">
      <c r="B409" s="91"/>
      <c r="C409" s="91"/>
      <c r="D409" s="91"/>
      <c r="E409" s="91"/>
      <c r="F409" s="91"/>
      <c r="G409" s="91"/>
      <c r="H409" s="91"/>
      <c r="I409" s="91"/>
      <c r="J409" s="91"/>
      <c r="K409" s="91"/>
      <c r="L409" s="91"/>
      <c r="M409" s="91"/>
      <c r="N409" s="91"/>
    </row>
    <row r="410" spans="2:14">
      <c r="B410" s="91"/>
      <c r="C410" s="91"/>
      <c r="D410" s="91"/>
      <c r="E410" s="91"/>
      <c r="F410" s="91"/>
      <c r="G410" s="91"/>
      <c r="H410" s="91"/>
      <c r="I410" s="91"/>
      <c r="J410" s="91"/>
      <c r="K410" s="91"/>
      <c r="L410" s="91"/>
      <c r="M410" s="91"/>
      <c r="N410" s="91"/>
    </row>
    <row r="411" spans="2:14">
      <c r="B411" s="91"/>
      <c r="C411" s="91"/>
      <c r="D411" s="91"/>
      <c r="E411" s="91"/>
      <c r="F411" s="91"/>
      <c r="G411" s="91"/>
      <c r="H411" s="91"/>
      <c r="I411" s="91"/>
      <c r="J411" s="91"/>
      <c r="K411" s="91"/>
      <c r="L411" s="91"/>
      <c r="M411" s="91"/>
      <c r="N411" s="91"/>
    </row>
    <row r="412" spans="2:14">
      <c r="B412" s="91"/>
      <c r="C412" s="91"/>
      <c r="D412" s="91"/>
      <c r="E412" s="91"/>
      <c r="F412" s="91"/>
      <c r="G412" s="91"/>
      <c r="H412" s="91"/>
      <c r="I412" s="91"/>
      <c r="J412" s="91"/>
      <c r="K412" s="91"/>
      <c r="L412" s="91"/>
      <c r="M412" s="91"/>
      <c r="N412" s="91"/>
    </row>
    <row r="413" spans="2:14">
      <c r="B413" s="91"/>
      <c r="C413" s="91"/>
      <c r="D413" s="91"/>
      <c r="E413" s="91"/>
      <c r="F413" s="91"/>
      <c r="G413" s="91"/>
      <c r="H413" s="91"/>
      <c r="I413" s="91"/>
      <c r="J413" s="91"/>
      <c r="K413" s="91"/>
      <c r="L413" s="91"/>
      <c r="M413" s="91"/>
      <c r="N413" s="91"/>
    </row>
    <row r="414" spans="2:14">
      <c r="B414" s="91"/>
      <c r="C414" s="91"/>
      <c r="D414" s="91"/>
      <c r="E414" s="91"/>
      <c r="F414" s="91"/>
      <c r="G414" s="91"/>
      <c r="H414" s="91"/>
      <c r="I414" s="91"/>
      <c r="J414" s="91"/>
      <c r="K414" s="91"/>
      <c r="L414" s="91"/>
      <c r="M414" s="91"/>
      <c r="N414" s="91"/>
    </row>
    <row r="415" spans="2:14">
      <c r="B415" s="91"/>
      <c r="C415" s="91"/>
      <c r="D415" s="91"/>
      <c r="E415" s="91"/>
      <c r="F415" s="91"/>
      <c r="G415" s="91"/>
      <c r="H415" s="91"/>
      <c r="I415" s="91"/>
      <c r="J415" s="91"/>
      <c r="K415" s="91"/>
      <c r="L415" s="91"/>
      <c r="M415" s="91"/>
      <c r="N415" s="91"/>
    </row>
    <row r="416" spans="2:14">
      <c r="B416" s="91"/>
      <c r="C416" s="91"/>
      <c r="D416" s="91"/>
      <c r="E416" s="91"/>
      <c r="F416" s="91"/>
      <c r="G416" s="91"/>
      <c r="H416" s="91"/>
      <c r="I416" s="91"/>
      <c r="J416" s="91"/>
      <c r="K416" s="91"/>
      <c r="L416" s="91"/>
      <c r="M416" s="91"/>
      <c r="N416" s="91"/>
    </row>
    <row r="417" spans="2:14">
      <c r="B417" s="91"/>
      <c r="C417" s="91"/>
      <c r="D417" s="91"/>
      <c r="E417" s="91"/>
      <c r="F417" s="91"/>
      <c r="G417" s="91"/>
      <c r="H417" s="91"/>
      <c r="I417" s="91"/>
      <c r="J417" s="91"/>
      <c r="K417" s="91"/>
      <c r="L417" s="91"/>
      <c r="M417" s="91"/>
      <c r="N417" s="91"/>
    </row>
    <row r="418" spans="2:14">
      <c r="B418" s="91"/>
      <c r="C418" s="91"/>
      <c r="D418" s="91"/>
      <c r="E418" s="91"/>
      <c r="F418" s="91"/>
      <c r="G418" s="91"/>
      <c r="H418" s="91"/>
      <c r="I418" s="91"/>
      <c r="J418" s="91"/>
      <c r="K418" s="91"/>
      <c r="L418" s="91"/>
      <c r="M418" s="91"/>
      <c r="N418" s="91"/>
    </row>
    <row r="419" spans="2:14">
      <c r="B419" s="91"/>
      <c r="C419" s="91"/>
      <c r="D419" s="91"/>
      <c r="E419" s="91"/>
      <c r="F419" s="91"/>
      <c r="G419" s="91"/>
      <c r="H419" s="91"/>
      <c r="I419" s="91"/>
      <c r="J419" s="91"/>
      <c r="K419" s="91"/>
      <c r="L419" s="91"/>
      <c r="M419" s="91"/>
      <c r="N419" s="91"/>
    </row>
    <row r="420" spans="2:14">
      <c r="B420" s="91"/>
      <c r="C420" s="91"/>
      <c r="D420" s="91"/>
      <c r="E420" s="91"/>
      <c r="F420" s="91"/>
      <c r="G420" s="91"/>
      <c r="H420" s="91"/>
      <c r="I420" s="91"/>
      <c r="J420" s="91"/>
      <c r="K420" s="91"/>
      <c r="L420" s="91"/>
      <c r="M420" s="91"/>
      <c r="N420" s="91"/>
    </row>
    <row r="421" spans="2:14">
      <c r="B421" s="91"/>
      <c r="C421" s="91"/>
      <c r="D421" s="91"/>
      <c r="E421" s="91"/>
      <c r="F421" s="91"/>
      <c r="G421" s="91"/>
      <c r="H421" s="91"/>
      <c r="I421" s="91"/>
      <c r="J421" s="91"/>
      <c r="K421" s="91"/>
      <c r="L421" s="91"/>
      <c r="M421" s="91"/>
      <c r="N421" s="91"/>
    </row>
    <row r="422" spans="2:14">
      <c r="B422" s="91"/>
      <c r="C422" s="91"/>
      <c r="D422" s="91"/>
      <c r="E422" s="91"/>
      <c r="F422" s="91"/>
      <c r="G422" s="91"/>
      <c r="H422" s="91"/>
      <c r="I422" s="91"/>
      <c r="J422" s="91"/>
      <c r="K422" s="91"/>
      <c r="L422" s="91"/>
      <c r="M422" s="91"/>
      <c r="N422" s="91"/>
    </row>
    <row r="423" spans="2:14">
      <c r="B423" s="91"/>
      <c r="C423" s="91"/>
      <c r="D423" s="91"/>
      <c r="E423" s="91"/>
      <c r="F423" s="91"/>
      <c r="G423" s="91"/>
      <c r="H423" s="91"/>
      <c r="I423" s="91"/>
      <c r="J423" s="91"/>
      <c r="K423" s="91"/>
      <c r="L423" s="91"/>
      <c r="M423" s="91"/>
      <c r="N423" s="91"/>
    </row>
    <row r="424" spans="2:14">
      <c r="B424" s="91"/>
      <c r="C424" s="91"/>
      <c r="D424" s="91"/>
      <c r="E424" s="91"/>
      <c r="F424" s="91"/>
      <c r="G424" s="91"/>
      <c r="H424" s="91"/>
      <c r="I424" s="91"/>
      <c r="J424" s="91"/>
      <c r="K424" s="91"/>
      <c r="L424" s="91"/>
      <c r="M424" s="91"/>
      <c r="N424" s="91"/>
    </row>
    <row r="425" spans="2:14">
      <c r="B425" s="91"/>
      <c r="C425" s="91"/>
      <c r="D425" s="91"/>
      <c r="E425" s="91"/>
      <c r="F425" s="91"/>
      <c r="G425" s="91"/>
      <c r="H425" s="91"/>
      <c r="I425" s="91"/>
      <c r="J425" s="91"/>
      <c r="K425" s="91"/>
      <c r="L425" s="91"/>
      <c r="M425" s="91"/>
      <c r="N425" s="91"/>
    </row>
    <row r="426" spans="2:14">
      <c r="B426" s="91"/>
      <c r="C426" s="91"/>
      <c r="D426" s="91"/>
      <c r="E426" s="91"/>
      <c r="F426" s="91"/>
      <c r="G426" s="91"/>
      <c r="H426" s="91"/>
      <c r="I426" s="91"/>
      <c r="J426" s="91"/>
      <c r="K426" s="91"/>
      <c r="L426" s="91"/>
      <c r="M426" s="91"/>
      <c r="N426" s="91"/>
    </row>
    <row r="427" spans="2:14">
      <c r="B427" s="91"/>
      <c r="C427" s="91"/>
      <c r="D427" s="91"/>
      <c r="E427" s="91"/>
      <c r="F427" s="91"/>
      <c r="G427" s="91"/>
      <c r="H427" s="91"/>
      <c r="I427" s="91"/>
      <c r="J427" s="91"/>
      <c r="K427" s="91"/>
      <c r="L427" s="91"/>
      <c r="M427" s="91"/>
      <c r="N427" s="91"/>
    </row>
    <row r="428" spans="2:14">
      <c r="B428" s="91"/>
      <c r="C428" s="91"/>
      <c r="D428" s="91"/>
      <c r="E428" s="91"/>
      <c r="F428" s="91"/>
      <c r="G428" s="91"/>
      <c r="H428" s="91"/>
      <c r="I428" s="91"/>
      <c r="J428" s="91"/>
      <c r="K428" s="91"/>
      <c r="L428" s="91"/>
      <c r="M428" s="91"/>
      <c r="N428" s="91"/>
    </row>
    <row r="429" spans="2:14">
      <c r="B429" s="91"/>
      <c r="C429" s="91"/>
      <c r="D429" s="91"/>
      <c r="E429" s="91"/>
      <c r="F429" s="91"/>
      <c r="G429" s="91"/>
      <c r="H429" s="91"/>
      <c r="I429" s="91"/>
      <c r="J429" s="91"/>
      <c r="K429" s="91"/>
      <c r="L429" s="91"/>
      <c r="M429" s="91"/>
      <c r="N429" s="91"/>
    </row>
    <row r="430" spans="2:14">
      <c r="B430" s="91"/>
      <c r="C430" s="91"/>
      <c r="D430" s="91"/>
      <c r="E430" s="91"/>
      <c r="F430" s="91"/>
      <c r="G430" s="91"/>
      <c r="H430" s="91"/>
      <c r="I430" s="91"/>
      <c r="J430" s="91"/>
      <c r="K430" s="91"/>
      <c r="L430" s="91"/>
      <c r="M430" s="91"/>
      <c r="N430" s="91"/>
    </row>
    <row r="431" spans="2:14">
      <c r="B431" s="91"/>
      <c r="C431" s="91"/>
      <c r="D431" s="91"/>
      <c r="E431" s="91"/>
      <c r="F431" s="91"/>
      <c r="G431" s="91"/>
      <c r="H431" s="91"/>
      <c r="I431" s="91"/>
      <c r="J431" s="91"/>
      <c r="K431" s="91"/>
      <c r="L431" s="91"/>
      <c r="M431" s="91"/>
      <c r="N431" s="91"/>
    </row>
    <row r="432" spans="2:14">
      <c r="B432" s="91"/>
      <c r="C432" s="91"/>
      <c r="D432" s="91"/>
      <c r="E432" s="91"/>
      <c r="F432" s="91"/>
      <c r="G432" s="91"/>
      <c r="H432" s="91"/>
      <c r="I432" s="91"/>
      <c r="J432" s="91"/>
      <c r="K432" s="91"/>
      <c r="L432" s="91"/>
      <c r="M432" s="91"/>
      <c r="N432" s="91"/>
    </row>
    <row r="433" spans="2:14">
      <c r="B433" s="91"/>
      <c r="C433" s="91"/>
      <c r="D433" s="91"/>
      <c r="E433" s="91"/>
      <c r="F433" s="91"/>
      <c r="G433" s="91"/>
      <c r="H433" s="91"/>
      <c r="I433" s="91"/>
      <c r="J433" s="91"/>
      <c r="K433" s="91"/>
      <c r="L433" s="91"/>
      <c r="M433" s="91"/>
      <c r="N433" s="91"/>
    </row>
    <row r="434" spans="2:14">
      <c r="B434" s="91"/>
      <c r="C434" s="91"/>
      <c r="D434" s="91"/>
      <c r="E434" s="91"/>
      <c r="F434" s="91"/>
      <c r="G434" s="91"/>
      <c r="H434" s="91"/>
      <c r="I434" s="91"/>
      <c r="J434" s="91"/>
      <c r="K434" s="91"/>
      <c r="L434" s="91"/>
      <c r="M434" s="91"/>
      <c r="N434" s="91"/>
    </row>
    <row r="435" spans="2:14">
      <c r="B435" s="91"/>
      <c r="C435" s="91"/>
      <c r="D435" s="91"/>
      <c r="E435" s="91"/>
      <c r="F435" s="91"/>
      <c r="G435" s="91"/>
      <c r="H435" s="91"/>
      <c r="I435" s="91"/>
      <c r="J435" s="91"/>
      <c r="K435" s="91"/>
      <c r="L435" s="91"/>
      <c r="M435" s="91"/>
      <c r="N435" s="91"/>
    </row>
    <row r="436" spans="2:14">
      <c r="B436" s="91"/>
      <c r="C436" s="91"/>
      <c r="D436" s="91"/>
      <c r="E436" s="91"/>
      <c r="F436" s="91"/>
      <c r="G436" s="91"/>
      <c r="H436" s="91"/>
      <c r="I436" s="91"/>
      <c r="J436" s="91"/>
      <c r="K436" s="91"/>
      <c r="L436" s="91"/>
      <c r="M436" s="91"/>
      <c r="N436" s="91"/>
    </row>
    <row r="437" spans="2:14">
      <c r="B437" s="91"/>
      <c r="C437" s="91"/>
      <c r="D437" s="91"/>
      <c r="E437" s="91"/>
      <c r="F437" s="91"/>
      <c r="G437" s="91"/>
      <c r="H437" s="91"/>
      <c r="I437" s="91"/>
      <c r="J437" s="91"/>
      <c r="K437" s="91"/>
      <c r="L437" s="91"/>
      <c r="M437" s="91"/>
      <c r="N437" s="91"/>
    </row>
    <row r="438" spans="2:14">
      <c r="B438" s="91"/>
      <c r="C438" s="91"/>
      <c r="D438" s="91"/>
      <c r="E438" s="91"/>
      <c r="F438" s="91"/>
      <c r="G438" s="91"/>
      <c r="H438" s="91"/>
      <c r="I438" s="91"/>
      <c r="J438" s="91"/>
      <c r="K438" s="91"/>
      <c r="L438" s="91"/>
      <c r="M438" s="91"/>
      <c r="N438" s="91"/>
    </row>
    <row r="439" spans="2:14">
      <c r="B439" s="91"/>
      <c r="C439" s="91"/>
      <c r="D439" s="91"/>
      <c r="E439" s="91"/>
      <c r="F439" s="91"/>
      <c r="G439" s="91"/>
      <c r="H439" s="91"/>
      <c r="I439" s="91"/>
      <c r="J439" s="91"/>
      <c r="K439" s="91"/>
      <c r="L439" s="91"/>
      <c r="M439" s="91"/>
      <c r="N439" s="91"/>
    </row>
    <row r="440" spans="2:14">
      <c r="B440" s="91"/>
      <c r="C440" s="91"/>
      <c r="D440" s="91"/>
      <c r="E440" s="91"/>
      <c r="F440" s="91"/>
      <c r="G440" s="91"/>
      <c r="H440" s="91"/>
      <c r="I440" s="91"/>
      <c r="J440" s="91"/>
      <c r="K440" s="91"/>
      <c r="L440" s="91"/>
      <c r="M440" s="91"/>
      <c r="N440" s="91"/>
    </row>
    <row r="441" spans="2:14">
      <c r="B441" s="91"/>
      <c r="C441" s="91"/>
      <c r="D441" s="91"/>
      <c r="E441" s="91"/>
      <c r="F441" s="91"/>
      <c r="G441" s="91"/>
      <c r="H441" s="91"/>
      <c r="I441" s="91"/>
      <c r="J441" s="91"/>
      <c r="K441" s="91"/>
      <c r="L441" s="91"/>
      <c r="M441" s="91"/>
      <c r="N441" s="91"/>
    </row>
    <row r="442" spans="2:14">
      <c r="B442" s="91"/>
      <c r="C442" s="91"/>
      <c r="D442" s="91"/>
      <c r="E442" s="91"/>
      <c r="F442" s="91"/>
      <c r="G442" s="91"/>
      <c r="H442" s="91"/>
      <c r="I442" s="91"/>
      <c r="J442" s="91"/>
      <c r="K442" s="91"/>
      <c r="L442" s="91"/>
      <c r="M442" s="91"/>
      <c r="N442" s="91"/>
    </row>
  </sheetData>
  <sortState ref="B87:N98">
    <sortCondition ref="B87:B98"/>
  </sortState>
  <mergeCells count="10">
    <mergeCell ref="C25:Q25"/>
    <mergeCell ref="C46:Q46"/>
    <mergeCell ref="C68:Q68"/>
    <mergeCell ref="C87:Q87"/>
    <mergeCell ref="C106:O106"/>
    <mergeCell ref="B25:B26"/>
    <mergeCell ref="B46:B47"/>
    <mergeCell ref="B68:B69"/>
    <mergeCell ref="B87:B88"/>
    <mergeCell ref="B106:B107"/>
  </mergeCells>
  <pageMargins left="0.708661417322835" right="0.708661417322835" top="0.748031496062992" bottom="0.748031496062992" header="0.31496062992126" footer="0.31496062992126"/>
  <pageSetup paperSize="9" scale="50" orientation="landscape"/>
  <headerFooter/>
  <ignoredErrors>
    <ignoredError sqref="Q41" formulaRang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K232"/>
  <sheetViews>
    <sheetView showGridLines="0" zoomScale="85" zoomScaleNormal="85" workbookViewId="0">
      <selection activeCell="A12" sqref="A12:F12"/>
    </sheetView>
  </sheetViews>
  <sheetFormatPr defaultColWidth="0" defaultRowHeight="15"/>
  <cols>
    <col min="1" max="1" width="2.71428571428571" customWidth="1"/>
    <col min="2" max="11" width="20.7142857142857" customWidth="1"/>
    <col min="12" max="16384" width="9.14285714285714" hidden="1"/>
  </cols>
  <sheetData>
    <row r="1" spans="1:11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>
      <c r="A4" s="2"/>
      <c r="B4" s="2"/>
      <c r="C4" s="2"/>
      <c r="D4" s="2"/>
      <c r="E4" s="2"/>
      <c r="F4" s="2"/>
      <c r="G4" s="2"/>
      <c r="H4" s="2"/>
      <c r="I4" s="2"/>
      <c r="J4" s="2"/>
      <c r="K4" s="19"/>
    </row>
    <row r="5" spans="1:11">
      <c r="A5" s="2"/>
      <c r="B5" s="2"/>
      <c r="C5" s="2"/>
      <c r="D5" s="2"/>
      <c r="E5" s="2"/>
      <c r="F5" s="2"/>
      <c r="G5" s="2"/>
      <c r="H5" s="2"/>
      <c r="I5" s="2"/>
      <c r="J5" s="2"/>
      <c r="K5" s="19"/>
    </row>
    <row r="11" ht="23.25" customHeight="1"/>
    <row r="12" ht="50.1" customHeight="1" spans="1:11">
      <c r="A12" s="20" t="s">
        <v>174</v>
      </c>
      <c r="B12" s="21"/>
      <c r="C12" s="21"/>
      <c r="D12" s="21"/>
      <c r="E12" s="21"/>
      <c r="F12" s="22"/>
      <c r="G12" s="20" t="s">
        <v>175</v>
      </c>
      <c r="H12" s="21"/>
      <c r="I12" s="21"/>
      <c r="J12" s="21"/>
      <c r="K12" s="22"/>
    </row>
    <row r="13" ht="23.25" customHeight="1" spans="1:11">
      <c r="A13" s="23"/>
      <c r="B13" s="24"/>
      <c r="C13" s="24"/>
      <c r="D13" s="24"/>
      <c r="E13" s="25"/>
      <c r="F13" s="26"/>
      <c r="G13" s="23"/>
      <c r="H13" s="25"/>
      <c r="I13" s="25"/>
      <c r="J13" s="25"/>
      <c r="K13" s="26"/>
    </row>
    <row r="14" ht="23.25" customHeight="1" spans="1:11">
      <c r="A14" s="27"/>
      <c r="B14" s="28"/>
      <c r="C14" s="29"/>
      <c r="D14" s="29"/>
      <c r="E14" s="30"/>
      <c r="F14" s="31"/>
      <c r="G14" s="27"/>
      <c r="H14" s="30"/>
      <c r="I14" s="30"/>
      <c r="J14" s="30"/>
      <c r="K14" s="31"/>
    </row>
    <row r="15" ht="23.25" customHeight="1" spans="1:11">
      <c r="A15" s="27"/>
      <c r="B15" s="32"/>
      <c r="C15" s="33"/>
      <c r="D15" s="33"/>
      <c r="E15" s="30"/>
      <c r="F15" s="31"/>
      <c r="G15" s="27"/>
      <c r="H15" s="30"/>
      <c r="I15" s="30"/>
      <c r="J15" s="30"/>
      <c r="K15" s="31"/>
    </row>
    <row r="16" ht="23.25" customHeight="1" spans="1:11">
      <c r="A16" s="27"/>
      <c r="B16" s="34"/>
      <c r="C16" s="33"/>
      <c r="D16" s="33"/>
      <c r="E16" s="30"/>
      <c r="F16" s="31"/>
      <c r="G16" s="27"/>
      <c r="H16" s="30"/>
      <c r="I16" s="30"/>
      <c r="J16" s="30"/>
      <c r="K16" s="31"/>
    </row>
    <row r="17" ht="23.25" customHeight="1" spans="1:11">
      <c r="A17" s="27"/>
      <c r="B17" s="29"/>
      <c r="C17" s="33"/>
      <c r="D17" s="33"/>
      <c r="E17" s="30"/>
      <c r="F17" s="31"/>
      <c r="G17" s="27"/>
      <c r="H17" s="30"/>
      <c r="I17" s="30"/>
      <c r="J17" s="30"/>
      <c r="K17" s="31"/>
    </row>
    <row r="18" ht="23.25" customHeight="1" spans="1:11">
      <c r="A18" s="27"/>
      <c r="B18" s="29"/>
      <c r="C18" s="33"/>
      <c r="D18" s="33"/>
      <c r="E18" s="30"/>
      <c r="F18" s="31"/>
      <c r="G18" s="27"/>
      <c r="H18" s="30"/>
      <c r="I18" s="30"/>
      <c r="J18" s="30"/>
      <c r="K18" s="31"/>
    </row>
    <row r="19" ht="23.25" customHeight="1" spans="1:11">
      <c r="A19" s="27"/>
      <c r="B19" s="29"/>
      <c r="C19" s="29"/>
      <c r="D19" s="29"/>
      <c r="E19" s="30"/>
      <c r="F19" s="31"/>
      <c r="G19" s="27"/>
      <c r="H19" s="30"/>
      <c r="I19" s="30"/>
      <c r="J19" s="30"/>
      <c r="K19" s="31"/>
    </row>
    <row r="20" ht="23.25" customHeight="1" spans="1:11">
      <c r="A20" s="27"/>
      <c r="B20" s="35"/>
      <c r="C20" s="36"/>
      <c r="D20" s="36"/>
      <c r="E20" s="30"/>
      <c r="F20" s="31"/>
      <c r="G20" s="27"/>
      <c r="H20" s="30"/>
      <c r="I20" s="30"/>
      <c r="J20" s="30"/>
      <c r="K20" s="31"/>
    </row>
    <row r="21" ht="23.25" customHeight="1" spans="1:11">
      <c r="A21" s="27"/>
      <c r="B21" s="30"/>
      <c r="C21" s="30"/>
      <c r="D21" s="30"/>
      <c r="E21" s="30"/>
      <c r="F21" s="31"/>
      <c r="G21" s="27"/>
      <c r="H21" s="30"/>
      <c r="I21" s="30"/>
      <c r="J21" s="30"/>
      <c r="K21" s="31"/>
    </row>
    <row r="22" ht="23.25" customHeight="1" spans="1:11">
      <c r="A22" s="27"/>
      <c r="B22" s="30"/>
      <c r="C22" s="30"/>
      <c r="D22" s="30"/>
      <c r="E22" s="30"/>
      <c r="F22" s="31"/>
      <c r="G22" s="27"/>
      <c r="H22" s="30"/>
      <c r="I22" s="30"/>
      <c r="J22" s="30"/>
      <c r="K22" s="31"/>
    </row>
    <row r="23" ht="23.25" customHeight="1" spans="1:11">
      <c r="A23" s="27"/>
      <c r="B23" s="37"/>
      <c r="C23" s="38"/>
      <c r="D23" s="39"/>
      <c r="E23" s="40"/>
      <c r="F23" s="41"/>
      <c r="G23" s="42"/>
      <c r="H23" s="43"/>
      <c r="I23" s="30"/>
      <c r="J23" s="30"/>
      <c r="K23" s="31"/>
    </row>
    <row r="24" ht="23.25" customHeight="1" spans="1:11">
      <c r="A24" s="27"/>
      <c r="B24" s="44"/>
      <c r="C24" s="45"/>
      <c r="D24" s="45"/>
      <c r="E24" s="45"/>
      <c r="F24" s="46"/>
      <c r="G24" s="47"/>
      <c r="H24" s="45"/>
      <c r="I24" s="30"/>
      <c r="J24" s="30"/>
      <c r="K24" s="31"/>
    </row>
    <row r="25" ht="23.25" customHeight="1" spans="1:11">
      <c r="A25" s="27"/>
      <c r="B25" s="39"/>
      <c r="C25" s="48"/>
      <c r="D25" s="49"/>
      <c r="E25" s="49"/>
      <c r="F25" s="50"/>
      <c r="G25" s="51"/>
      <c r="H25" s="52"/>
      <c r="I25" s="30"/>
      <c r="J25" s="30"/>
      <c r="K25" s="31"/>
    </row>
    <row r="26" ht="23.25" customHeight="1" spans="1:11">
      <c r="A26" s="27"/>
      <c r="B26" s="39"/>
      <c r="C26" s="48"/>
      <c r="D26" s="49"/>
      <c r="E26" s="49"/>
      <c r="F26" s="50"/>
      <c r="G26" s="51"/>
      <c r="H26" s="52"/>
      <c r="I26" s="30"/>
      <c r="J26" s="30"/>
      <c r="K26" s="31"/>
    </row>
    <row r="27" ht="23.25" customHeight="1" spans="1:11">
      <c r="A27" s="53" t="s">
        <v>131</v>
      </c>
      <c r="B27" s="54"/>
      <c r="C27" s="55"/>
      <c r="D27" s="56"/>
      <c r="E27" s="56"/>
      <c r="F27" s="57"/>
      <c r="G27" s="53" t="s">
        <v>131</v>
      </c>
      <c r="H27" s="58"/>
      <c r="I27" s="62"/>
      <c r="J27" s="62"/>
      <c r="K27" s="63"/>
    </row>
    <row r="28" ht="50.1" customHeight="1" spans="1:11">
      <c r="A28" s="20" t="s">
        <v>176</v>
      </c>
      <c r="B28" s="21"/>
      <c r="C28" s="21"/>
      <c r="D28" s="21"/>
      <c r="E28" s="21"/>
      <c r="F28" s="22"/>
      <c r="G28" s="20" t="s">
        <v>177</v>
      </c>
      <c r="H28" s="21"/>
      <c r="I28" s="21"/>
      <c r="J28" s="21"/>
      <c r="K28" s="22"/>
    </row>
    <row r="29" ht="23.25" customHeight="1" spans="1:11">
      <c r="A29" s="23"/>
      <c r="B29" s="24"/>
      <c r="C29" s="24"/>
      <c r="D29" s="24"/>
      <c r="E29" s="25"/>
      <c r="F29" s="26"/>
      <c r="G29" s="23"/>
      <c r="H29" s="25"/>
      <c r="I29" s="25"/>
      <c r="J29" s="25"/>
      <c r="K29" s="26"/>
    </row>
    <row r="30" ht="23.25" customHeight="1" spans="1:11">
      <c r="A30" s="27"/>
      <c r="B30" s="28"/>
      <c r="C30" s="29"/>
      <c r="D30" s="29"/>
      <c r="E30" s="30"/>
      <c r="F30" s="31"/>
      <c r="G30" s="27"/>
      <c r="H30" s="30"/>
      <c r="I30" s="30"/>
      <c r="J30" s="30"/>
      <c r="K30" s="31"/>
    </row>
    <row r="31" ht="23.25" customHeight="1" spans="1:11">
      <c r="A31" s="27"/>
      <c r="B31" s="32"/>
      <c r="C31" s="33"/>
      <c r="D31" s="33"/>
      <c r="E31" s="30"/>
      <c r="F31" s="31"/>
      <c r="G31" s="27"/>
      <c r="H31" s="30"/>
      <c r="I31" s="30"/>
      <c r="J31" s="30"/>
      <c r="K31" s="31"/>
    </row>
    <row r="32" ht="23.25" customHeight="1" spans="1:11">
      <c r="A32" s="27"/>
      <c r="B32" s="34"/>
      <c r="C32" s="33"/>
      <c r="D32" s="33"/>
      <c r="E32" s="30"/>
      <c r="F32" s="31"/>
      <c r="G32" s="27"/>
      <c r="H32" s="30"/>
      <c r="I32" s="30"/>
      <c r="J32" s="30"/>
      <c r="K32" s="31"/>
    </row>
    <row r="33" ht="23.25" customHeight="1" spans="1:11">
      <c r="A33" s="27"/>
      <c r="B33" s="29"/>
      <c r="C33" s="33"/>
      <c r="D33" s="33"/>
      <c r="E33" s="30"/>
      <c r="F33" s="31"/>
      <c r="G33" s="27"/>
      <c r="H33" s="30"/>
      <c r="I33" s="30"/>
      <c r="J33" s="30"/>
      <c r="K33" s="31"/>
    </row>
    <row r="34" ht="23.25" customHeight="1" spans="1:11">
      <c r="A34" s="27"/>
      <c r="B34" s="29"/>
      <c r="C34" s="33"/>
      <c r="D34" s="33"/>
      <c r="E34" s="30"/>
      <c r="F34" s="31"/>
      <c r="G34" s="27"/>
      <c r="H34" s="30"/>
      <c r="I34" s="30"/>
      <c r="J34" s="30"/>
      <c r="K34" s="31"/>
    </row>
    <row r="35" ht="23.25" customHeight="1" spans="1:11">
      <c r="A35" s="27"/>
      <c r="B35" s="29"/>
      <c r="C35" s="29"/>
      <c r="D35" s="29"/>
      <c r="E35" s="30"/>
      <c r="F35" s="31"/>
      <c r="G35" s="27"/>
      <c r="H35" s="30"/>
      <c r="I35" s="30"/>
      <c r="J35" s="30"/>
      <c r="K35" s="31"/>
    </row>
    <row r="36" ht="23.25" customHeight="1" spans="1:11">
      <c r="A36" s="27"/>
      <c r="B36" s="35"/>
      <c r="C36" s="36"/>
      <c r="D36" s="36"/>
      <c r="E36" s="30"/>
      <c r="F36" s="31"/>
      <c r="G36" s="27"/>
      <c r="H36" s="30"/>
      <c r="I36" s="30"/>
      <c r="J36" s="30"/>
      <c r="K36" s="31"/>
    </row>
    <row r="37" ht="23.25" customHeight="1" spans="1:11">
      <c r="A37" s="27"/>
      <c r="B37" s="30"/>
      <c r="C37" s="30"/>
      <c r="D37" s="30"/>
      <c r="E37" s="30"/>
      <c r="F37" s="31"/>
      <c r="G37" s="27"/>
      <c r="H37" s="30"/>
      <c r="I37" s="30"/>
      <c r="J37" s="30"/>
      <c r="K37" s="31"/>
    </row>
    <row r="38" ht="23.25" customHeight="1" spans="1:11">
      <c r="A38" s="27"/>
      <c r="B38" s="30"/>
      <c r="C38" s="30"/>
      <c r="D38" s="30"/>
      <c r="E38" s="30"/>
      <c r="F38" s="31"/>
      <c r="G38" s="27"/>
      <c r="H38" s="30"/>
      <c r="I38" s="30"/>
      <c r="J38" s="30"/>
      <c r="K38" s="31"/>
    </row>
    <row r="39" ht="23.25" customHeight="1" spans="1:11">
      <c r="A39" s="27"/>
      <c r="B39" s="37"/>
      <c r="C39" s="38"/>
      <c r="D39" s="39"/>
      <c r="E39" s="40"/>
      <c r="F39" s="41"/>
      <c r="G39" s="42"/>
      <c r="H39" s="43"/>
      <c r="I39" s="30"/>
      <c r="J39" s="30"/>
      <c r="K39" s="31"/>
    </row>
    <row r="40" ht="23.25" customHeight="1" spans="1:11">
      <c r="A40" s="27"/>
      <c r="B40" s="44"/>
      <c r="C40" s="45"/>
      <c r="D40" s="45"/>
      <c r="E40" s="45"/>
      <c r="F40" s="46"/>
      <c r="G40" s="47"/>
      <c r="H40" s="45"/>
      <c r="I40" s="30"/>
      <c r="J40" s="30"/>
      <c r="K40" s="31"/>
    </row>
    <row r="41" ht="23.25" customHeight="1" spans="1:11">
      <c r="A41" s="27"/>
      <c r="B41" s="39"/>
      <c r="C41" s="48"/>
      <c r="D41" s="49"/>
      <c r="E41" s="49"/>
      <c r="F41" s="50"/>
      <c r="G41" s="51"/>
      <c r="H41" s="52"/>
      <c r="I41" s="30"/>
      <c r="J41" s="30"/>
      <c r="K41" s="31"/>
    </row>
    <row r="42" ht="23.25" customHeight="1" spans="1:11">
      <c r="A42" s="27"/>
      <c r="B42" s="39"/>
      <c r="C42" s="48"/>
      <c r="D42" s="49"/>
      <c r="E42" s="49"/>
      <c r="F42" s="50"/>
      <c r="G42" s="51"/>
      <c r="H42" s="52"/>
      <c r="I42" s="30"/>
      <c r="J42" s="30"/>
      <c r="K42" s="31"/>
    </row>
    <row r="43" ht="23.25" customHeight="1" spans="1:11">
      <c r="A43" s="53" t="s">
        <v>131</v>
      </c>
      <c r="B43" s="54"/>
      <c r="C43" s="55"/>
      <c r="D43" s="56"/>
      <c r="E43" s="56"/>
      <c r="F43" s="57"/>
      <c r="G43" s="53" t="s">
        <v>131</v>
      </c>
      <c r="H43" s="58"/>
      <c r="I43" s="62"/>
      <c r="J43" s="62"/>
      <c r="K43" s="63"/>
    </row>
    <row r="44" ht="50.1" customHeight="1" spans="1:11">
      <c r="A44" s="20" t="s">
        <v>178</v>
      </c>
      <c r="B44" s="21"/>
      <c r="C44" s="21"/>
      <c r="D44" s="21"/>
      <c r="E44" s="21"/>
      <c r="F44" s="22"/>
      <c r="G44" s="20" t="s">
        <v>179</v>
      </c>
      <c r="H44" s="21"/>
      <c r="I44" s="21"/>
      <c r="J44" s="21"/>
      <c r="K44" s="22"/>
    </row>
    <row r="45" ht="23.25" customHeight="1" spans="1:11">
      <c r="A45" s="23"/>
      <c r="B45" s="24"/>
      <c r="C45" s="24"/>
      <c r="D45" s="24"/>
      <c r="E45" s="25"/>
      <c r="F45" s="26"/>
      <c r="G45" s="23"/>
      <c r="H45" s="25"/>
      <c r="I45" s="25"/>
      <c r="J45" s="25"/>
      <c r="K45" s="26"/>
    </row>
    <row r="46" ht="23.25" customHeight="1" spans="1:11">
      <c r="A46" s="27"/>
      <c r="B46" s="28"/>
      <c r="C46" s="29"/>
      <c r="D46" s="29"/>
      <c r="E46" s="30"/>
      <c r="F46" s="31"/>
      <c r="G46" s="27"/>
      <c r="H46" s="30"/>
      <c r="I46" s="30"/>
      <c r="J46" s="30"/>
      <c r="K46" s="31"/>
    </row>
    <row r="47" ht="23.25" customHeight="1" spans="1:11">
      <c r="A47" s="27"/>
      <c r="B47" s="32"/>
      <c r="C47" s="33"/>
      <c r="D47" s="33"/>
      <c r="E47" s="30"/>
      <c r="F47" s="31"/>
      <c r="G47" s="27"/>
      <c r="H47" s="30"/>
      <c r="I47" s="30"/>
      <c r="J47" s="30"/>
      <c r="K47" s="31"/>
    </row>
    <row r="48" ht="23.25" customHeight="1" spans="1:11">
      <c r="A48" s="27"/>
      <c r="B48" s="34"/>
      <c r="C48" s="33"/>
      <c r="D48" s="33"/>
      <c r="E48" s="30"/>
      <c r="F48" s="31"/>
      <c r="G48" s="27"/>
      <c r="H48" s="30"/>
      <c r="I48" s="30"/>
      <c r="J48" s="30"/>
      <c r="K48" s="31"/>
    </row>
    <row r="49" ht="23.25" customHeight="1" spans="1:11">
      <c r="A49" s="27"/>
      <c r="B49" s="29"/>
      <c r="C49" s="33"/>
      <c r="D49" s="33"/>
      <c r="E49" s="30"/>
      <c r="F49" s="31"/>
      <c r="G49" s="27"/>
      <c r="H49" s="30"/>
      <c r="I49" s="30"/>
      <c r="J49" s="30"/>
      <c r="K49" s="31"/>
    </row>
    <row r="50" ht="23.25" customHeight="1" spans="1:11">
      <c r="A50" s="27"/>
      <c r="B50" s="29"/>
      <c r="C50" s="33"/>
      <c r="D50" s="33"/>
      <c r="E50" s="30"/>
      <c r="F50" s="31"/>
      <c r="G50" s="27"/>
      <c r="H50" s="30"/>
      <c r="I50" s="30"/>
      <c r="J50" s="30"/>
      <c r="K50" s="31"/>
    </row>
    <row r="51" ht="23.25" customHeight="1" spans="1:11">
      <c r="A51" s="27"/>
      <c r="B51" s="29"/>
      <c r="C51" s="29"/>
      <c r="D51" s="29"/>
      <c r="E51" s="30"/>
      <c r="F51" s="31"/>
      <c r="G51" s="27"/>
      <c r="H51" s="30"/>
      <c r="I51" s="30"/>
      <c r="J51" s="30"/>
      <c r="K51" s="31"/>
    </row>
    <row r="52" ht="23.25" customHeight="1" spans="1:11">
      <c r="A52" s="27"/>
      <c r="B52" s="35"/>
      <c r="C52" s="36"/>
      <c r="D52" s="36"/>
      <c r="E52" s="30"/>
      <c r="F52" s="31"/>
      <c r="G52" s="27"/>
      <c r="H52" s="30"/>
      <c r="I52" s="30"/>
      <c r="J52" s="30"/>
      <c r="K52" s="31"/>
    </row>
    <row r="53" ht="23.25" customHeight="1" spans="1:11">
      <c r="A53" s="27"/>
      <c r="B53" s="30"/>
      <c r="C53" s="30"/>
      <c r="D53" s="30"/>
      <c r="E53" s="30"/>
      <c r="F53" s="31"/>
      <c r="G53" s="27"/>
      <c r="H53" s="30"/>
      <c r="I53" s="30"/>
      <c r="J53" s="30"/>
      <c r="K53" s="31"/>
    </row>
    <row r="54" ht="23.25" customHeight="1" spans="1:11">
      <c r="A54" s="27"/>
      <c r="B54" s="30"/>
      <c r="C54" s="30"/>
      <c r="D54" s="30"/>
      <c r="E54" s="30"/>
      <c r="F54" s="31"/>
      <c r="G54" s="27"/>
      <c r="H54" s="30"/>
      <c r="I54" s="30"/>
      <c r="J54" s="30"/>
      <c r="K54" s="31"/>
    </row>
    <row r="55" ht="23.25" customHeight="1" spans="1:11">
      <c r="A55" s="27"/>
      <c r="B55" s="37"/>
      <c r="C55" s="38"/>
      <c r="D55" s="39"/>
      <c r="E55" s="40"/>
      <c r="F55" s="41"/>
      <c r="G55" s="42"/>
      <c r="H55" s="43"/>
      <c r="I55" s="30"/>
      <c r="J55" s="30"/>
      <c r="K55" s="31"/>
    </row>
    <row r="56" ht="23.25" customHeight="1" spans="1:11">
      <c r="A56" s="27"/>
      <c r="B56" s="44"/>
      <c r="C56" s="45"/>
      <c r="D56" s="45"/>
      <c r="E56" s="45"/>
      <c r="F56" s="46"/>
      <c r="G56" s="47"/>
      <c r="H56" s="45"/>
      <c r="I56" s="30"/>
      <c r="J56" s="30"/>
      <c r="K56" s="31"/>
    </row>
    <row r="57" ht="23.25" customHeight="1" spans="1:11">
      <c r="A57" s="27"/>
      <c r="B57" s="39"/>
      <c r="C57" s="48"/>
      <c r="D57" s="49"/>
      <c r="E57" s="49"/>
      <c r="F57" s="50"/>
      <c r="G57" s="51"/>
      <c r="H57" s="52"/>
      <c r="I57" s="30"/>
      <c r="J57" s="30"/>
      <c r="K57" s="31"/>
    </row>
    <row r="58" ht="23.25" customHeight="1" spans="1:11">
      <c r="A58" s="27"/>
      <c r="B58" s="39"/>
      <c r="C58" s="48"/>
      <c r="D58" s="49"/>
      <c r="E58" s="49"/>
      <c r="F58" s="50"/>
      <c r="G58" s="51"/>
      <c r="H58" s="52"/>
      <c r="I58" s="30"/>
      <c r="J58" s="30"/>
      <c r="K58" s="31"/>
    </row>
    <row r="59" ht="23.25" customHeight="1" spans="1:11">
      <c r="A59" s="54" t="s">
        <v>131</v>
      </c>
      <c r="B59" s="54"/>
      <c r="C59" s="55"/>
      <c r="D59" s="56"/>
      <c r="E59" s="56"/>
      <c r="F59" s="57"/>
      <c r="G59" s="53" t="s">
        <v>131</v>
      </c>
      <c r="H59" s="58"/>
      <c r="I59" s="62"/>
      <c r="J59" s="62"/>
      <c r="K59" s="63"/>
    </row>
    <row r="60" ht="50.1" customHeight="1" spans="1:11">
      <c r="A60" s="20" t="s">
        <v>180</v>
      </c>
      <c r="B60" s="21"/>
      <c r="C60" s="21"/>
      <c r="D60" s="21"/>
      <c r="E60" s="21"/>
      <c r="F60" s="22"/>
      <c r="G60" s="20" t="s">
        <v>181</v>
      </c>
      <c r="H60" s="21"/>
      <c r="I60" s="21"/>
      <c r="J60" s="21"/>
      <c r="K60" s="22"/>
    </row>
    <row r="61" ht="23.25" customHeight="1" spans="1:11">
      <c r="A61" s="23"/>
      <c r="B61" s="24"/>
      <c r="C61" s="24"/>
      <c r="D61" s="24"/>
      <c r="E61" s="25"/>
      <c r="F61" s="26"/>
      <c r="G61" s="23"/>
      <c r="H61" s="25"/>
      <c r="I61" s="25"/>
      <c r="J61" s="25"/>
      <c r="K61" s="26"/>
    </row>
    <row r="62" ht="23.25" customHeight="1" spans="1:11">
      <c r="A62" s="27"/>
      <c r="B62" s="28"/>
      <c r="C62" s="29"/>
      <c r="D62" s="29"/>
      <c r="E62" s="30"/>
      <c r="F62" s="31"/>
      <c r="G62" s="27"/>
      <c r="H62" s="30"/>
      <c r="I62" s="30"/>
      <c r="J62" s="30"/>
      <c r="K62" s="31"/>
    </row>
    <row r="63" ht="23.25" customHeight="1" spans="1:11">
      <c r="A63" s="27"/>
      <c r="B63" s="32"/>
      <c r="C63" s="33"/>
      <c r="D63" s="33"/>
      <c r="E63" s="30"/>
      <c r="F63" s="31"/>
      <c r="G63" s="27"/>
      <c r="H63" s="30"/>
      <c r="I63" s="30"/>
      <c r="J63" s="30"/>
      <c r="K63" s="31"/>
    </row>
    <row r="64" ht="23.25" customHeight="1" spans="1:11">
      <c r="A64" s="27"/>
      <c r="B64" s="34"/>
      <c r="C64" s="33"/>
      <c r="D64" s="33"/>
      <c r="E64" s="30"/>
      <c r="F64" s="31"/>
      <c r="G64" s="27"/>
      <c r="H64" s="30"/>
      <c r="I64" s="30"/>
      <c r="J64" s="30"/>
      <c r="K64" s="31"/>
    </row>
    <row r="65" ht="23.25" customHeight="1" spans="1:11">
      <c r="A65" s="27"/>
      <c r="B65" s="29"/>
      <c r="C65" s="33"/>
      <c r="D65" s="33"/>
      <c r="E65" s="30"/>
      <c r="F65" s="31"/>
      <c r="G65" s="27"/>
      <c r="H65" s="30"/>
      <c r="I65" s="30"/>
      <c r="J65" s="30"/>
      <c r="K65" s="31"/>
    </row>
    <row r="66" ht="23.25" customHeight="1" spans="1:11">
      <c r="A66" s="27"/>
      <c r="B66" s="29"/>
      <c r="C66" s="33"/>
      <c r="D66" s="33"/>
      <c r="E66" s="30"/>
      <c r="F66" s="31"/>
      <c r="G66" s="27"/>
      <c r="H66" s="30"/>
      <c r="I66" s="30"/>
      <c r="J66" s="30"/>
      <c r="K66" s="31"/>
    </row>
    <row r="67" ht="23.25" customHeight="1" spans="1:11">
      <c r="A67" s="27"/>
      <c r="B67" s="29"/>
      <c r="C67" s="29"/>
      <c r="D67" s="29"/>
      <c r="E67" s="30"/>
      <c r="F67" s="31"/>
      <c r="G67" s="27"/>
      <c r="H67" s="30"/>
      <c r="I67" s="30"/>
      <c r="J67" s="30"/>
      <c r="K67" s="31"/>
    </row>
    <row r="68" ht="23.25" customHeight="1" spans="1:11">
      <c r="A68" s="27"/>
      <c r="B68" s="35"/>
      <c r="C68" s="36"/>
      <c r="D68" s="36"/>
      <c r="E68" s="30"/>
      <c r="F68" s="31"/>
      <c r="G68" s="27"/>
      <c r="H68" s="30"/>
      <c r="I68" s="30"/>
      <c r="J68" s="30"/>
      <c r="K68" s="31"/>
    </row>
    <row r="69" ht="23.25" customHeight="1" spans="1:11">
      <c r="A69" s="27"/>
      <c r="B69" s="30"/>
      <c r="C69" s="30"/>
      <c r="D69" s="30"/>
      <c r="E69" s="30"/>
      <c r="F69" s="31"/>
      <c r="G69" s="27"/>
      <c r="H69" s="30"/>
      <c r="I69" s="30"/>
      <c r="J69" s="30"/>
      <c r="K69" s="31"/>
    </row>
    <row r="70" ht="23.25" customHeight="1" spans="1:11">
      <c r="A70" s="27"/>
      <c r="B70" s="30"/>
      <c r="C70" s="30"/>
      <c r="D70" s="30"/>
      <c r="E70" s="30"/>
      <c r="F70" s="31"/>
      <c r="G70" s="27"/>
      <c r="H70" s="30"/>
      <c r="I70" s="30"/>
      <c r="J70" s="30"/>
      <c r="K70" s="31"/>
    </row>
    <row r="71" ht="23.25" customHeight="1" spans="1:11">
      <c r="A71" s="27"/>
      <c r="B71" s="37"/>
      <c r="C71" s="38"/>
      <c r="D71" s="39"/>
      <c r="E71" s="40"/>
      <c r="F71" s="41"/>
      <c r="G71" s="42"/>
      <c r="H71" s="43"/>
      <c r="I71" s="30"/>
      <c r="J71" s="30"/>
      <c r="K71" s="31"/>
    </row>
    <row r="72" ht="23.25" customHeight="1" spans="1:11">
      <c r="A72" s="27"/>
      <c r="B72" s="44"/>
      <c r="C72" s="45"/>
      <c r="D72" s="45"/>
      <c r="E72" s="45"/>
      <c r="F72" s="46"/>
      <c r="G72" s="47"/>
      <c r="H72" s="45"/>
      <c r="I72" s="30"/>
      <c r="J72" s="30"/>
      <c r="K72" s="31"/>
    </row>
    <row r="73" ht="23.25" customHeight="1" spans="1:11">
      <c r="A73" s="27"/>
      <c r="B73" s="39"/>
      <c r="C73" s="48"/>
      <c r="D73" s="49"/>
      <c r="E73" s="49"/>
      <c r="F73" s="50"/>
      <c r="G73" s="51"/>
      <c r="H73" s="52"/>
      <c r="I73" s="30"/>
      <c r="J73" s="30"/>
      <c r="K73" s="31"/>
    </row>
    <row r="74" ht="23.25" customHeight="1" spans="1:11">
      <c r="A74" s="27"/>
      <c r="B74" s="39"/>
      <c r="C74" s="48"/>
      <c r="D74" s="49"/>
      <c r="E74" s="49"/>
      <c r="F74" s="50"/>
      <c r="G74" s="51"/>
      <c r="H74" s="52"/>
      <c r="I74" s="30"/>
      <c r="J74" s="30"/>
      <c r="K74" s="31"/>
    </row>
    <row r="75" ht="23.25" customHeight="1" spans="1:11">
      <c r="A75" s="54" t="s">
        <v>131</v>
      </c>
      <c r="B75" s="54"/>
      <c r="C75" s="55"/>
      <c r="D75" s="56"/>
      <c r="E75" s="56"/>
      <c r="F75" s="57"/>
      <c r="G75" s="53" t="s">
        <v>131</v>
      </c>
      <c r="H75" s="58"/>
      <c r="I75" s="62"/>
      <c r="J75" s="62"/>
      <c r="K75" s="63"/>
    </row>
    <row r="76" ht="50.1" customHeight="1" spans="1:11">
      <c r="A76" s="20" t="s">
        <v>182</v>
      </c>
      <c r="B76" s="21"/>
      <c r="C76" s="21"/>
      <c r="D76" s="21"/>
      <c r="E76" s="21"/>
      <c r="F76" s="22"/>
      <c r="G76" s="20" t="s">
        <v>183</v>
      </c>
      <c r="H76" s="21"/>
      <c r="I76" s="21"/>
      <c r="J76" s="21"/>
      <c r="K76" s="22"/>
    </row>
    <row r="77" ht="23.25" customHeight="1" spans="1:11">
      <c r="A77" s="23"/>
      <c r="B77" s="24"/>
      <c r="C77" s="24"/>
      <c r="D77" s="24"/>
      <c r="E77" s="25"/>
      <c r="F77" s="26"/>
      <c r="G77" s="23"/>
      <c r="H77" s="25"/>
      <c r="I77" s="25"/>
      <c r="J77" s="25"/>
      <c r="K77" s="26"/>
    </row>
    <row r="78" ht="23.25" customHeight="1" spans="1:11">
      <c r="A78" s="27"/>
      <c r="B78" s="28"/>
      <c r="C78" s="29"/>
      <c r="D78" s="29"/>
      <c r="E78" s="30"/>
      <c r="F78" s="31"/>
      <c r="G78" s="27"/>
      <c r="H78" s="30"/>
      <c r="I78" s="30"/>
      <c r="J78" s="30"/>
      <c r="K78" s="31"/>
    </row>
    <row r="79" ht="23.25" customHeight="1" spans="1:11">
      <c r="A79" s="27"/>
      <c r="B79" s="32"/>
      <c r="C79" s="33"/>
      <c r="D79" s="33"/>
      <c r="E79" s="30"/>
      <c r="F79" s="31"/>
      <c r="G79" s="27"/>
      <c r="H79" s="30"/>
      <c r="I79" s="30"/>
      <c r="J79" s="30"/>
      <c r="K79" s="31"/>
    </row>
    <row r="80" ht="23.25" customHeight="1" spans="1:11">
      <c r="A80" s="27"/>
      <c r="B80" s="34"/>
      <c r="C80" s="33"/>
      <c r="D80" s="33"/>
      <c r="E80" s="30"/>
      <c r="F80" s="31"/>
      <c r="G80" s="27"/>
      <c r="H80" s="30"/>
      <c r="I80" s="30"/>
      <c r="J80" s="30"/>
      <c r="K80" s="31"/>
    </row>
    <row r="81" ht="23.25" customHeight="1" spans="1:11">
      <c r="A81" s="27"/>
      <c r="B81" s="29"/>
      <c r="C81" s="33"/>
      <c r="D81" s="33"/>
      <c r="E81" s="30"/>
      <c r="F81" s="31"/>
      <c r="G81" s="27"/>
      <c r="H81" s="30"/>
      <c r="I81" s="30"/>
      <c r="J81" s="30"/>
      <c r="K81" s="31"/>
    </row>
    <row r="82" ht="23.25" customHeight="1" spans="1:11">
      <c r="A82" s="27"/>
      <c r="B82" s="29"/>
      <c r="C82" s="33"/>
      <c r="D82" s="33"/>
      <c r="E82" s="30"/>
      <c r="F82" s="31"/>
      <c r="G82" s="27"/>
      <c r="H82" s="30"/>
      <c r="I82" s="30"/>
      <c r="J82" s="30"/>
      <c r="K82" s="31"/>
    </row>
    <row r="83" ht="23.25" customHeight="1" spans="1:11">
      <c r="A83" s="27"/>
      <c r="B83" s="29"/>
      <c r="C83" s="29"/>
      <c r="D83" s="29"/>
      <c r="E83" s="30"/>
      <c r="F83" s="31"/>
      <c r="G83" s="27"/>
      <c r="H83" s="30"/>
      <c r="I83" s="30"/>
      <c r="J83" s="30"/>
      <c r="K83" s="31"/>
    </row>
    <row r="84" ht="23.25" customHeight="1" spans="1:11">
      <c r="A84" s="27"/>
      <c r="B84" s="35"/>
      <c r="C84" s="36"/>
      <c r="D84" s="36"/>
      <c r="E84" s="30"/>
      <c r="F84" s="31"/>
      <c r="G84" s="27"/>
      <c r="H84" s="30"/>
      <c r="I84" s="30"/>
      <c r="J84" s="30"/>
      <c r="K84" s="31"/>
    </row>
    <row r="85" ht="23.25" customHeight="1" spans="1:11">
      <c r="A85" s="27"/>
      <c r="B85" s="30"/>
      <c r="C85" s="30"/>
      <c r="D85" s="30"/>
      <c r="E85" s="30"/>
      <c r="F85" s="31"/>
      <c r="G85" s="27"/>
      <c r="H85" s="30"/>
      <c r="I85" s="30"/>
      <c r="J85" s="30"/>
      <c r="K85" s="31"/>
    </row>
    <row r="86" ht="23.25" customHeight="1" spans="1:11">
      <c r="A86" s="27"/>
      <c r="B86" s="30"/>
      <c r="C86" s="30"/>
      <c r="D86" s="30"/>
      <c r="E86" s="30"/>
      <c r="F86" s="31"/>
      <c r="G86" s="27"/>
      <c r="H86" s="30"/>
      <c r="I86" s="30"/>
      <c r="J86" s="30"/>
      <c r="K86" s="31"/>
    </row>
    <row r="87" ht="23.25" customHeight="1" spans="1:11">
      <c r="A87" s="27"/>
      <c r="B87" s="37"/>
      <c r="C87" s="38"/>
      <c r="D87" s="39"/>
      <c r="E87" s="40"/>
      <c r="F87" s="41"/>
      <c r="G87" s="42"/>
      <c r="H87" s="43"/>
      <c r="I87" s="30"/>
      <c r="J87" s="30"/>
      <c r="K87" s="31"/>
    </row>
    <row r="88" ht="23.25" customHeight="1" spans="1:11">
      <c r="A88" s="27"/>
      <c r="B88" s="44"/>
      <c r="C88" s="45"/>
      <c r="D88" s="45"/>
      <c r="E88" s="45"/>
      <c r="F88" s="46"/>
      <c r="G88" s="47"/>
      <c r="H88" s="45"/>
      <c r="I88" s="30"/>
      <c r="J88" s="30"/>
      <c r="K88" s="31"/>
    </row>
    <row r="89" ht="23.25" customHeight="1" spans="1:11">
      <c r="A89" s="27"/>
      <c r="B89" s="39"/>
      <c r="C89" s="48"/>
      <c r="D89" s="49"/>
      <c r="E89" s="49"/>
      <c r="F89" s="50"/>
      <c r="G89" s="51"/>
      <c r="H89" s="52"/>
      <c r="I89" s="30"/>
      <c r="J89" s="30"/>
      <c r="K89" s="31"/>
    </row>
    <row r="90" ht="23.25" customHeight="1" spans="1:11">
      <c r="A90" s="27"/>
      <c r="B90" s="39"/>
      <c r="C90" s="48"/>
      <c r="D90" s="49"/>
      <c r="E90" s="49"/>
      <c r="F90" s="50"/>
      <c r="G90" s="51"/>
      <c r="H90" s="52"/>
      <c r="I90" s="30"/>
      <c r="J90" s="30"/>
      <c r="K90" s="31"/>
    </row>
    <row r="91" ht="23.25" customHeight="1" spans="1:11">
      <c r="A91" s="54" t="s">
        <v>131</v>
      </c>
      <c r="B91" s="54"/>
      <c r="C91" s="55"/>
      <c r="D91" s="56"/>
      <c r="E91" s="56"/>
      <c r="F91" s="57"/>
      <c r="G91" s="53" t="s">
        <v>131</v>
      </c>
      <c r="H91" s="58"/>
      <c r="I91" s="62"/>
      <c r="J91" s="62"/>
      <c r="K91" s="63"/>
    </row>
    <row r="92" ht="23.25" customHeight="1" spans="2:11">
      <c r="B92" s="65"/>
      <c r="C92" s="65"/>
      <c r="D92" s="65"/>
      <c r="E92" s="65"/>
      <c r="F92" s="65"/>
      <c r="G92" s="65"/>
      <c r="H92" s="65"/>
      <c r="I92" s="65"/>
      <c r="J92" s="65"/>
      <c r="K92" s="65"/>
    </row>
    <row r="93" ht="23.25" customHeight="1" spans="2:11">
      <c r="B93" s="65"/>
      <c r="C93" s="65"/>
      <c r="D93" s="65"/>
      <c r="E93" s="65"/>
      <c r="F93" s="65"/>
      <c r="G93" s="65"/>
      <c r="H93" s="65"/>
      <c r="I93" s="65"/>
      <c r="J93" s="65"/>
      <c r="K93" s="65"/>
    </row>
    <row r="94" ht="23.25" customHeight="1" spans="2:11">
      <c r="B94" s="65"/>
      <c r="C94" s="65"/>
      <c r="D94" s="65"/>
      <c r="E94" s="65"/>
      <c r="F94" s="65"/>
      <c r="G94" s="65"/>
      <c r="H94" s="65"/>
      <c r="I94" s="65"/>
      <c r="J94" s="65"/>
      <c r="K94" s="65"/>
    </row>
    <row r="95" ht="23.25" customHeight="1" spans="2:11">
      <c r="B95" s="65"/>
      <c r="C95" s="65"/>
      <c r="D95" s="65"/>
      <c r="E95" s="65"/>
      <c r="F95" s="65"/>
      <c r="G95" s="65"/>
      <c r="H95" s="65"/>
      <c r="I95" s="65"/>
      <c r="J95" s="65"/>
      <c r="K95" s="65"/>
    </row>
    <row r="96" ht="23.25" customHeight="1" spans="2:11">
      <c r="B96" s="65"/>
      <c r="C96" s="65"/>
      <c r="D96" s="65"/>
      <c r="E96" s="65"/>
      <c r="F96" s="65"/>
      <c r="G96" s="65"/>
      <c r="H96" s="65"/>
      <c r="I96" s="65"/>
      <c r="J96" s="65"/>
      <c r="K96" s="65"/>
    </row>
    <row r="97" ht="23.25" customHeight="1" spans="2:11">
      <c r="B97" s="65"/>
      <c r="C97" s="65"/>
      <c r="D97" s="65"/>
      <c r="E97" s="65"/>
      <c r="F97" s="65"/>
      <c r="G97" s="65"/>
      <c r="H97" s="65"/>
      <c r="I97" s="65"/>
      <c r="J97" s="65"/>
      <c r="K97" s="65"/>
    </row>
    <row r="98" ht="23.25" customHeight="1" spans="2:11">
      <c r="B98" s="65"/>
      <c r="C98" s="65"/>
      <c r="D98" s="65"/>
      <c r="E98" s="65"/>
      <c r="F98" s="65"/>
      <c r="G98" s="65"/>
      <c r="H98" s="65"/>
      <c r="I98" s="65"/>
      <c r="J98" s="65"/>
      <c r="K98" s="65"/>
    </row>
    <row r="99" ht="23.25" customHeight="1" spans="2:11">
      <c r="B99" s="65"/>
      <c r="C99" s="65"/>
      <c r="D99" s="65"/>
      <c r="E99" s="65"/>
      <c r="F99" s="65"/>
      <c r="G99" s="65"/>
      <c r="H99" s="65"/>
      <c r="I99" s="65"/>
      <c r="J99" s="65"/>
      <c r="K99" s="65"/>
    </row>
    <row r="100" ht="23.25" customHeight="1" spans="2:11">
      <c r="B100" s="65"/>
      <c r="C100" s="65"/>
      <c r="D100" s="65"/>
      <c r="E100" s="65"/>
      <c r="F100" s="65"/>
      <c r="G100" s="65"/>
      <c r="H100" s="65"/>
      <c r="I100" s="65"/>
      <c r="J100" s="65"/>
      <c r="K100" s="65"/>
    </row>
    <row r="101" ht="23.25" customHeight="1" spans="2:11">
      <c r="B101" s="65"/>
      <c r="C101" s="65"/>
      <c r="D101" s="65"/>
      <c r="E101" s="65"/>
      <c r="F101" s="65"/>
      <c r="G101" s="65"/>
      <c r="H101" s="65"/>
      <c r="I101" s="65"/>
      <c r="J101" s="65"/>
      <c r="K101" s="65"/>
    </row>
    <row r="102" ht="23.25" customHeight="1" spans="2:11">
      <c r="B102" s="65"/>
      <c r="C102" s="65"/>
      <c r="D102" s="65"/>
      <c r="E102" s="65"/>
      <c r="F102" s="65"/>
      <c r="G102" s="65"/>
      <c r="H102" s="65"/>
      <c r="I102" s="65"/>
      <c r="J102" s="65"/>
      <c r="K102" s="65"/>
    </row>
    <row r="103" ht="23.25" customHeight="1" spans="2:11">
      <c r="B103" s="65"/>
      <c r="C103" s="65"/>
      <c r="D103" s="65"/>
      <c r="E103" s="65"/>
      <c r="F103" s="65"/>
      <c r="G103" s="65"/>
      <c r="H103" s="65"/>
      <c r="I103" s="65"/>
      <c r="J103" s="65"/>
      <c r="K103" s="65"/>
    </row>
    <row r="104" ht="23.25" customHeight="1" spans="2:11">
      <c r="B104" s="65"/>
      <c r="C104" s="65"/>
      <c r="D104" s="65"/>
      <c r="E104" s="65"/>
      <c r="F104" s="65"/>
      <c r="G104" s="65"/>
      <c r="H104" s="65"/>
      <c r="I104" s="65"/>
      <c r="J104" s="65"/>
      <c r="K104" s="65"/>
    </row>
    <row r="105" ht="23.25" customHeight="1" spans="2:11">
      <c r="B105" s="65"/>
      <c r="C105" s="65"/>
      <c r="D105" s="65"/>
      <c r="E105" s="65"/>
      <c r="F105" s="65"/>
      <c r="G105" s="65"/>
      <c r="H105" s="65"/>
      <c r="I105" s="65"/>
      <c r="J105" s="65"/>
      <c r="K105" s="65"/>
    </row>
    <row r="106" ht="23.25" customHeight="1" spans="2:11">
      <c r="B106" s="65"/>
      <c r="C106" s="65"/>
      <c r="D106" s="65"/>
      <c r="E106" s="65"/>
      <c r="F106" s="65"/>
      <c r="G106" s="65"/>
      <c r="H106" s="65"/>
      <c r="I106" s="65"/>
      <c r="J106" s="65"/>
      <c r="K106" s="65"/>
    </row>
    <row r="107" ht="23.25" customHeight="1" spans="2:11">
      <c r="B107" s="65"/>
      <c r="C107" s="65"/>
      <c r="D107" s="65"/>
      <c r="E107" s="65"/>
      <c r="F107" s="65"/>
      <c r="G107" s="65"/>
      <c r="H107" s="65"/>
      <c r="I107" s="65"/>
      <c r="J107" s="65"/>
      <c r="K107" s="65"/>
    </row>
    <row r="108" ht="23.25" customHeight="1" spans="2:11">
      <c r="B108" s="65"/>
      <c r="C108" s="65"/>
      <c r="D108" s="65"/>
      <c r="E108" s="65"/>
      <c r="F108" s="65"/>
      <c r="G108" s="65"/>
      <c r="H108" s="65"/>
      <c r="I108" s="65"/>
      <c r="J108" s="65"/>
      <c r="K108" s="65"/>
    </row>
    <row r="109" ht="23.25" customHeight="1" spans="2:11">
      <c r="B109" s="65"/>
      <c r="C109" s="65"/>
      <c r="D109" s="65"/>
      <c r="E109" s="65"/>
      <c r="F109" s="65"/>
      <c r="G109" s="65"/>
      <c r="H109" s="65"/>
      <c r="I109" s="65"/>
      <c r="J109" s="65"/>
      <c r="K109" s="65"/>
    </row>
    <row r="110" ht="23.25" customHeight="1" spans="2:11">
      <c r="B110" s="65"/>
      <c r="C110" s="65"/>
      <c r="D110" s="65"/>
      <c r="E110" s="65"/>
      <c r="F110" s="65"/>
      <c r="G110" s="65"/>
      <c r="H110" s="65"/>
      <c r="I110" s="65"/>
      <c r="J110" s="65"/>
      <c r="K110" s="65"/>
    </row>
    <row r="111" ht="23.25" customHeight="1" spans="2:11">
      <c r="B111" s="65"/>
      <c r="C111" s="65"/>
      <c r="D111" s="65"/>
      <c r="E111" s="65"/>
      <c r="F111" s="65"/>
      <c r="G111" s="65"/>
      <c r="H111" s="65"/>
      <c r="I111" s="65"/>
      <c r="J111" s="65"/>
      <c r="K111" s="65"/>
    </row>
    <row r="112" ht="23.25" customHeight="1" spans="2:11">
      <c r="B112" s="65"/>
      <c r="C112" s="65"/>
      <c r="D112" s="65"/>
      <c r="E112" s="65"/>
      <c r="F112" s="65"/>
      <c r="G112" s="65"/>
      <c r="H112" s="65"/>
      <c r="I112" s="65"/>
      <c r="J112" s="65"/>
      <c r="K112" s="65"/>
    </row>
    <row r="113" ht="23.25" customHeight="1" spans="2:11">
      <c r="B113" s="65"/>
      <c r="C113" s="65"/>
      <c r="D113" s="65"/>
      <c r="E113" s="65"/>
      <c r="F113" s="65"/>
      <c r="G113" s="65"/>
      <c r="H113" s="65"/>
      <c r="I113" s="65"/>
      <c r="J113" s="65"/>
      <c r="K113" s="65"/>
    </row>
    <row r="114" ht="23.25" customHeight="1" spans="2:11">
      <c r="B114" s="65"/>
      <c r="C114" s="65"/>
      <c r="D114" s="65"/>
      <c r="E114" s="65"/>
      <c r="F114" s="65"/>
      <c r="G114" s="65"/>
      <c r="H114" s="65"/>
      <c r="I114" s="65"/>
      <c r="J114" s="65"/>
      <c r="K114" s="65"/>
    </row>
    <row r="115" ht="23.25" customHeight="1" spans="2:11">
      <c r="B115" s="65"/>
      <c r="C115" s="65"/>
      <c r="D115" s="65"/>
      <c r="E115" s="65"/>
      <c r="F115" s="65"/>
      <c r="G115" s="65"/>
      <c r="H115" s="65"/>
      <c r="I115" s="65"/>
      <c r="J115" s="65"/>
      <c r="K115" s="65"/>
    </row>
    <row r="116" ht="23.25" customHeight="1" spans="2:11">
      <c r="B116" s="65"/>
      <c r="C116" s="65"/>
      <c r="D116" s="65"/>
      <c r="E116" s="65"/>
      <c r="F116" s="65"/>
      <c r="G116" s="65"/>
      <c r="H116" s="65"/>
      <c r="I116" s="65"/>
      <c r="J116" s="65"/>
      <c r="K116" s="65"/>
    </row>
    <row r="117" ht="23.25" customHeight="1" spans="2:11">
      <c r="B117" s="65"/>
      <c r="C117" s="65"/>
      <c r="D117" s="65"/>
      <c r="E117" s="65"/>
      <c r="F117" s="65"/>
      <c r="G117" s="65"/>
      <c r="H117" s="65"/>
      <c r="I117" s="65"/>
      <c r="J117" s="65"/>
      <c r="K117" s="65"/>
    </row>
    <row r="118" ht="23.25" customHeight="1" spans="2:11">
      <c r="B118" s="65"/>
      <c r="C118" s="65"/>
      <c r="D118" s="65"/>
      <c r="E118" s="65"/>
      <c r="F118" s="65"/>
      <c r="G118" s="65"/>
      <c r="H118" s="65"/>
      <c r="I118" s="65"/>
      <c r="J118" s="65"/>
      <c r="K118" s="65"/>
    </row>
    <row r="119" ht="23.25" customHeight="1" spans="2:11">
      <c r="B119" s="65"/>
      <c r="C119" s="65"/>
      <c r="D119" s="65"/>
      <c r="E119" s="65"/>
      <c r="F119" s="65"/>
      <c r="G119" s="65"/>
      <c r="H119" s="65"/>
      <c r="I119" s="65"/>
      <c r="J119" s="65"/>
      <c r="K119" s="65"/>
    </row>
    <row r="120" ht="23.25" customHeight="1" spans="2:11">
      <c r="B120" s="65"/>
      <c r="C120" s="65"/>
      <c r="D120" s="65"/>
      <c r="E120" s="65"/>
      <c r="F120" s="65"/>
      <c r="G120" s="65"/>
      <c r="H120" s="65"/>
      <c r="I120" s="65"/>
      <c r="J120" s="65"/>
      <c r="K120" s="65"/>
    </row>
    <row r="121" ht="23.25" customHeight="1" spans="2:11">
      <c r="B121" s="65"/>
      <c r="C121" s="65"/>
      <c r="D121" s="65"/>
      <c r="E121" s="65"/>
      <c r="F121" s="65"/>
      <c r="G121" s="65"/>
      <c r="H121" s="65"/>
      <c r="I121" s="65"/>
      <c r="J121" s="65"/>
      <c r="K121" s="65"/>
    </row>
    <row r="122" ht="23.25" customHeight="1" spans="2:11">
      <c r="B122" s="65"/>
      <c r="C122" s="65"/>
      <c r="D122" s="65"/>
      <c r="E122" s="65"/>
      <c r="F122" s="65"/>
      <c r="G122" s="65"/>
      <c r="H122" s="65"/>
      <c r="I122" s="65"/>
      <c r="J122" s="65"/>
      <c r="K122" s="65"/>
    </row>
    <row r="123" ht="23.25" customHeight="1" spans="2:11">
      <c r="B123" s="65"/>
      <c r="C123" s="65"/>
      <c r="D123" s="65"/>
      <c r="E123" s="65"/>
      <c r="F123" s="65"/>
      <c r="G123" s="65"/>
      <c r="H123" s="65"/>
      <c r="I123" s="65"/>
      <c r="J123" s="65"/>
      <c r="K123" s="65"/>
    </row>
    <row r="124" ht="23.25" customHeight="1" spans="2:11">
      <c r="B124" s="65"/>
      <c r="C124" s="65"/>
      <c r="D124" s="65"/>
      <c r="E124" s="65"/>
      <c r="F124" s="65"/>
      <c r="G124" s="65"/>
      <c r="H124" s="65"/>
      <c r="I124" s="65"/>
      <c r="J124" s="65"/>
      <c r="K124" s="65"/>
    </row>
    <row r="125" ht="23.25" customHeight="1" spans="2:11">
      <c r="B125" s="65"/>
      <c r="C125" s="65"/>
      <c r="D125" s="65"/>
      <c r="E125" s="65"/>
      <c r="F125" s="65"/>
      <c r="G125" s="65"/>
      <c r="H125" s="65"/>
      <c r="I125" s="65"/>
      <c r="J125" s="65"/>
      <c r="K125" s="65"/>
    </row>
    <row r="126" ht="23.25" customHeight="1" spans="2:11">
      <c r="B126" s="65"/>
      <c r="C126" s="65"/>
      <c r="D126" s="65"/>
      <c r="E126" s="65"/>
      <c r="F126" s="65"/>
      <c r="G126" s="65"/>
      <c r="H126" s="65"/>
      <c r="I126" s="65"/>
      <c r="J126" s="65"/>
      <c r="K126" s="65"/>
    </row>
    <row r="127" ht="23.25" customHeight="1" spans="2:11">
      <c r="B127" s="65"/>
      <c r="C127" s="65"/>
      <c r="D127" s="65"/>
      <c r="E127" s="65"/>
      <c r="F127" s="65"/>
      <c r="G127" s="65"/>
      <c r="H127" s="65"/>
      <c r="I127" s="65"/>
      <c r="J127" s="65"/>
      <c r="K127" s="65"/>
    </row>
    <row r="128" ht="23.25" customHeight="1" spans="2:11">
      <c r="B128" s="65"/>
      <c r="C128" s="65"/>
      <c r="D128" s="65"/>
      <c r="E128" s="65"/>
      <c r="F128" s="65"/>
      <c r="G128" s="65"/>
      <c r="H128" s="65"/>
      <c r="I128" s="65"/>
      <c r="J128" s="65"/>
      <c r="K128" s="65"/>
    </row>
    <row r="129" ht="23.25" customHeight="1" spans="2:11">
      <c r="B129" s="65"/>
      <c r="C129" s="65"/>
      <c r="D129" s="65"/>
      <c r="E129" s="65"/>
      <c r="F129" s="65"/>
      <c r="G129" s="65"/>
      <c r="H129" s="65"/>
      <c r="I129" s="65"/>
      <c r="J129" s="65"/>
      <c r="K129" s="65"/>
    </row>
    <row r="130" ht="23.25" customHeight="1" spans="2:11">
      <c r="B130" s="65"/>
      <c r="C130" s="65"/>
      <c r="D130" s="65"/>
      <c r="E130" s="65"/>
      <c r="F130" s="65"/>
      <c r="G130" s="65"/>
      <c r="H130" s="65"/>
      <c r="I130" s="65"/>
      <c r="J130" s="65"/>
      <c r="K130" s="65"/>
    </row>
    <row r="131" ht="23.25" customHeight="1" spans="2:11">
      <c r="B131" s="65"/>
      <c r="C131" s="65"/>
      <c r="D131" s="65"/>
      <c r="E131" s="65"/>
      <c r="F131" s="65"/>
      <c r="G131" s="65"/>
      <c r="H131" s="65"/>
      <c r="I131" s="65"/>
      <c r="J131" s="65"/>
      <c r="K131" s="65"/>
    </row>
    <row r="132" ht="23.25" customHeight="1" spans="2:11">
      <c r="B132" s="65"/>
      <c r="C132" s="65"/>
      <c r="D132" s="65"/>
      <c r="E132" s="65"/>
      <c r="F132" s="65"/>
      <c r="G132" s="65"/>
      <c r="H132" s="65"/>
      <c r="I132" s="65"/>
      <c r="J132" s="65"/>
      <c r="K132" s="65"/>
    </row>
    <row r="133" ht="23.25" customHeight="1" spans="2:11">
      <c r="B133" s="65"/>
      <c r="C133" s="65"/>
      <c r="D133" s="65"/>
      <c r="E133" s="65"/>
      <c r="F133" s="65"/>
      <c r="G133" s="65"/>
      <c r="H133" s="65"/>
      <c r="I133" s="65"/>
      <c r="J133" s="65"/>
      <c r="K133" s="65"/>
    </row>
    <row r="134" ht="23.25" customHeight="1" spans="2:11">
      <c r="B134" s="65"/>
      <c r="C134" s="65"/>
      <c r="D134" s="65"/>
      <c r="E134" s="65"/>
      <c r="F134" s="65"/>
      <c r="G134" s="65"/>
      <c r="H134" s="65"/>
      <c r="I134" s="65"/>
      <c r="J134" s="65"/>
      <c r="K134" s="65"/>
    </row>
    <row r="135" ht="23.25" customHeight="1" spans="2:11">
      <c r="B135" s="65"/>
      <c r="C135" s="65"/>
      <c r="D135" s="65"/>
      <c r="E135" s="65"/>
      <c r="F135" s="65"/>
      <c r="G135" s="65"/>
      <c r="H135" s="65"/>
      <c r="I135" s="65"/>
      <c r="J135" s="65"/>
      <c r="K135" s="65"/>
    </row>
    <row r="136" ht="23.25" customHeight="1" spans="2:11">
      <c r="B136" s="65"/>
      <c r="C136" s="65"/>
      <c r="D136" s="65"/>
      <c r="E136" s="65"/>
      <c r="F136" s="65"/>
      <c r="G136" s="65"/>
      <c r="H136" s="65"/>
      <c r="I136" s="65"/>
      <c r="J136" s="65"/>
      <c r="K136" s="65"/>
    </row>
    <row r="137" ht="23.25" customHeight="1" spans="2:11">
      <c r="B137" s="65"/>
      <c r="C137" s="65"/>
      <c r="D137" s="65"/>
      <c r="E137" s="65"/>
      <c r="F137" s="65"/>
      <c r="G137" s="65"/>
      <c r="H137" s="65"/>
      <c r="I137" s="65"/>
      <c r="J137" s="65"/>
      <c r="K137" s="65"/>
    </row>
    <row r="138" ht="23.25" customHeight="1" spans="2:11">
      <c r="B138" s="65"/>
      <c r="C138" s="65"/>
      <c r="D138" s="65"/>
      <c r="E138" s="65"/>
      <c r="F138" s="65"/>
      <c r="G138" s="65"/>
      <c r="H138" s="65"/>
      <c r="I138" s="65"/>
      <c r="J138" s="65"/>
      <c r="K138" s="65"/>
    </row>
    <row r="139" ht="23.25" customHeight="1" spans="2:11">
      <c r="B139" s="65"/>
      <c r="C139" s="65"/>
      <c r="D139" s="65"/>
      <c r="E139" s="65"/>
      <c r="F139" s="65"/>
      <c r="G139" s="65"/>
      <c r="H139" s="65"/>
      <c r="I139" s="65"/>
      <c r="J139" s="65"/>
      <c r="K139" s="65"/>
    </row>
    <row r="140" ht="23.25" customHeight="1" spans="2:11">
      <c r="B140" s="65"/>
      <c r="C140" s="65"/>
      <c r="D140" s="65"/>
      <c r="E140" s="65"/>
      <c r="F140" s="65"/>
      <c r="G140" s="65"/>
      <c r="H140" s="65"/>
      <c r="I140" s="65"/>
      <c r="J140" s="65"/>
      <c r="K140" s="65"/>
    </row>
    <row r="141" ht="23.25" customHeight="1" spans="2:11">
      <c r="B141" s="65"/>
      <c r="C141" s="65"/>
      <c r="D141" s="65"/>
      <c r="E141" s="65"/>
      <c r="F141" s="65"/>
      <c r="G141" s="65"/>
      <c r="H141" s="65"/>
      <c r="I141" s="65"/>
      <c r="J141" s="65"/>
      <c r="K141" s="65"/>
    </row>
    <row r="142" ht="23.25" customHeight="1" spans="2:11">
      <c r="B142" s="65"/>
      <c r="C142" s="65"/>
      <c r="D142" s="65"/>
      <c r="E142" s="65"/>
      <c r="F142" s="65"/>
      <c r="G142" s="65"/>
      <c r="H142" s="65"/>
      <c r="I142" s="65"/>
      <c r="J142" s="65"/>
      <c r="K142" s="65"/>
    </row>
    <row r="143" ht="23.25" customHeight="1" spans="2:11">
      <c r="B143" s="65"/>
      <c r="C143" s="65"/>
      <c r="D143" s="65"/>
      <c r="E143" s="65"/>
      <c r="F143" s="65"/>
      <c r="G143" s="65"/>
      <c r="H143" s="65"/>
      <c r="I143" s="65"/>
      <c r="J143" s="65"/>
      <c r="K143" s="65"/>
    </row>
    <row r="144" ht="23.25" customHeight="1" spans="2:11">
      <c r="B144" s="65"/>
      <c r="C144" s="65"/>
      <c r="D144" s="65"/>
      <c r="E144" s="65"/>
      <c r="F144" s="65"/>
      <c r="G144" s="65"/>
      <c r="H144" s="65"/>
      <c r="I144" s="65"/>
      <c r="J144" s="65"/>
      <c r="K144" s="65"/>
    </row>
    <row r="145" ht="23.25" customHeight="1" spans="2:11">
      <c r="B145" s="65"/>
      <c r="C145" s="65"/>
      <c r="D145" s="65"/>
      <c r="E145" s="65"/>
      <c r="F145" s="65"/>
      <c r="G145" s="65"/>
      <c r="H145" s="65"/>
      <c r="I145" s="65"/>
      <c r="J145" s="65"/>
      <c r="K145" s="65"/>
    </row>
    <row r="146" ht="23.25" customHeight="1" spans="2:11">
      <c r="B146" s="65"/>
      <c r="C146" s="65"/>
      <c r="D146" s="65"/>
      <c r="E146" s="65"/>
      <c r="F146" s="65"/>
      <c r="G146" s="65"/>
      <c r="H146" s="65"/>
      <c r="I146" s="65"/>
      <c r="J146" s="65"/>
      <c r="K146" s="65"/>
    </row>
    <row r="147" ht="23.25" customHeight="1" spans="2:11">
      <c r="B147" s="65"/>
      <c r="C147" s="65"/>
      <c r="D147" s="65"/>
      <c r="E147" s="65"/>
      <c r="F147" s="65"/>
      <c r="G147" s="65"/>
      <c r="H147" s="65"/>
      <c r="I147" s="65"/>
      <c r="J147" s="65"/>
      <c r="K147" s="65"/>
    </row>
    <row r="148" ht="23.25" customHeight="1" spans="2:11">
      <c r="B148" s="65"/>
      <c r="C148" s="65"/>
      <c r="D148" s="65"/>
      <c r="E148" s="65"/>
      <c r="F148" s="65"/>
      <c r="G148" s="65"/>
      <c r="H148" s="65"/>
      <c r="I148" s="65"/>
      <c r="J148" s="65"/>
      <c r="K148" s="65"/>
    </row>
    <row r="149" ht="23.25" customHeight="1" spans="2:11">
      <c r="B149" s="65"/>
      <c r="C149" s="65"/>
      <c r="D149" s="65"/>
      <c r="E149" s="65"/>
      <c r="F149" s="65"/>
      <c r="G149" s="65"/>
      <c r="H149" s="65"/>
      <c r="I149" s="65"/>
      <c r="J149" s="65"/>
      <c r="K149" s="65"/>
    </row>
    <row r="150" ht="23.25" customHeight="1" spans="2:11">
      <c r="B150" s="65"/>
      <c r="C150" s="65"/>
      <c r="D150" s="65"/>
      <c r="E150" s="65"/>
      <c r="F150" s="65"/>
      <c r="G150" s="65"/>
      <c r="H150" s="65"/>
      <c r="I150" s="65"/>
      <c r="J150" s="65"/>
      <c r="K150" s="65"/>
    </row>
    <row r="151" ht="23.25" customHeight="1" spans="2:11">
      <c r="B151" s="65"/>
      <c r="C151" s="65"/>
      <c r="D151" s="65"/>
      <c r="E151" s="65"/>
      <c r="F151" s="65"/>
      <c r="G151" s="65"/>
      <c r="H151" s="65"/>
      <c r="I151" s="65"/>
      <c r="J151" s="65"/>
      <c r="K151" s="65"/>
    </row>
    <row r="152" ht="23.25" customHeight="1" spans="2:11">
      <c r="B152" s="65"/>
      <c r="C152" s="65"/>
      <c r="D152" s="65"/>
      <c r="E152" s="65"/>
      <c r="F152" s="65"/>
      <c r="G152" s="65"/>
      <c r="H152" s="65"/>
      <c r="I152" s="65"/>
      <c r="J152" s="65"/>
      <c r="K152" s="65"/>
    </row>
    <row r="153" ht="23.25" customHeight="1" spans="2:11">
      <c r="B153" s="65"/>
      <c r="C153" s="65"/>
      <c r="D153" s="65"/>
      <c r="E153" s="65"/>
      <c r="F153" s="65"/>
      <c r="G153" s="65"/>
      <c r="H153" s="65"/>
      <c r="I153" s="65"/>
      <c r="J153" s="65"/>
      <c r="K153" s="65"/>
    </row>
    <row r="154" ht="23.25" customHeight="1" spans="2:11">
      <c r="B154" s="65"/>
      <c r="C154" s="65"/>
      <c r="D154" s="65"/>
      <c r="E154" s="65"/>
      <c r="F154" s="65"/>
      <c r="G154" s="65"/>
      <c r="H154" s="65"/>
      <c r="I154" s="65"/>
      <c r="J154" s="65"/>
      <c r="K154" s="65"/>
    </row>
    <row r="155" ht="23.25" customHeight="1" spans="2:11">
      <c r="B155" s="65"/>
      <c r="C155" s="65"/>
      <c r="D155" s="65"/>
      <c r="E155" s="65"/>
      <c r="F155" s="65"/>
      <c r="G155" s="65"/>
      <c r="H155" s="65"/>
      <c r="I155" s="65"/>
      <c r="J155" s="65"/>
      <c r="K155" s="65"/>
    </row>
    <row r="156" ht="23.25" customHeight="1" spans="2:11">
      <c r="B156" s="65"/>
      <c r="C156" s="65"/>
      <c r="D156" s="65"/>
      <c r="E156" s="65"/>
      <c r="F156" s="65"/>
      <c r="G156" s="65"/>
      <c r="H156" s="65"/>
      <c r="I156" s="65"/>
      <c r="J156" s="65"/>
      <c r="K156" s="65"/>
    </row>
    <row r="157" ht="23.25" customHeight="1" spans="2:11">
      <c r="B157" s="65"/>
      <c r="C157" s="65"/>
      <c r="D157" s="65"/>
      <c r="E157" s="65"/>
      <c r="F157" s="65"/>
      <c r="G157" s="65"/>
      <c r="H157" s="65"/>
      <c r="I157" s="65"/>
      <c r="J157" s="65"/>
      <c r="K157" s="65"/>
    </row>
    <row r="158" ht="23.25" customHeight="1" spans="2:11">
      <c r="B158" s="65"/>
      <c r="C158" s="65"/>
      <c r="D158" s="65"/>
      <c r="E158" s="65"/>
      <c r="F158" s="65"/>
      <c r="G158" s="65"/>
      <c r="H158" s="65"/>
      <c r="I158" s="65"/>
      <c r="J158" s="65"/>
      <c r="K158" s="65"/>
    </row>
    <row r="159" ht="23.25" customHeight="1" spans="2:11">
      <c r="B159" s="65"/>
      <c r="C159" s="65"/>
      <c r="D159" s="65"/>
      <c r="E159" s="65"/>
      <c r="F159" s="65"/>
      <c r="G159" s="65"/>
      <c r="H159" s="65"/>
      <c r="I159" s="65"/>
      <c r="J159" s="65"/>
      <c r="K159" s="65"/>
    </row>
    <row r="160" ht="23.25" customHeight="1" spans="2:11">
      <c r="B160" s="65"/>
      <c r="C160" s="65"/>
      <c r="D160" s="65"/>
      <c r="E160" s="65"/>
      <c r="F160" s="65"/>
      <c r="G160" s="65"/>
      <c r="H160" s="65"/>
      <c r="I160" s="65"/>
      <c r="J160" s="65"/>
      <c r="K160" s="65"/>
    </row>
    <row r="161" ht="23.25" customHeight="1" spans="2:11">
      <c r="B161" s="65"/>
      <c r="C161" s="65"/>
      <c r="D161" s="65"/>
      <c r="E161" s="65"/>
      <c r="F161" s="65"/>
      <c r="G161" s="65"/>
      <c r="H161" s="65"/>
      <c r="I161" s="65"/>
      <c r="J161" s="65"/>
      <c r="K161" s="65"/>
    </row>
    <row r="162" ht="23.25" customHeight="1" spans="2:11">
      <c r="B162" s="65"/>
      <c r="C162" s="65"/>
      <c r="D162" s="65"/>
      <c r="E162" s="65"/>
      <c r="F162" s="65"/>
      <c r="G162" s="65"/>
      <c r="H162" s="65"/>
      <c r="I162" s="65"/>
      <c r="J162" s="65"/>
      <c r="K162" s="65"/>
    </row>
    <row r="163" ht="23.25" customHeight="1" spans="2:11">
      <c r="B163" s="65"/>
      <c r="C163" s="65"/>
      <c r="D163" s="65"/>
      <c r="E163" s="65"/>
      <c r="F163" s="65"/>
      <c r="G163" s="65"/>
      <c r="H163" s="65"/>
      <c r="I163" s="65"/>
      <c r="J163" s="65"/>
      <c r="K163" s="65"/>
    </row>
    <row r="164" ht="23.25" customHeight="1" spans="2:11">
      <c r="B164" s="65"/>
      <c r="C164" s="65"/>
      <c r="D164" s="65"/>
      <c r="E164" s="65"/>
      <c r="F164" s="65"/>
      <c r="G164" s="65"/>
      <c r="H164" s="65"/>
      <c r="I164" s="65"/>
      <c r="J164" s="65"/>
      <c r="K164" s="65"/>
    </row>
    <row r="165" ht="23.25" customHeight="1" spans="2:11">
      <c r="B165" s="65"/>
      <c r="C165" s="65"/>
      <c r="D165" s="65"/>
      <c r="E165" s="65"/>
      <c r="F165" s="65"/>
      <c r="G165" s="65"/>
      <c r="H165" s="65"/>
      <c r="I165" s="65"/>
      <c r="J165" s="65"/>
      <c r="K165" s="65"/>
    </row>
    <row r="166" ht="23.25" customHeight="1" spans="2:11">
      <c r="B166" s="65"/>
      <c r="C166" s="65"/>
      <c r="D166" s="65"/>
      <c r="E166" s="65"/>
      <c r="F166" s="65"/>
      <c r="G166" s="65"/>
      <c r="H166" s="65"/>
      <c r="I166" s="65"/>
      <c r="J166" s="65"/>
      <c r="K166" s="65"/>
    </row>
    <row r="167" ht="23.25" customHeight="1" spans="2:11">
      <c r="B167" s="65"/>
      <c r="C167" s="65"/>
      <c r="D167" s="65"/>
      <c r="E167" s="65"/>
      <c r="F167" s="65"/>
      <c r="G167" s="65"/>
      <c r="H167" s="65"/>
      <c r="I167" s="65"/>
      <c r="J167" s="65"/>
      <c r="K167" s="65"/>
    </row>
    <row r="168" ht="23.25" customHeight="1" spans="2:11">
      <c r="B168" s="65"/>
      <c r="C168" s="65"/>
      <c r="D168" s="65"/>
      <c r="E168" s="65"/>
      <c r="F168" s="65"/>
      <c r="G168" s="65"/>
      <c r="H168" s="65"/>
      <c r="I168" s="65"/>
      <c r="J168" s="65"/>
      <c r="K168" s="65"/>
    </row>
    <row r="169" ht="23.25" customHeight="1" spans="2:11">
      <c r="B169" s="65"/>
      <c r="C169" s="65"/>
      <c r="D169" s="65"/>
      <c r="E169" s="65"/>
      <c r="F169" s="65"/>
      <c r="G169" s="65"/>
      <c r="H169" s="65"/>
      <c r="I169" s="65"/>
      <c r="J169" s="65"/>
      <c r="K169" s="65"/>
    </row>
    <row r="170" ht="23.25" customHeight="1" spans="2:11">
      <c r="B170" s="65"/>
      <c r="C170" s="65"/>
      <c r="D170" s="65"/>
      <c r="E170" s="65"/>
      <c r="F170" s="65"/>
      <c r="G170" s="65"/>
      <c r="H170" s="65"/>
      <c r="I170" s="65"/>
      <c r="J170" s="65"/>
      <c r="K170" s="65"/>
    </row>
    <row r="171" ht="23.25" customHeight="1" spans="2:11">
      <c r="B171" s="65"/>
      <c r="C171" s="65"/>
      <c r="D171" s="65"/>
      <c r="E171" s="65"/>
      <c r="F171" s="65"/>
      <c r="G171" s="65"/>
      <c r="H171" s="65"/>
      <c r="I171" s="65"/>
      <c r="J171" s="65"/>
      <c r="K171" s="65"/>
    </row>
    <row r="172" ht="23.25" customHeight="1" spans="2:11">
      <c r="B172" s="65"/>
      <c r="C172" s="65"/>
      <c r="D172" s="65"/>
      <c r="E172" s="65"/>
      <c r="F172" s="65"/>
      <c r="G172" s="65"/>
      <c r="H172" s="65"/>
      <c r="I172" s="65"/>
      <c r="J172" s="65"/>
      <c r="K172" s="65"/>
    </row>
    <row r="173" ht="23.25" customHeight="1" spans="2:11">
      <c r="B173" s="65"/>
      <c r="C173" s="65"/>
      <c r="D173" s="65"/>
      <c r="E173" s="65"/>
      <c r="F173" s="65"/>
      <c r="G173" s="65"/>
      <c r="H173" s="65"/>
      <c r="I173" s="65"/>
      <c r="J173" s="65"/>
      <c r="K173" s="65"/>
    </row>
    <row r="174" ht="23.25" customHeight="1" spans="2:11">
      <c r="B174" s="65"/>
      <c r="C174" s="65"/>
      <c r="D174" s="65"/>
      <c r="E174" s="65"/>
      <c r="F174" s="65"/>
      <c r="G174" s="65"/>
      <c r="H174" s="65"/>
      <c r="I174" s="65"/>
      <c r="J174" s="65"/>
      <c r="K174" s="65"/>
    </row>
    <row r="175" ht="23.25" customHeight="1" spans="2:11">
      <c r="B175" s="65"/>
      <c r="C175" s="65"/>
      <c r="D175" s="65"/>
      <c r="E175" s="65"/>
      <c r="F175" s="65"/>
      <c r="G175" s="65"/>
      <c r="H175" s="65"/>
      <c r="I175" s="65"/>
      <c r="J175" s="65"/>
      <c r="K175" s="65"/>
    </row>
    <row r="176" ht="23.25" customHeight="1" spans="2:11">
      <c r="B176" s="65"/>
      <c r="C176" s="65"/>
      <c r="D176" s="65"/>
      <c r="E176" s="65"/>
      <c r="F176" s="65"/>
      <c r="G176" s="65"/>
      <c r="H176" s="65"/>
      <c r="I176" s="65"/>
      <c r="J176" s="65"/>
      <c r="K176" s="65"/>
    </row>
    <row r="177" ht="23.25" customHeight="1" spans="2:11">
      <c r="B177" s="65"/>
      <c r="C177" s="65"/>
      <c r="D177" s="65"/>
      <c r="E177" s="65"/>
      <c r="F177" s="65"/>
      <c r="G177" s="65"/>
      <c r="H177" s="65"/>
      <c r="I177" s="65"/>
      <c r="J177" s="65"/>
      <c r="K177" s="65"/>
    </row>
    <row r="178" ht="23.25" customHeight="1" spans="2:11">
      <c r="B178" s="65"/>
      <c r="C178" s="65"/>
      <c r="D178" s="65"/>
      <c r="E178" s="65"/>
      <c r="F178" s="65"/>
      <c r="G178" s="65"/>
      <c r="H178" s="65"/>
      <c r="I178" s="65"/>
      <c r="J178" s="65"/>
      <c r="K178" s="65"/>
    </row>
    <row r="179" ht="23.25" customHeight="1" spans="2:11">
      <c r="B179" s="65"/>
      <c r="C179" s="65"/>
      <c r="D179" s="65"/>
      <c r="E179" s="65"/>
      <c r="F179" s="65"/>
      <c r="G179" s="65"/>
      <c r="H179" s="65"/>
      <c r="I179" s="65"/>
      <c r="J179" s="65"/>
      <c r="K179" s="65"/>
    </row>
    <row r="180" ht="23.25" customHeight="1" spans="2:11">
      <c r="B180" s="65"/>
      <c r="C180" s="65"/>
      <c r="D180" s="65"/>
      <c r="E180" s="65"/>
      <c r="F180" s="65"/>
      <c r="G180" s="65"/>
      <c r="H180" s="65"/>
      <c r="I180" s="65"/>
      <c r="J180" s="65"/>
      <c r="K180" s="65"/>
    </row>
    <row r="181" ht="23.25" customHeight="1" spans="2:11">
      <c r="B181" s="65"/>
      <c r="C181" s="65"/>
      <c r="D181" s="65"/>
      <c r="E181" s="65"/>
      <c r="F181" s="65"/>
      <c r="G181" s="65"/>
      <c r="H181" s="65"/>
      <c r="I181" s="65"/>
      <c r="J181" s="65"/>
      <c r="K181" s="65"/>
    </row>
    <row r="182" ht="23.25" customHeight="1" spans="2:11">
      <c r="B182" s="65"/>
      <c r="C182" s="65"/>
      <c r="D182" s="65"/>
      <c r="E182" s="65"/>
      <c r="F182" s="65"/>
      <c r="G182" s="65"/>
      <c r="H182" s="65"/>
      <c r="I182" s="65"/>
      <c r="J182" s="65"/>
      <c r="K182" s="65"/>
    </row>
    <row r="183" ht="23.25" customHeight="1" spans="2:11">
      <c r="B183" s="65"/>
      <c r="C183" s="65"/>
      <c r="D183" s="65"/>
      <c r="E183" s="65"/>
      <c r="F183" s="65"/>
      <c r="G183" s="65"/>
      <c r="H183" s="65"/>
      <c r="I183" s="65"/>
      <c r="J183" s="65"/>
      <c r="K183" s="65"/>
    </row>
    <row r="184" ht="23.25" customHeight="1" spans="2:11">
      <c r="B184" s="65"/>
      <c r="C184" s="65"/>
      <c r="D184" s="65"/>
      <c r="E184" s="65"/>
      <c r="F184" s="65"/>
      <c r="G184" s="65"/>
      <c r="H184" s="65"/>
      <c r="I184" s="65"/>
      <c r="J184" s="65"/>
      <c r="K184" s="65"/>
    </row>
    <row r="185" ht="23.25" customHeight="1" spans="2:11">
      <c r="B185" s="65"/>
      <c r="C185" s="65"/>
      <c r="D185" s="65"/>
      <c r="E185" s="65"/>
      <c r="F185" s="65"/>
      <c r="G185" s="65"/>
      <c r="H185" s="65"/>
      <c r="I185" s="65"/>
      <c r="J185" s="65"/>
      <c r="K185" s="65"/>
    </row>
    <row r="186" ht="23.25" customHeight="1" spans="2:11">
      <c r="B186" s="65"/>
      <c r="C186" s="65"/>
      <c r="D186" s="65"/>
      <c r="E186" s="65"/>
      <c r="F186" s="65"/>
      <c r="G186" s="65"/>
      <c r="H186" s="65"/>
      <c r="I186" s="65"/>
      <c r="J186" s="65"/>
      <c r="K186" s="65"/>
    </row>
    <row r="187" ht="23.25" customHeight="1" spans="2:11">
      <c r="B187" s="65"/>
      <c r="C187" s="65"/>
      <c r="D187" s="65"/>
      <c r="E187" s="65"/>
      <c r="F187" s="65"/>
      <c r="G187" s="65"/>
      <c r="H187" s="65"/>
      <c r="I187" s="65"/>
      <c r="J187" s="65"/>
      <c r="K187" s="65"/>
    </row>
    <row r="188" ht="23.25" customHeight="1" spans="2:11">
      <c r="B188" s="65"/>
      <c r="C188" s="65"/>
      <c r="D188" s="65"/>
      <c r="E188" s="65"/>
      <c r="F188" s="65"/>
      <c r="G188" s="65"/>
      <c r="H188" s="65"/>
      <c r="I188" s="65"/>
      <c r="J188" s="65"/>
      <c r="K188" s="65"/>
    </row>
    <row r="189" ht="23.25" customHeight="1" spans="2:11">
      <c r="B189" s="65"/>
      <c r="C189" s="65"/>
      <c r="D189" s="65"/>
      <c r="E189" s="65"/>
      <c r="F189" s="65"/>
      <c r="G189" s="65"/>
      <c r="H189" s="65"/>
      <c r="I189" s="65"/>
      <c r="J189" s="65"/>
      <c r="K189" s="65"/>
    </row>
    <row r="190" ht="23.25" customHeight="1" spans="2:11">
      <c r="B190" s="65"/>
      <c r="C190" s="65"/>
      <c r="D190" s="65"/>
      <c r="E190" s="65"/>
      <c r="F190" s="65"/>
      <c r="G190" s="65"/>
      <c r="H190" s="65"/>
      <c r="I190" s="65"/>
      <c r="J190" s="65"/>
      <c r="K190" s="65"/>
    </row>
    <row r="191" ht="23.25" customHeight="1" spans="2:11">
      <c r="B191" s="65"/>
      <c r="C191" s="65"/>
      <c r="D191" s="65"/>
      <c r="E191" s="65"/>
      <c r="F191" s="65"/>
      <c r="G191" s="65"/>
      <c r="H191" s="65"/>
      <c r="I191" s="65"/>
      <c r="J191" s="65"/>
      <c r="K191" s="65"/>
    </row>
    <row r="192" ht="23.25" customHeight="1" spans="2:11">
      <c r="B192" s="65"/>
      <c r="C192" s="65"/>
      <c r="D192" s="65"/>
      <c r="E192" s="65"/>
      <c r="F192" s="65"/>
      <c r="G192" s="65"/>
      <c r="H192" s="65"/>
      <c r="I192" s="65"/>
      <c r="J192" s="65"/>
      <c r="K192" s="65"/>
    </row>
    <row r="193" ht="23.25" customHeight="1" spans="2:11">
      <c r="B193" s="65"/>
      <c r="C193" s="65"/>
      <c r="D193" s="65"/>
      <c r="E193" s="65"/>
      <c r="F193" s="65"/>
      <c r="G193" s="65"/>
      <c r="H193" s="65"/>
      <c r="I193" s="65"/>
      <c r="J193" s="65"/>
      <c r="K193" s="65"/>
    </row>
    <row r="194" ht="23.25" customHeight="1" spans="2:11">
      <c r="B194" s="65"/>
      <c r="C194" s="65"/>
      <c r="D194" s="65"/>
      <c r="E194" s="65"/>
      <c r="F194" s="65"/>
      <c r="G194" s="65"/>
      <c r="H194" s="65"/>
      <c r="I194" s="65"/>
      <c r="J194" s="65"/>
      <c r="K194" s="65"/>
    </row>
    <row r="195" ht="23.25" customHeight="1" spans="2:11">
      <c r="B195" s="65"/>
      <c r="C195" s="65"/>
      <c r="D195" s="65"/>
      <c r="E195" s="65"/>
      <c r="F195" s="65"/>
      <c r="G195" s="65"/>
      <c r="H195" s="65"/>
      <c r="I195" s="65"/>
      <c r="J195" s="65"/>
      <c r="K195" s="65"/>
    </row>
    <row r="196" ht="23.25" customHeight="1" spans="2:11">
      <c r="B196" s="65"/>
      <c r="C196" s="65"/>
      <c r="D196" s="65"/>
      <c r="E196" s="65"/>
      <c r="F196" s="65"/>
      <c r="G196" s="65"/>
      <c r="H196" s="65"/>
      <c r="I196" s="65"/>
      <c r="J196" s="65"/>
      <c r="K196" s="65"/>
    </row>
    <row r="197" ht="23.25" customHeight="1" spans="2:11">
      <c r="B197" s="65"/>
      <c r="C197" s="65"/>
      <c r="D197" s="65"/>
      <c r="E197" s="65"/>
      <c r="F197" s="65"/>
      <c r="G197" s="65"/>
      <c r="H197" s="65"/>
      <c r="I197" s="65"/>
      <c r="J197" s="65"/>
      <c r="K197" s="65"/>
    </row>
    <row r="198" ht="23.25" customHeight="1" spans="2:11">
      <c r="B198" s="65"/>
      <c r="C198" s="65"/>
      <c r="D198" s="65"/>
      <c r="E198" s="65"/>
      <c r="F198" s="65"/>
      <c r="G198" s="65"/>
      <c r="H198" s="65"/>
      <c r="I198" s="65"/>
      <c r="J198" s="65"/>
      <c r="K198" s="65"/>
    </row>
    <row r="199" ht="23.25" customHeight="1" spans="2:11">
      <c r="B199" s="65"/>
      <c r="C199" s="65"/>
      <c r="D199" s="65"/>
      <c r="E199" s="65"/>
      <c r="F199" s="65"/>
      <c r="G199" s="65"/>
      <c r="H199" s="65"/>
      <c r="I199" s="65"/>
      <c r="J199" s="65"/>
      <c r="K199" s="65"/>
    </row>
    <row r="200" ht="23.25" customHeight="1" spans="2:11">
      <c r="B200" s="65"/>
      <c r="C200" s="65"/>
      <c r="D200" s="65"/>
      <c r="E200" s="65"/>
      <c r="F200" s="65"/>
      <c r="G200" s="65"/>
      <c r="H200" s="65"/>
      <c r="I200" s="65"/>
      <c r="J200" s="65"/>
      <c r="K200" s="65"/>
    </row>
    <row r="201" ht="23.25" customHeight="1" spans="2:11">
      <c r="B201" s="65"/>
      <c r="C201" s="65"/>
      <c r="D201" s="65"/>
      <c r="E201" s="65"/>
      <c r="F201" s="65"/>
      <c r="G201" s="65"/>
      <c r="H201" s="65"/>
      <c r="I201" s="65"/>
      <c r="J201" s="65"/>
      <c r="K201" s="65"/>
    </row>
    <row r="202" ht="23.25" customHeight="1" spans="2:11">
      <c r="B202" s="65"/>
      <c r="C202" s="65"/>
      <c r="D202" s="65"/>
      <c r="E202" s="65"/>
      <c r="F202" s="65"/>
      <c r="G202" s="65"/>
      <c r="H202" s="65"/>
      <c r="I202" s="65"/>
      <c r="J202" s="65"/>
      <c r="K202" s="65"/>
    </row>
    <row r="203" ht="23.25" customHeight="1" spans="2:11">
      <c r="B203" s="65"/>
      <c r="C203" s="65"/>
      <c r="D203" s="65"/>
      <c r="E203" s="65"/>
      <c r="F203" s="65"/>
      <c r="G203" s="65"/>
      <c r="H203" s="65"/>
      <c r="I203" s="65"/>
      <c r="J203" s="65"/>
      <c r="K203" s="65"/>
    </row>
    <row r="204" ht="23.25" customHeight="1" spans="2:11">
      <c r="B204" s="65"/>
      <c r="C204" s="65"/>
      <c r="D204" s="65"/>
      <c r="E204" s="65"/>
      <c r="F204" s="65"/>
      <c r="G204" s="65"/>
      <c r="H204" s="65"/>
      <c r="I204" s="65"/>
      <c r="J204" s="65"/>
      <c r="K204" s="65"/>
    </row>
    <row r="205" ht="23.25" customHeight="1" spans="2:11">
      <c r="B205" s="65"/>
      <c r="C205" s="65"/>
      <c r="D205" s="65"/>
      <c r="E205" s="65"/>
      <c r="F205" s="65"/>
      <c r="G205" s="65"/>
      <c r="H205" s="65"/>
      <c r="I205" s="65"/>
      <c r="J205" s="65"/>
      <c r="K205" s="65"/>
    </row>
    <row r="206" ht="23.25" customHeight="1" spans="2:11">
      <c r="B206" s="65"/>
      <c r="C206" s="65"/>
      <c r="D206" s="65"/>
      <c r="E206" s="65"/>
      <c r="F206" s="65"/>
      <c r="G206" s="65"/>
      <c r="H206" s="65"/>
      <c r="I206" s="65"/>
      <c r="J206" s="65"/>
      <c r="K206" s="65"/>
    </row>
    <row r="207" ht="23.25" customHeight="1" spans="2:11">
      <c r="B207" s="65"/>
      <c r="C207" s="65"/>
      <c r="D207" s="65"/>
      <c r="E207" s="65"/>
      <c r="F207" s="65"/>
      <c r="G207" s="65"/>
      <c r="H207" s="65"/>
      <c r="I207" s="65"/>
      <c r="J207" s="65"/>
      <c r="K207" s="65"/>
    </row>
    <row r="208" ht="23.25" customHeight="1" spans="2:11">
      <c r="B208" s="65"/>
      <c r="C208" s="65"/>
      <c r="D208" s="65"/>
      <c r="E208" s="65"/>
      <c r="F208" s="65"/>
      <c r="G208" s="65"/>
      <c r="H208" s="65"/>
      <c r="I208" s="65"/>
      <c r="J208" s="65"/>
      <c r="K208" s="65"/>
    </row>
    <row r="209" ht="23.25" customHeight="1" spans="2:11">
      <c r="B209" s="65"/>
      <c r="C209" s="65"/>
      <c r="D209" s="65"/>
      <c r="E209" s="65"/>
      <c r="F209" s="65"/>
      <c r="G209" s="65"/>
      <c r="H209" s="65"/>
      <c r="I209" s="65"/>
      <c r="J209" s="65"/>
      <c r="K209" s="65"/>
    </row>
    <row r="210" ht="23.25" customHeight="1" spans="2:11">
      <c r="B210" s="65"/>
      <c r="C210" s="65"/>
      <c r="D210" s="65"/>
      <c r="E210" s="65"/>
      <c r="F210" s="65"/>
      <c r="G210" s="65"/>
      <c r="H210" s="65"/>
      <c r="I210" s="65"/>
      <c r="J210" s="65"/>
      <c r="K210" s="65"/>
    </row>
    <row r="211" ht="23.25" customHeight="1" spans="2:11">
      <c r="B211" s="65"/>
      <c r="C211" s="65"/>
      <c r="D211" s="65"/>
      <c r="E211" s="65"/>
      <c r="F211" s="65"/>
      <c r="G211" s="65"/>
      <c r="H211" s="65"/>
      <c r="I211" s="65"/>
      <c r="J211" s="65"/>
      <c r="K211" s="65"/>
    </row>
    <row r="212" ht="23.25" customHeight="1" spans="2:11">
      <c r="B212" s="65"/>
      <c r="C212" s="65"/>
      <c r="D212" s="65"/>
      <c r="E212" s="65"/>
      <c r="F212" s="65"/>
      <c r="G212" s="65"/>
      <c r="H212" s="65"/>
      <c r="I212" s="65"/>
      <c r="J212" s="65"/>
      <c r="K212" s="65"/>
    </row>
    <row r="213" ht="23.25" customHeight="1" spans="2:11">
      <c r="B213" s="65"/>
      <c r="C213" s="65"/>
      <c r="D213" s="65"/>
      <c r="E213" s="65"/>
      <c r="F213" s="65"/>
      <c r="G213" s="65"/>
      <c r="H213" s="65"/>
      <c r="I213" s="65"/>
      <c r="J213" s="65"/>
      <c r="K213" s="65"/>
    </row>
    <row r="214" ht="23.25" customHeight="1" spans="2:11">
      <c r="B214" s="65"/>
      <c r="C214" s="65"/>
      <c r="D214" s="65"/>
      <c r="E214" s="65"/>
      <c r="F214" s="65"/>
      <c r="G214" s="65"/>
      <c r="H214" s="65"/>
      <c r="I214" s="65"/>
      <c r="J214" s="65"/>
      <c r="K214" s="65"/>
    </row>
    <row r="215" ht="23.25" customHeight="1" spans="2:11">
      <c r="B215" s="65"/>
      <c r="C215" s="65"/>
      <c r="D215" s="65"/>
      <c r="E215" s="65"/>
      <c r="F215" s="65"/>
      <c r="G215" s="65"/>
      <c r="H215" s="65"/>
      <c r="I215" s="65"/>
      <c r="J215" s="65"/>
      <c r="K215" s="65"/>
    </row>
    <row r="216" ht="23.25" customHeight="1" spans="2:11">
      <c r="B216" s="65"/>
      <c r="C216" s="65"/>
      <c r="D216" s="65"/>
      <c r="E216" s="65"/>
      <c r="F216" s="65"/>
      <c r="G216" s="65"/>
      <c r="H216" s="65"/>
      <c r="I216" s="65"/>
      <c r="J216" s="65"/>
      <c r="K216" s="65"/>
    </row>
    <row r="217" ht="23.25" customHeight="1" spans="2:11">
      <c r="B217" s="65"/>
      <c r="C217" s="65"/>
      <c r="D217" s="65"/>
      <c r="E217" s="65"/>
      <c r="F217" s="65"/>
      <c r="G217" s="65"/>
      <c r="H217" s="65"/>
      <c r="I217" s="65"/>
      <c r="J217" s="65"/>
      <c r="K217" s="65"/>
    </row>
    <row r="218" ht="23.25" customHeight="1" spans="2:11">
      <c r="B218" s="65"/>
      <c r="C218" s="65"/>
      <c r="D218" s="65"/>
      <c r="E218" s="65"/>
      <c r="F218" s="65"/>
      <c r="G218" s="65"/>
      <c r="H218" s="65"/>
      <c r="I218" s="65"/>
      <c r="J218" s="65"/>
      <c r="K218" s="65"/>
    </row>
    <row r="219" ht="23.25" customHeight="1" spans="2:11">
      <c r="B219" s="65"/>
      <c r="C219" s="65"/>
      <c r="D219" s="65"/>
      <c r="E219" s="65"/>
      <c r="F219" s="65"/>
      <c r="G219" s="65"/>
      <c r="H219" s="65"/>
      <c r="I219" s="65"/>
      <c r="J219" s="65"/>
      <c r="K219" s="65"/>
    </row>
    <row r="220" ht="23.25" customHeight="1" spans="2:11">
      <c r="B220" s="65"/>
      <c r="C220" s="65"/>
      <c r="D220" s="65"/>
      <c r="E220" s="65"/>
      <c r="F220" s="65"/>
      <c r="G220" s="65"/>
      <c r="H220" s="65"/>
      <c r="I220" s="65"/>
      <c r="J220" s="65"/>
      <c r="K220" s="65"/>
    </row>
    <row r="221" ht="23.25" customHeight="1" spans="2:11">
      <c r="B221" s="65"/>
      <c r="C221" s="65"/>
      <c r="D221" s="65"/>
      <c r="E221" s="65"/>
      <c r="F221" s="65"/>
      <c r="G221" s="65"/>
      <c r="H221" s="65"/>
      <c r="I221" s="65"/>
      <c r="J221" s="65"/>
      <c r="K221" s="65"/>
    </row>
    <row r="222" ht="23.25" customHeight="1" spans="2:11">
      <c r="B222" s="65"/>
      <c r="C222" s="65"/>
      <c r="D222" s="65"/>
      <c r="E222" s="65"/>
      <c r="F222" s="65"/>
      <c r="G222" s="65"/>
      <c r="H222" s="65"/>
      <c r="I222" s="65"/>
      <c r="J222" s="65"/>
      <c r="K222" s="65"/>
    </row>
    <row r="223" ht="23.25" customHeight="1"/>
    <row r="224" ht="23.25" customHeight="1"/>
    <row r="225" ht="23.25" customHeight="1"/>
    <row r="226" ht="23.25" customHeight="1"/>
    <row r="227" ht="23.25" customHeight="1"/>
    <row r="228" ht="23.25" customHeight="1"/>
    <row r="229" ht="23.25" customHeight="1"/>
    <row r="230" ht="23.25" customHeight="1"/>
    <row r="231" ht="23.25" customHeight="1"/>
    <row r="232" ht="23.25" customHeight="1"/>
  </sheetData>
  <mergeCells count="10">
    <mergeCell ref="A12:F12"/>
    <mergeCell ref="G12:K12"/>
    <mergeCell ref="A28:F28"/>
    <mergeCell ref="G28:K28"/>
    <mergeCell ref="A44:F44"/>
    <mergeCell ref="G44:K44"/>
    <mergeCell ref="A60:F60"/>
    <mergeCell ref="G60:K60"/>
    <mergeCell ref="A76:F76"/>
    <mergeCell ref="G76:K76"/>
  </mergeCells>
  <pageMargins left="0.708661417322835" right="0.708661417322835" top="0.748031496062992" bottom="0.748031496062992" header="0.31496062992126" footer="0.31496062992126"/>
  <pageSetup paperSize="9" scale="50" orientation="landscape"/>
  <headerFooter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8000"/>
  </sheetPr>
  <dimension ref="A1:K60"/>
  <sheetViews>
    <sheetView showGridLines="0" zoomScale="85" zoomScaleNormal="85" workbookViewId="0">
      <selection activeCell="K6" sqref="K6"/>
    </sheetView>
  </sheetViews>
  <sheetFormatPr defaultColWidth="0" defaultRowHeight="15"/>
  <cols>
    <col min="1" max="1" width="2.71428571428571" customWidth="1"/>
    <col min="2" max="11" width="20.7142857142857" customWidth="1"/>
    <col min="12" max="16384" width="9.14285714285714" hidden="1"/>
  </cols>
  <sheetData>
    <row r="1" spans="1:11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>
      <c r="A4" s="2"/>
      <c r="B4" s="2"/>
      <c r="C4" s="2"/>
      <c r="D4" s="2"/>
      <c r="E4" s="2"/>
      <c r="F4" s="2"/>
      <c r="G4" s="2"/>
      <c r="H4" s="2"/>
      <c r="I4" s="2"/>
      <c r="J4" s="2"/>
      <c r="K4" s="19"/>
    </row>
    <row r="5" spans="1:11">
      <c r="A5" s="2"/>
      <c r="B5" s="2"/>
      <c r="C5" s="2"/>
      <c r="D5" s="2"/>
      <c r="E5" s="2"/>
      <c r="F5" s="2"/>
      <c r="G5" s="2"/>
      <c r="H5" s="2"/>
      <c r="I5" s="2"/>
      <c r="J5" s="2"/>
      <c r="K5" s="19"/>
    </row>
    <row r="11" ht="23.25" customHeight="1"/>
    <row r="12" ht="50.1" customHeight="1" spans="1:11">
      <c r="A12" s="20" t="s">
        <v>780</v>
      </c>
      <c r="B12" s="21"/>
      <c r="C12" s="21"/>
      <c r="D12" s="21"/>
      <c r="E12" s="21"/>
      <c r="F12" s="22"/>
      <c r="G12" s="20" t="s">
        <v>781</v>
      </c>
      <c r="H12" s="21"/>
      <c r="I12" s="21"/>
      <c r="J12" s="21"/>
      <c r="K12" s="22"/>
    </row>
    <row r="13" ht="23.25" customHeight="1" spans="1:11">
      <c r="A13" s="23"/>
      <c r="B13" s="24"/>
      <c r="C13" s="24"/>
      <c r="D13" s="24"/>
      <c r="E13" s="25"/>
      <c r="F13" s="26"/>
      <c r="G13" s="23"/>
      <c r="H13" s="25"/>
      <c r="I13" s="25"/>
      <c r="J13" s="25"/>
      <c r="K13" s="26"/>
    </row>
    <row r="14" ht="23.25" customHeight="1" spans="1:11">
      <c r="A14" s="27"/>
      <c r="B14" s="28"/>
      <c r="C14" s="29"/>
      <c r="D14" s="29"/>
      <c r="E14" s="30"/>
      <c r="F14" s="31"/>
      <c r="G14" s="27"/>
      <c r="H14" s="30"/>
      <c r="I14" s="30"/>
      <c r="J14" s="30"/>
      <c r="K14" s="31"/>
    </row>
    <row r="15" ht="23.25" customHeight="1" spans="1:11">
      <c r="A15" s="27"/>
      <c r="B15" s="32"/>
      <c r="C15" s="33"/>
      <c r="D15" s="33"/>
      <c r="E15" s="30"/>
      <c r="F15" s="31"/>
      <c r="G15" s="27"/>
      <c r="H15" s="30"/>
      <c r="I15" s="30"/>
      <c r="J15" s="30"/>
      <c r="K15" s="31"/>
    </row>
    <row r="16" ht="23.25" customHeight="1" spans="1:11">
      <c r="A16" s="27"/>
      <c r="B16" s="34"/>
      <c r="C16" s="33"/>
      <c r="D16" s="33"/>
      <c r="E16" s="30"/>
      <c r="F16" s="31"/>
      <c r="G16" s="27"/>
      <c r="H16" s="30"/>
      <c r="I16" s="30"/>
      <c r="J16" s="30"/>
      <c r="K16" s="31"/>
    </row>
    <row r="17" ht="23.25" customHeight="1" spans="1:11">
      <c r="A17" s="27"/>
      <c r="B17" s="29"/>
      <c r="C17" s="33"/>
      <c r="D17" s="33"/>
      <c r="E17" s="30"/>
      <c r="F17" s="31"/>
      <c r="G17" s="27"/>
      <c r="H17" s="30"/>
      <c r="I17" s="30"/>
      <c r="J17" s="30"/>
      <c r="K17" s="31"/>
    </row>
    <row r="18" ht="23.25" customHeight="1" spans="1:11">
      <c r="A18" s="27"/>
      <c r="B18" s="29"/>
      <c r="C18" s="33"/>
      <c r="D18" s="33"/>
      <c r="E18" s="30"/>
      <c r="F18" s="31"/>
      <c r="G18" s="27"/>
      <c r="H18" s="30"/>
      <c r="I18" s="30"/>
      <c r="J18" s="30"/>
      <c r="K18" s="31"/>
    </row>
    <row r="19" ht="23.25" customHeight="1" spans="1:11">
      <c r="A19" s="27"/>
      <c r="B19" s="29"/>
      <c r="C19" s="29"/>
      <c r="D19" s="29"/>
      <c r="E19" s="30"/>
      <c r="F19" s="31"/>
      <c r="G19" s="27"/>
      <c r="H19" s="30"/>
      <c r="I19" s="30"/>
      <c r="J19" s="30"/>
      <c r="K19" s="31"/>
    </row>
    <row r="20" ht="23.25" customHeight="1" spans="1:11">
      <c r="A20" s="27"/>
      <c r="B20" s="35"/>
      <c r="C20" s="36"/>
      <c r="D20" s="36"/>
      <c r="E20" s="30"/>
      <c r="F20" s="31"/>
      <c r="G20" s="27"/>
      <c r="H20" s="30"/>
      <c r="I20" s="30"/>
      <c r="J20" s="30"/>
      <c r="K20" s="31"/>
    </row>
    <row r="21" ht="23.25" customHeight="1" spans="1:11">
      <c r="A21" s="27"/>
      <c r="B21" s="30"/>
      <c r="C21" s="30"/>
      <c r="D21" s="30"/>
      <c r="E21" s="30"/>
      <c r="F21" s="31"/>
      <c r="G21" s="27"/>
      <c r="H21" s="30"/>
      <c r="I21" s="30"/>
      <c r="J21" s="30"/>
      <c r="K21" s="31"/>
    </row>
    <row r="22" ht="23.25" customHeight="1" spans="1:11">
      <c r="A22" s="27"/>
      <c r="B22" s="30"/>
      <c r="C22" s="30"/>
      <c r="D22" s="30"/>
      <c r="E22" s="30"/>
      <c r="F22" s="31"/>
      <c r="G22" s="27"/>
      <c r="H22" s="30"/>
      <c r="I22" s="30"/>
      <c r="J22" s="30"/>
      <c r="K22" s="31"/>
    </row>
    <row r="23" ht="23.25" customHeight="1" spans="1:11">
      <c r="A23" s="27"/>
      <c r="B23" s="37"/>
      <c r="C23" s="38"/>
      <c r="D23" s="39"/>
      <c r="E23" s="40"/>
      <c r="F23" s="41"/>
      <c r="G23" s="42"/>
      <c r="H23" s="43"/>
      <c r="I23" s="30"/>
      <c r="J23" s="30"/>
      <c r="K23" s="31"/>
    </row>
    <row r="24" ht="23.25" customHeight="1" spans="1:11">
      <c r="A24" s="27"/>
      <c r="B24" s="44"/>
      <c r="C24" s="45"/>
      <c r="D24" s="45"/>
      <c r="E24" s="45"/>
      <c r="F24" s="46"/>
      <c r="G24" s="47"/>
      <c r="H24" s="45"/>
      <c r="I24" s="30"/>
      <c r="J24" s="30"/>
      <c r="K24" s="31"/>
    </row>
    <row r="25" ht="23.25" customHeight="1" spans="1:11">
      <c r="A25" s="27"/>
      <c r="B25" s="39"/>
      <c r="C25" s="48"/>
      <c r="D25" s="49"/>
      <c r="E25" s="49"/>
      <c r="F25" s="50"/>
      <c r="G25" s="51"/>
      <c r="H25" s="52"/>
      <c r="I25" s="30"/>
      <c r="J25" s="30"/>
      <c r="K25" s="31"/>
    </row>
    <row r="26" ht="23.25" customHeight="1" spans="1:11">
      <c r="A26" s="27"/>
      <c r="B26" s="39"/>
      <c r="C26" s="48"/>
      <c r="D26" s="49"/>
      <c r="E26" s="49"/>
      <c r="F26" s="50"/>
      <c r="G26" s="51"/>
      <c r="H26" s="52"/>
      <c r="I26" s="30"/>
      <c r="J26" s="30"/>
      <c r="K26" s="31"/>
    </row>
    <row r="27" ht="23.25" customHeight="1" spans="1:11">
      <c r="A27" s="53" t="s">
        <v>131</v>
      </c>
      <c r="B27" s="54"/>
      <c r="C27" s="55"/>
      <c r="D27" s="56"/>
      <c r="E27" s="56"/>
      <c r="F27" s="57"/>
      <c r="G27" s="53" t="s">
        <v>131</v>
      </c>
      <c r="H27" s="58"/>
      <c r="I27" s="62"/>
      <c r="J27" s="62"/>
      <c r="K27" s="63"/>
    </row>
    <row r="28" ht="50.1" customHeight="1" spans="1:11">
      <c r="A28" s="20" t="s">
        <v>782</v>
      </c>
      <c r="B28" s="21"/>
      <c r="C28" s="21"/>
      <c r="D28" s="21"/>
      <c r="E28" s="21"/>
      <c r="F28" s="22"/>
      <c r="G28" s="20" t="s">
        <v>783</v>
      </c>
      <c r="H28" s="21"/>
      <c r="I28" s="21"/>
      <c r="J28" s="21"/>
      <c r="K28" s="22"/>
    </row>
    <row r="29" ht="23.25" customHeight="1" spans="1:11">
      <c r="A29" s="23"/>
      <c r="B29" s="24"/>
      <c r="C29" s="24"/>
      <c r="D29" s="24"/>
      <c r="E29" s="25"/>
      <c r="F29" s="26"/>
      <c r="G29" s="23"/>
      <c r="H29" s="25"/>
      <c r="I29" s="25"/>
      <c r="J29" s="25"/>
      <c r="K29" s="26"/>
    </row>
    <row r="30" ht="23.25" customHeight="1" spans="1:11">
      <c r="A30" s="27"/>
      <c r="B30" s="28"/>
      <c r="C30" s="29"/>
      <c r="D30" s="29"/>
      <c r="E30" s="30"/>
      <c r="F30" s="31"/>
      <c r="G30" s="27"/>
      <c r="H30" s="30"/>
      <c r="I30" s="30"/>
      <c r="J30" s="30"/>
      <c r="K30" s="31"/>
    </row>
    <row r="31" ht="23.25" customHeight="1" spans="1:11">
      <c r="A31" s="27"/>
      <c r="B31" s="32"/>
      <c r="C31" s="33"/>
      <c r="D31" s="33"/>
      <c r="E31" s="30"/>
      <c r="F31" s="31"/>
      <c r="G31" s="27"/>
      <c r="H31" s="30"/>
      <c r="I31" s="30"/>
      <c r="J31" s="30"/>
      <c r="K31" s="31"/>
    </row>
    <row r="32" ht="23.25" customHeight="1" spans="1:11">
      <c r="A32" s="27"/>
      <c r="B32" s="34"/>
      <c r="C32" s="33"/>
      <c r="D32" s="33"/>
      <c r="E32" s="30"/>
      <c r="F32" s="31"/>
      <c r="G32" s="27"/>
      <c r="H32" s="30"/>
      <c r="I32" s="30"/>
      <c r="J32" s="30"/>
      <c r="K32" s="31"/>
    </row>
    <row r="33" ht="23.25" customHeight="1" spans="1:11">
      <c r="A33" s="27"/>
      <c r="B33" s="29"/>
      <c r="C33" s="33"/>
      <c r="D33" s="33"/>
      <c r="E33" s="30"/>
      <c r="F33" s="31"/>
      <c r="G33" s="27"/>
      <c r="H33" s="30"/>
      <c r="I33" s="30"/>
      <c r="J33" s="30"/>
      <c r="K33" s="31"/>
    </row>
    <row r="34" ht="23.25" customHeight="1" spans="1:11">
      <c r="A34" s="27"/>
      <c r="B34" s="29"/>
      <c r="C34" s="33"/>
      <c r="D34" s="33"/>
      <c r="E34" s="30"/>
      <c r="F34" s="31"/>
      <c r="G34" s="27"/>
      <c r="H34" s="30"/>
      <c r="I34" s="30"/>
      <c r="J34" s="30"/>
      <c r="K34" s="31"/>
    </row>
    <row r="35" ht="23.25" customHeight="1" spans="1:11">
      <c r="A35" s="27"/>
      <c r="B35" s="29"/>
      <c r="C35" s="29"/>
      <c r="D35" s="29"/>
      <c r="E35" s="30"/>
      <c r="F35" s="31"/>
      <c r="G35" s="27"/>
      <c r="H35" s="30"/>
      <c r="I35" s="30"/>
      <c r="J35" s="30"/>
      <c r="K35" s="31"/>
    </row>
    <row r="36" ht="23.25" customHeight="1" spans="1:11">
      <c r="A36" s="27"/>
      <c r="B36" s="35"/>
      <c r="C36" s="36"/>
      <c r="D36" s="36"/>
      <c r="E36" s="30"/>
      <c r="F36" s="31"/>
      <c r="G36" s="27"/>
      <c r="H36" s="30"/>
      <c r="I36" s="30"/>
      <c r="J36" s="30"/>
      <c r="K36" s="31"/>
    </row>
    <row r="37" ht="23.25" customHeight="1" spans="1:11">
      <c r="A37" s="27"/>
      <c r="B37" s="30"/>
      <c r="C37" s="30"/>
      <c r="D37" s="30"/>
      <c r="E37" s="30"/>
      <c r="F37" s="31"/>
      <c r="G37" s="27"/>
      <c r="H37" s="30"/>
      <c r="I37" s="30"/>
      <c r="J37" s="30"/>
      <c r="K37" s="31"/>
    </row>
    <row r="38" ht="23.25" customHeight="1" spans="1:11">
      <c r="A38" s="27"/>
      <c r="B38" s="30"/>
      <c r="C38" s="30"/>
      <c r="D38" s="30"/>
      <c r="E38" s="30"/>
      <c r="F38" s="31"/>
      <c r="G38" s="27"/>
      <c r="H38" s="30"/>
      <c r="I38" s="30"/>
      <c r="J38" s="30"/>
      <c r="K38" s="31"/>
    </row>
    <row r="39" ht="23.25" customHeight="1" spans="1:11">
      <c r="A39" s="27"/>
      <c r="B39" s="37"/>
      <c r="C39" s="38"/>
      <c r="D39" s="39"/>
      <c r="E39" s="40"/>
      <c r="F39" s="41"/>
      <c r="G39" s="42"/>
      <c r="H39" s="43"/>
      <c r="I39" s="30"/>
      <c r="J39" s="30"/>
      <c r="K39" s="31"/>
    </row>
    <row r="40" ht="23.25" customHeight="1" spans="1:11">
      <c r="A40" s="27"/>
      <c r="B40" s="44"/>
      <c r="C40" s="45"/>
      <c r="D40" s="45"/>
      <c r="E40" s="45"/>
      <c r="F40" s="46"/>
      <c r="G40" s="47"/>
      <c r="H40" s="45"/>
      <c r="I40" s="30"/>
      <c r="J40" s="30"/>
      <c r="K40" s="31"/>
    </row>
    <row r="41" ht="23.25" customHeight="1" spans="1:11">
      <c r="A41" s="27"/>
      <c r="B41" s="39"/>
      <c r="C41" s="48"/>
      <c r="D41" s="49"/>
      <c r="E41" s="49"/>
      <c r="F41" s="50"/>
      <c r="G41" s="51"/>
      <c r="H41" s="52"/>
      <c r="I41" s="30"/>
      <c r="J41" s="30"/>
      <c r="K41" s="31"/>
    </row>
    <row r="42" ht="23.25" customHeight="1" spans="1:11">
      <c r="A42" s="59" t="s">
        <v>131</v>
      </c>
      <c r="B42" s="39"/>
      <c r="C42" s="48"/>
      <c r="D42" s="49"/>
      <c r="E42" s="49"/>
      <c r="F42" s="50"/>
      <c r="G42" s="59" t="s">
        <v>131</v>
      </c>
      <c r="H42" s="52"/>
      <c r="I42" s="30"/>
      <c r="J42" s="30"/>
      <c r="K42" s="31"/>
    </row>
    <row r="43" ht="32.25" customHeight="1" spans="1:11">
      <c r="A43" s="53"/>
      <c r="B43" s="54"/>
      <c r="C43" s="55"/>
      <c r="D43" s="56"/>
      <c r="E43" s="56"/>
      <c r="F43" s="57"/>
      <c r="G43" s="60" t="s">
        <v>784</v>
      </c>
      <c r="H43" s="61"/>
      <c r="I43" s="61"/>
      <c r="J43" s="61"/>
      <c r="K43" s="64"/>
    </row>
    <row r="44" ht="23.25" customHeight="1" spans="1:11">
      <c r="A44" s="129"/>
      <c r="B44" s="129"/>
      <c r="C44" s="129"/>
      <c r="D44" s="129"/>
      <c r="E44" s="129"/>
      <c r="F44" s="129"/>
      <c r="G44" s="129"/>
      <c r="H44" s="129"/>
      <c r="I44" s="129"/>
      <c r="J44" s="129"/>
      <c r="K44" s="129"/>
    </row>
    <row r="45" ht="23.25" customHeight="1" spans="1:11">
      <c r="A45" s="129"/>
      <c r="B45" s="129"/>
      <c r="C45" s="129"/>
      <c r="D45" s="129"/>
      <c r="E45" s="129"/>
      <c r="F45" s="129"/>
      <c r="G45" s="130" t="s">
        <v>743</v>
      </c>
      <c r="H45" s="131" t="s">
        <v>747</v>
      </c>
      <c r="I45" s="129"/>
      <c r="J45" s="129"/>
      <c r="K45" s="129"/>
    </row>
    <row r="46" ht="23.25" customHeight="1" spans="1:11">
      <c r="A46" s="129"/>
      <c r="B46" s="129"/>
      <c r="C46" s="129"/>
      <c r="D46" s="129"/>
      <c r="E46" s="129"/>
      <c r="F46" s="129"/>
      <c r="G46" s="130">
        <v>2006</v>
      </c>
      <c r="H46" s="132">
        <v>21</v>
      </c>
      <c r="I46" s="129"/>
      <c r="J46" s="129"/>
      <c r="K46" s="129"/>
    </row>
    <row r="47" ht="23.25" customHeight="1" spans="1:11">
      <c r="A47" s="129"/>
      <c r="B47" s="129"/>
      <c r="C47" s="129"/>
      <c r="D47" s="129"/>
      <c r="E47" s="129"/>
      <c r="F47" s="129"/>
      <c r="G47" s="130">
        <v>2007</v>
      </c>
      <c r="H47" s="132">
        <v>5</v>
      </c>
      <c r="I47" s="129"/>
      <c r="J47" s="129"/>
      <c r="K47" s="129"/>
    </row>
    <row r="48" ht="23.25" customHeight="1" spans="1:11">
      <c r="A48" s="129"/>
      <c r="B48" s="129"/>
      <c r="C48" s="129"/>
      <c r="D48" s="129"/>
      <c r="E48" s="129"/>
      <c r="F48" s="129"/>
      <c r="G48" s="130">
        <v>2008</v>
      </c>
      <c r="H48" s="132">
        <v>10</v>
      </c>
      <c r="I48" s="129"/>
      <c r="J48" s="129"/>
      <c r="K48" s="129"/>
    </row>
    <row r="49" ht="23.25" customHeight="1" spans="1:11">
      <c r="A49" s="129"/>
      <c r="B49" s="129"/>
      <c r="C49" s="129"/>
      <c r="D49" s="129"/>
      <c r="E49" s="129"/>
      <c r="F49" s="129"/>
      <c r="G49" s="130">
        <v>2009</v>
      </c>
      <c r="H49" s="132">
        <v>22</v>
      </c>
      <c r="I49" s="129"/>
      <c r="J49" s="129"/>
      <c r="K49" s="129"/>
    </row>
    <row r="50" ht="23.25" customHeight="1" spans="1:11">
      <c r="A50" s="129"/>
      <c r="B50" s="129"/>
      <c r="C50" s="129"/>
      <c r="D50" s="129"/>
      <c r="E50" s="129"/>
      <c r="F50" s="129"/>
      <c r="G50" s="130">
        <v>2010</v>
      </c>
      <c r="H50" s="132">
        <v>30</v>
      </c>
      <c r="I50" s="129"/>
      <c r="J50" s="129"/>
      <c r="K50" s="129"/>
    </row>
    <row r="51" ht="23.25" customHeight="1" spans="1:11">
      <c r="A51" s="129"/>
      <c r="B51" s="129"/>
      <c r="C51" s="129"/>
      <c r="D51" s="129"/>
      <c r="E51" s="129"/>
      <c r="F51" s="129"/>
      <c r="G51" s="130">
        <v>2011</v>
      </c>
      <c r="H51" s="132">
        <v>36</v>
      </c>
      <c r="I51" s="129"/>
      <c r="J51" s="129"/>
      <c r="K51" s="129"/>
    </row>
    <row r="52" spans="7:8">
      <c r="G52" s="130">
        <v>2012</v>
      </c>
      <c r="H52" s="132">
        <v>39</v>
      </c>
    </row>
    <row r="53" spans="7:8">
      <c r="G53" s="130">
        <v>2013</v>
      </c>
      <c r="H53" s="132">
        <v>44</v>
      </c>
    </row>
    <row r="54" spans="7:8">
      <c r="G54" s="131">
        <v>2014</v>
      </c>
      <c r="H54" s="132">
        <v>20</v>
      </c>
    </row>
    <row r="55" spans="7:8">
      <c r="G55" s="131">
        <v>2015</v>
      </c>
      <c r="H55" s="132">
        <v>18</v>
      </c>
    </row>
    <row r="56" spans="7:8">
      <c r="G56" s="131">
        <v>2016</v>
      </c>
      <c r="H56" s="132">
        <v>18</v>
      </c>
    </row>
    <row r="57" spans="7:8">
      <c r="G57" s="131">
        <v>2017</v>
      </c>
      <c r="H57" s="133">
        <v>69</v>
      </c>
    </row>
    <row r="58" spans="7:8">
      <c r="G58" s="131">
        <v>2018</v>
      </c>
      <c r="H58" s="133">
        <v>66</v>
      </c>
    </row>
    <row r="59" spans="7:8">
      <c r="G59" s="131">
        <v>2019</v>
      </c>
      <c r="H59" s="133">
        <v>21</v>
      </c>
    </row>
    <row r="60" spans="7:8">
      <c r="G60" s="131">
        <v>2020</v>
      </c>
      <c r="H60" s="134" t="s">
        <v>688</v>
      </c>
    </row>
  </sheetData>
  <mergeCells count="5">
    <mergeCell ref="A12:F12"/>
    <mergeCell ref="G12:K12"/>
    <mergeCell ref="A28:F28"/>
    <mergeCell ref="G28:K28"/>
    <mergeCell ref="G43:K43"/>
  </mergeCells>
  <pageMargins left="0.708661417322835" right="0.708661417322835" top="0.748031496062992" bottom="0.748031496062992" header="0.31496062992126" footer="0.31496062992126"/>
  <pageSetup paperSize="9" scale="48" orientation="landscape"/>
  <headerFooter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O1799"/>
  <sheetViews>
    <sheetView showGridLines="0" zoomScale="85" zoomScaleNormal="85" workbookViewId="0">
      <selection activeCell="B13" sqref="B13"/>
    </sheetView>
  </sheetViews>
  <sheetFormatPr defaultColWidth="0" defaultRowHeight="15"/>
  <cols>
    <col min="1" max="1" width="2.71428571428571" customWidth="1"/>
    <col min="2" max="2" width="36.1428571428571" customWidth="1"/>
    <col min="3" max="3" width="21.7142857142857" customWidth="1"/>
    <col min="4" max="5" width="12.8571428571429" customWidth="1"/>
    <col min="6" max="13" width="11.7142857142857" customWidth="1"/>
    <col min="14" max="14" width="8.57142857142857" customWidth="1"/>
    <col min="15" max="15" width="9.14285714285714" hidden="1" customWidth="1"/>
    <col min="16" max="18" width="0" hidden="1" customWidth="1"/>
    <col min="19" max="16384" width="9.14285714285714" hidden="1"/>
  </cols>
  <sheetData>
    <row r="1" spans="1:14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19"/>
    </row>
    <row r="3" spans="1:1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19"/>
    </row>
    <row r="4" customHeight="1" spans="1:1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97"/>
    </row>
    <row r="5" spans="1:14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9"/>
    </row>
    <row r="11" ht="23.25" customHeight="1"/>
    <row r="12" s="65" customFormat="1" ht="23.25" customHeight="1" spans="1:15">
      <c r="A12"/>
      <c r="B12" s="66" t="s">
        <v>785</v>
      </c>
      <c r="C12" s="67"/>
      <c r="D12" s="68"/>
      <c r="E12" s="68"/>
      <c r="F12" s="68"/>
      <c r="G12" s="68"/>
      <c r="H12" s="69"/>
      <c r="I12" s="69"/>
      <c r="J12" s="69"/>
      <c r="K12" s="69"/>
      <c r="L12" s="98"/>
      <c r="M12" s="98"/>
      <c r="N12" s="98"/>
      <c r="O12" s="98"/>
    </row>
    <row r="13" s="65" customFormat="1" ht="23.25" customHeight="1" spans="1:15">
      <c r="A13"/>
      <c r="B13" s="70" t="s">
        <v>786</v>
      </c>
      <c r="C13" s="71" t="s">
        <v>787</v>
      </c>
      <c r="D13" s="72" t="s">
        <v>788</v>
      </c>
      <c r="E13" s="72" t="s">
        <v>6</v>
      </c>
      <c r="F13" s="45"/>
      <c r="G13" s="45"/>
      <c r="H13" s="73"/>
      <c r="I13" s="73"/>
      <c r="J13" s="99"/>
      <c r="K13" s="99"/>
      <c r="L13" s="99"/>
      <c r="M13" s="99"/>
      <c r="N13" s="100"/>
      <c r="O13" s="98"/>
    </row>
    <row r="14" s="65" customFormat="1" ht="23.25" customHeight="1" spans="1:15">
      <c r="A14"/>
      <c r="B14" s="74" t="s">
        <v>789</v>
      </c>
      <c r="C14" s="75">
        <v>3</v>
      </c>
      <c r="D14" s="76">
        <v>4</v>
      </c>
      <c r="E14" s="77">
        <f t="shared" ref="E14:E23" si="0">SUM(C14:D14)</f>
        <v>7</v>
      </c>
      <c r="F14" s="45"/>
      <c r="G14" s="45"/>
      <c r="H14" s="73"/>
      <c r="I14" s="73"/>
      <c r="J14" s="99"/>
      <c r="K14" s="99"/>
      <c r="L14" s="99"/>
      <c r="M14" s="99"/>
      <c r="N14" s="100"/>
      <c r="O14" s="98"/>
    </row>
    <row r="15" s="65" customFormat="1" ht="23.25" customHeight="1" spans="1:15">
      <c r="A15"/>
      <c r="B15" s="78" t="s">
        <v>790</v>
      </c>
      <c r="C15" s="79">
        <v>5</v>
      </c>
      <c r="D15" s="80">
        <v>0</v>
      </c>
      <c r="E15" s="81">
        <f t="shared" si="0"/>
        <v>5</v>
      </c>
      <c r="F15" s="82"/>
      <c r="G15" s="82"/>
      <c r="H15" s="83"/>
      <c r="I15" s="83"/>
      <c r="J15" s="101"/>
      <c r="K15" s="101"/>
      <c r="L15" s="101"/>
      <c r="M15" s="101"/>
      <c r="N15" s="102"/>
      <c r="O15" s="103"/>
    </row>
    <row r="16" s="65" customFormat="1" ht="23.25" customHeight="1" spans="1:15">
      <c r="A16"/>
      <c r="B16" s="78" t="s">
        <v>791</v>
      </c>
      <c r="C16" s="79">
        <v>4</v>
      </c>
      <c r="D16" s="80">
        <v>0</v>
      </c>
      <c r="E16" s="81">
        <f t="shared" si="0"/>
        <v>4</v>
      </c>
      <c r="F16" s="82"/>
      <c r="G16" s="82"/>
      <c r="H16" s="83"/>
      <c r="I16" s="83"/>
      <c r="J16" s="101"/>
      <c r="K16" s="101"/>
      <c r="L16" s="101"/>
      <c r="M16" s="101"/>
      <c r="N16" s="102"/>
      <c r="O16" s="103"/>
    </row>
    <row r="17" s="65" customFormat="1" ht="23.25" customHeight="1" spans="1:15">
      <c r="A17"/>
      <c r="B17" s="78" t="s">
        <v>792</v>
      </c>
      <c r="C17" s="79">
        <v>8</v>
      </c>
      <c r="D17" s="80">
        <v>0</v>
      </c>
      <c r="E17" s="81">
        <f t="shared" si="0"/>
        <v>8</v>
      </c>
      <c r="F17" s="82"/>
      <c r="G17" s="82"/>
      <c r="H17" s="83"/>
      <c r="I17" s="83"/>
      <c r="J17" s="101"/>
      <c r="K17" s="101"/>
      <c r="L17" s="101"/>
      <c r="M17" s="101"/>
      <c r="N17" s="102"/>
      <c r="O17" s="103"/>
    </row>
    <row r="18" s="65" customFormat="1" ht="23.25" customHeight="1" spans="1:15">
      <c r="A18"/>
      <c r="B18" s="78" t="s">
        <v>793</v>
      </c>
      <c r="C18" s="79">
        <v>16</v>
      </c>
      <c r="D18" s="80">
        <v>0</v>
      </c>
      <c r="E18" s="81">
        <f t="shared" si="0"/>
        <v>16</v>
      </c>
      <c r="F18" s="82"/>
      <c r="G18" s="82"/>
      <c r="H18" s="83"/>
      <c r="I18" s="83"/>
      <c r="J18" s="101"/>
      <c r="K18" s="101"/>
      <c r="L18" s="101"/>
      <c r="M18" s="101"/>
      <c r="N18" s="102"/>
      <c r="O18" s="103"/>
    </row>
    <row r="19" s="65" customFormat="1" ht="23.25" customHeight="1" spans="1:15">
      <c r="A19"/>
      <c r="B19" s="78" t="s">
        <v>794</v>
      </c>
      <c r="C19" s="79">
        <v>25</v>
      </c>
      <c r="D19" s="80">
        <v>30</v>
      </c>
      <c r="E19" s="81">
        <f t="shared" si="0"/>
        <v>55</v>
      </c>
      <c r="F19" s="82"/>
      <c r="G19" s="82"/>
      <c r="H19" s="83"/>
      <c r="I19" s="83"/>
      <c r="J19" s="101"/>
      <c r="K19" s="101"/>
      <c r="L19" s="101"/>
      <c r="M19" s="101"/>
      <c r="N19" s="102"/>
      <c r="O19" s="103"/>
    </row>
    <row r="20" s="65" customFormat="1" ht="23.25" customHeight="1" spans="1:15">
      <c r="A20"/>
      <c r="B20" s="78" t="s">
        <v>795</v>
      </c>
      <c r="C20" s="79">
        <v>60</v>
      </c>
      <c r="D20" s="80">
        <v>31</v>
      </c>
      <c r="E20" s="81">
        <f t="shared" si="0"/>
        <v>91</v>
      </c>
      <c r="F20" s="82"/>
      <c r="G20" s="82"/>
      <c r="H20" s="83"/>
      <c r="I20" s="83"/>
      <c r="J20" s="101"/>
      <c r="K20" s="101"/>
      <c r="L20" s="101"/>
      <c r="M20" s="101"/>
      <c r="N20" s="102"/>
      <c r="O20" s="103"/>
    </row>
    <row r="21" s="65" customFormat="1" ht="23.25" customHeight="1" spans="1:15">
      <c r="A21"/>
      <c r="B21" s="78" t="s">
        <v>796</v>
      </c>
      <c r="C21" s="79">
        <v>1</v>
      </c>
      <c r="D21" s="80">
        <v>2</v>
      </c>
      <c r="E21" s="81">
        <f t="shared" si="0"/>
        <v>3</v>
      </c>
      <c r="F21" s="82"/>
      <c r="G21" s="82"/>
      <c r="H21" s="83"/>
      <c r="I21" s="83"/>
      <c r="J21" s="101"/>
      <c r="K21" s="101"/>
      <c r="L21" s="101"/>
      <c r="M21" s="101"/>
      <c r="N21" s="102"/>
      <c r="O21" s="103"/>
    </row>
    <row r="22" s="65" customFormat="1" ht="23.25" customHeight="1" spans="1:15">
      <c r="A22"/>
      <c r="B22" s="78" t="s">
        <v>797</v>
      </c>
      <c r="C22" s="79">
        <v>4</v>
      </c>
      <c r="D22" s="80">
        <v>6</v>
      </c>
      <c r="E22" s="81">
        <f t="shared" si="0"/>
        <v>10</v>
      </c>
      <c r="F22" s="82"/>
      <c r="G22" s="82"/>
      <c r="H22" s="83"/>
      <c r="I22" s="83"/>
      <c r="J22" s="101"/>
      <c r="K22" s="101"/>
      <c r="L22" s="101"/>
      <c r="M22" s="101"/>
      <c r="N22" s="102"/>
      <c r="O22" s="103"/>
    </row>
    <row r="23" s="65" customFormat="1" ht="23.25" customHeight="1" spans="1:15">
      <c r="A23"/>
      <c r="B23" s="78" t="s">
        <v>798</v>
      </c>
      <c r="C23" s="79">
        <v>3</v>
      </c>
      <c r="D23" s="80">
        <v>10</v>
      </c>
      <c r="E23" s="81">
        <f t="shared" si="0"/>
        <v>13</v>
      </c>
      <c r="F23" s="82"/>
      <c r="G23" s="82"/>
      <c r="H23" s="83"/>
      <c r="I23" s="83"/>
      <c r="J23" s="101"/>
      <c r="K23" s="101"/>
      <c r="L23" s="101"/>
      <c r="M23" s="101"/>
      <c r="N23" s="102"/>
      <c r="O23" s="103"/>
    </row>
    <row r="24" s="65" customFormat="1" ht="23.25" customHeight="1" spans="1:15">
      <c r="A24"/>
      <c r="B24" s="78" t="s">
        <v>799</v>
      </c>
      <c r="C24" s="79">
        <v>0</v>
      </c>
      <c r="D24" s="80">
        <v>2</v>
      </c>
      <c r="E24" s="81">
        <f t="shared" ref="E24:E34" si="1">SUM(C24:D24)</f>
        <v>2</v>
      </c>
      <c r="F24" s="82"/>
      <c r="G24" s="82"/>
      <c r="H24" s="83"/>
      <c r="I24" s="83"/>
      <c r="J24" s="101"/>
      <c r="K24" s="101"/>
      <c r="L24" s="101"/>
      <c r="M24" s="101"/>
      <c r="N24" s="102"/>
      <c r="O24" s="103"/>
    </row>
    <row r="25" s="65" customFormat="1" ht="23.25" customHeight="1" spans="1:15">
      <c r="A25"/>
      <c r="B25" s="78" t="s">
        <v>800</v>
      </c>
      <c r="C25" s="79">
        <v>1</v>
      </c>
      <c r="D25" s="80">
        <v>0</v>
      </c>
      <c r="E25" s="81">
        <f t="shared" si="1"/>
        <v>1</v>
      </c>
      <c r="F25" s="82"/>
      <c r="G25" s="82"/>
      <c r="H25" s="83"/>
      <c r="I25" s="83"/>
      <c r="J25" s="101"/>
      <c r="K25" s="101"/>
      <c r="L25" s="101"/>
      <c r="M25" s="101"/>
      <c r="N25" s="102"/>
      <c r="O25" s="103"/>
    </row>
    <row r="26" s="65" customFormat="1" ht="23.25" customHeight="1" spans="1:15">
      <c r="A26"/>
      <c r="B26" s="78" t="s">
        <v>801</v>
      </c>
      <c r="C26" s="79">
        <v>20</v>
      </c>
      <c r="D26" s="80">
        <v>0</v>
      </c>
      <c r="E26" s="81">
        <f t="shared" si="1"/>
        <v>20</v>
      </c>
      <c r="F26" s="82"/>
      <c r="G26" s="82"/>
      <c r="H26" s="83"/>
      <c r="I26" s="83"/>
      <c r="J26" s="101"/>
      <c r="K26" s="101"/>
      <c r="L26" s="101"/>
      <c r="M26" s="101"/>
      <c r="N26" s="102"/>
      <c r="O26" s="103"/>
    </row>
    <row r="27" s="65" customFormat="1" ht="23.25" customHeight="1" spans="1:15">
      <c r="A27"/>
      <c r="B27" s="78" t="s">
        <v>802</v>
      </c>
      <c r="C27" s="79">
        <v>6</v>
      </c>
      <c r="D27" s="80">
        <v>0</v>
      </c>
      <c r="E27" s="81">
        <f t="shared" si="1"/>
        <v>6</v>
      </c>
      <c r="F27" s="82"/>
      <c r="G27" s="82"/>
      <c r="H27" s="83"/>
      <c r="I27" s="83"/>
      <c r="J27" s="101"/>
      <c r="K27" s="101"/>
      <c r="L27" s="101"/>
      <c r="M27" s="101"/>
      <c r="N27" s="102"/>
      <c r="O27" s="103"/>
    </row>
    <row r="28" s="65" customFormat="1" ht="23.25" customHeight="1" spans="1:15">
      <c r="A28"/>
      <c r="B28" s="78" t="s">
        <v>803</v>
      </c>
      <c r="C28" s="79">
        <v>1</v>
      </c>
      <c r="D28" s="80">
        <v>0</v>
      </c>
      <c r="E28" s="81">
        <f t="shared" si="1"/>
        <v>1</v>
      </c>
      <c r="F28" s="82"/>
      <c r="G28" s="82"/>
      <c r="H28" s="83"/>
      <c r="I28" s="83"/>
      <c r="J28" s="101"/>
      <c r="K28" s="101"/>
      <c r="L28" s="101"/>
      <c r="M28" s="101"/>
      <c r="N28" s="102"/>
      <c r="O28" s="103"/>
    </row>
    <row r="29" s="65" customFormat="1" ht="23.25" customHeight="1" spans="1:15">
      <c r="A29"/>
      <c r="B29" s="78" t="s">
        <v>804</v>
      </c>
      <c r="C29" s="79">
        <v>3</v>
      </c>
      <c r="D29" s="80">
        <v>5</v>
      </c>
      <c r="E29" s="81">
        <f t="shared" si="1"/>
        <v>8</v>
      </c>
      <c r="F29" s="82"/>
      <c r="G29" s="82"/>
      <c r="H29" s="83"/>
      <c r="I29" s="83"/>
      <c r="J29" s="101"/>
      <c r="K29" s="101"/>
      <c r="L29" s="101"/>
      <c r="M29" s="101"/>
      <c r="N29" s="102"/>
      <c r="O29" s="103"/>
    </row>
    <row r="30" s="65" customFormat="1" ht="23.25" customHeight="1" spans="1:15">
      <c r="A30"/>
      <c r="B30" s="78" t="s">
        <v>805</v>
      </c>
      <c r="C30" s="79">
        <v>0</v>
      </c>
      <c r="D30" s="80">
        <v>1</v>
      </c>
      <c r="E30" s="81">
        <f t="shared" si="1"/>
        <v>1</v>
      </c>
      <c r="F30" s="82"/>
      <c r="G30" s="82"/>
      <c r="H30" s="83"/>
      <c r="I30" s="83"/>
      <c r="J30" s="101"/>
      <c r="K30" s="101"/>
      <c r="L30" s="101"/>
      <c r="M30" s="101"/>
      <c r="N30" s="102"/>
      <c r="O30" s="103"/>
    </row>
    <row r="31" s="65" customFormat="1" ht="23.25" customHeight="1" spans="1:15">
      <c r="A31"/>
      <c r="B31" s="78" t="s">
        <v>806</v>
      </c>
      <c r="C31" s="79">
        <v>16</v>
      </c>
      <c r="D31" s="80">
        <v>11</v>
      </c>
      <c r="E31" s="81">
        <f t="shared" si="1"/>
        <v>27</v>
      </c>
      <c r="F31" s="82"/>
      <c r="G31" s="82"/>
      <c r="H31" s="83"/>
      <c r="I31" s="83"/>
      <c r="J31" s="101"/>
      <c r="K31" s="101"/>
      <c r="L31" s="101"/>
      <c r="M31" s="101"/>
      <c r="N31" s="102"/>
      <c r="O31" s="103"/>
    </row>
    <row r="32" s="65" customFormat="1" ht="23.25" customHeight="1" spans="1:15">
      <c r="A32"/>
      <c r="B32" s="78" t="s">
        <v>807</v>
      </c>
      <c r="C32" s="79">
        <v>13</v>
      </c>
      <c r="D32" s="80">
        <v>15</v>
      </c>
      <c r="E32" s="81">
        <f t="shared" si="1"/>
        <v>28</v>
      </c>
      <c r="F32" s="82"/>
      <c r="G32" s="82"/>
      <c r="H32" s="83"/>
      <c r="I32" s="83"/>
      <c r="J32" s="101"/>
      <c r="K32" s="101"/>
      <c r="L32" s="101"/>
      <c r="M32" s="101"/>
      <c r="N32" s="102"/>
      <c r="O32" s="103"/>
    </row>
    <row r="33" s="65" customFormat="1" ht="23.25" customHeight="1" spans="1:15">
      <c r="A33"/>
      <c r="B33" s="78" t="s">
        <v>808</v>
      </c>
      <c r="C33" s="79">
        <v>11</v>
      </c>
      <c r="D33" s="80">
        <v>9</v>
      </c>
      <c r="E33" s="81">
        <f t="shared" si="1"/>
        <v>20</v>
      </c>
      <c r="F33" s="82"/>
      <c r="G33" s="82"/>
      <c r="H33" s="83"/>
      <c r="I33" s="83"/>
      <c r="J33" s="101"/>
      <c r="K33" s="101"/>
      <c r="L33" s="101"/>
      <c r="M33" s="101"/>
      <c r="N33" s="102"/>
      <c r="O33" s="103"/>
    </row>
    <row r="34" s="65" customFormat="1" ht="23.25" customHeight="1" spans="1:15">
      <c r="A34"/>
      <c r="B34" s="78" t="s">
        <v>809</v>
      </c>
      <c r="C34" s="79">
        <v>1</v>
      </c>
      <c r="D34" s="80">
        <v>0</v>
      </c>
      <c r="E34" s="81">
        <f t="shared" si="1"/>
        <v>1</v>
      </c>
      <c r="F34" s="82"/>
      <c r="G34" s="82"/>
      <c r="H34" s="83"/>
      <c r="I34" s="83"/>
      <c r="J34" s="101"/>
      <c r="K34" s="101"/>
      <c r="L34" s="101"/>
      <c r="M34" s="101"/>
      <c r="N34" s="102"/>
      <c r="O34" s="103"/>
    </row>
    <row r="35" s="65" customFormat="1" ht="23.25" customHeight="1" spans="1:15">
      <c r="A35"/>
      <c r="B35" s="84" t="s">
        <v>6</v>
      </c>
      <c r="C35" s="85">
        <f>SUM(C14:C34)</f>
        <v>201</v>
      </c>
      <c r="D35" s="86">
        <f>SUM(D14:D34)</f>
        <v>126</v>
      </c>
      <c r="E35" s="86">
        <f>SUM(E14:E34)</f>
        <v>327</v>
      </c>
      <c r="F35" s="87"/>
      <c r="G35" s="87"/>
      <c r="H35" s="88"/>
      <c r="I35" s="88"/>
      <c r="J35" s="88"/>
      <c r="K35" s="88"/>
      <c r="L35" s="88"/>
      <c r="M35" s="88"/>
      <c r="N35" s="104"/>
      <c r="O35" s="104"/>
    </row>
    <row r="36" s="65" customFormat="1" ht="12" customHeight="1" spans="1:15">
      <c r="A36"/>
      <c r="B36" s="35" t="s">
        <v>748</v>
      </c>
      <c r="C36" s="67"/>
      <c r="D36" s="89"/>
      <c r="E36" s="89"/>
      <c r="F36" s="89"/>
      <c r="G36" s="89"/>
      <c r="H36" s="90"/>
      <c r="I36" s="90"/>
      <c r="J36" s="90"/>
      <c r="K36" s="90"/>
      <c r="L36" s="104"/>
      <c r="M36" s="104"/>
      <c r="N36" s="104"/>
      <c r="O36" s="104"/>
    </row>
    <row r="37" s="65" customFormat="1" ht="12" customHeight="1" spans="1:15">
      <c r="A37"/>
      <c r="B37" s="35" t="s">
        <v>810</v>
      </c>
      <c r="C37" s="67"/>
      <c r="D37" s="89"/>
      <c r="E37" s="89"/>
      <c r="F37" s="89"/>
      <c r="G37" s="89"/>
      <c r="H37" s="90"/>
      <c r="I37" s="90"/>
      <c r="J37" s="90"/>
      <c r="K37" s="90"/>
      <c r="L37" s="105"/>
      <c r="M37" s="98"/>
      <c r="N37" s="98"/>
      <c r="O37" s="104"/>
    </row>
    <row r="38" s="65" customFormat="1" ht="23.25" customHeight="1" spans="1:15">
      <c r="A38"/>
      <c r="B38" s="35"/>
      <c r="C38" s="67"/>
      <c r="D38" s="89"/>
      <c r="E38" s="89"/>
      <c r="F38" s="89"/>
      <c r="G38" s="89"/>
      <c r="H38" s="90"/>
      <c r="I38" s="90"/>
      <c r="J38" s="90"/>
      <c r="K38" s="90"/>
      <c r="L38" s="105"/>
      <c r="M38" s="98"/>
      <c r="N38" s="98"/>
      <c r="O38" s="104"/>
    </row>
    <row r="39" s="65" customFormat="1" ht="23.25" customHeight="1" spans="1:15">
      <c r="A39"/>
      <c r="B39" s="35"/>
      <c r="C39" s="67"/>
      <c r="D39" s="89"/>
      <c r="E39" s="89"/>
      <c r="F39" s="89"/>
      <c r="G39" s="89"/>
      <c r="H39" s="90"/>
      <c r="I39" s="90"/>
      <c r="J39" s="90"/>
      <c r="K39" s="90"/>
      <c r="L39" s="105"/>
      <c r="M39" s="98"/>
      <c r="N39" s="98"/>
      <c r="O39" s="104"/>
    </row>
    <row r="40" s="65" customFormat="1" ht="23.25" customHeight="1" spans="1:15">
      <c r="A40"/>
      <c r="B40" s="66" t="s">
        <v>811</v>
      </c>
      <c r="C40" s="67"/>
      <c r="D40" s="68"/>
      <c r="E40" s="68"/>
      <c r="F40" s="68"/>
      <c r="G40" s="89"/>
      <c r="H40" s="90"/>
      <c r="I40" s="90"/>
      <c r="J40" s="90"/>
      <c r="K40" s="90"/>
      <c r="L40" s="105"/>
      <c r="M40" s="98"/>
      <c r="N40" s="98"/>
      <c r="O40" s="104"/>
    </row>
    <row r="41" s="65" customFormat="1" ht="23.25" customHeight="1" spans="1:15">
      <c r="A41"/>
      <c r="B41" s="70" t="s">
        <v>786</v>
      </c>
      <c r="C41" s="71" t="s">
        <v>787</v>
      </c>
      <c r="D41" s="72" t="s">
        <v>788</v>
      </c>
      <c r="E41" s="72" t="s">
        <v>6</v>
      </c>
      <c r="F41" s="45"/>
      <c r="G41" s="67"/>
      <c r="H41" s="91"/>
      <c r="I41" s="91"/>
      <c r="J41" s="91"/>
      <c r="K41" s="91"/>
      <c r="L41" s="104"/>
      <c r="M41" s="104"/>
      <c r="N41" s="104"/>
      <c r="O41" s="104"/>
    </row>
    <row r="42" s="65" customFormat="1" ht="23.25" customHeight="1" spans="1:15">
      <c r="A42"/>
      <c r="B42" s="74" t="s">
        <v>789</v>
      </c>
      <c r="C42" s="92">
        <v>4856</v>
      </c>
      <c r="D42" s="93">
        <v>8652.84</v>
      </c>
      <c r="E42" s="94">
        <f>SUM(C42:D42)</f>
        <v>13508.84</v>
      </c>
      <c r="F42" s="82"/>
      <c r="G42" s="67"/>
      <c r="H42" s="91"/>
      <c r="I42" s="91"/>
      <c r="J42" s="91"/>
      <c r="K42" s="91"/>
      <c r="L42" s="104"/>
      <c r="M42" s="104"/>
      <c r="N42" s="104"/>
      <c r="O42" s="104"/>
    </row>
    <row r="43" s="65" customFormat="1" ht="23.25" customHeight="1" spans="1:15">
      <c r="A43"/>
      <c r="B43" s="78" t="s">
        <v>790</v>
      </c>
      <c r="C43" s="92">
        <v>6338.85</v>
      </c>
      <c r="D43" s="93">
        <v>0</v>
      </c>
      <c r="E43" s="94">
        <f>SUM(C43:D43)</f>
        <v>6338.85</v>
      </c>
      <c r="F43" s="82"/>
      <c r="G43" s="67"/>
      <c r="H43" s="91"/>
      <c r="I43" s="91"/>
      <c r="J43" s="91"/>
      <c r="K43" s="91"/>
      <c r="L43" s="104"/>
      <c r="M43" s="104"/>
      <c r="N43" s="104"/>
      <c r="O43" s="104"/>
    </row>
    <row r="44" s="65" customFormat="1" ht="23.25" customHeight="1" spans="1:15">
      <c r="A44"/>
      <c r="B44" s="78" t="s">
        <v>791</v>
      </c>
      <c r="C44" s="92">
        <v>4392.9</v>
      </c>
      <c r="D44" s="93">
        <v>0</v>
      </c>
      <c r="E44" s="94">
        <f t="shared" ref="E44:E49" si="2">SUM(C44:D44)</f>
        <v>4392.9</v>
      </c>
      <c r="F44" s="82"/>
      <c r="G44" s="67"/>
      <c r="H44" s="91"/>
      <c r="I44" s="91"/>
      <c r="J44" s="91"/>
      <c r="K44" s="91"/>
      <c r="L44" s="104"/>
      <c r="M44" s="104"/>
      <c r="N44" s="104"/>
      <c r="O44" s="104"/>
    </row>
    <row r="45" s="65" customFormat="1" ht="23.25" customHeight="1" spans="1:15">
      <c r="A45"/>
      <c r="B45" s="78" t="s">
        <v>792</v>
      </c>
      <c r="C45" s="92">
        <v>3304.2</v>
      </c>
      <c r="D45" s="93">
        <v>0</v>
      </c>
      <c r="E45" s="94">
        <f t="shared" si="2"/>
        <v>3304.2</v>
      </c>
      <c r="F45" s="82"/>
      <c r="G45" s="67"/>
      <c r="H45" s="91"/>
      <c r="I45" s="91"/>
      <c r="J45" s="91"/>
      <c r="K45" s="91"/>
      <c r="L45" s="104"/>
      <c r="M45" s="104"/>
      <c r="N45" s="104"/>
      <c r="O45" s="104"/>
    </row>
    <row r="46" s="65" customFormat="1" ht="23.25" customHeight="1" spans="1:15">
      <c r="A46"/>
      <c r="B46" s="78" t="s">
        <v>793</v>
      </c>
      <c r="C46" s="92">
        <v>41068.54</v>
      </c>
      <c r="D46" s="93">
        <v>0</v>
      </c>
      <c r="E46" s="94">
        <f t="shared" si="2"/>
        <v>41068.54</v>
      </c>
      <c r="F46" s="82"/>
      <c r="G46" s="67"/>
      <c r="H46" s="91"/>
      <c r="I46" s="91"/>
      <c r="J46" s="91"/>
      <c r="K46" s="91"/>
      <c r="L46" s="104"/>
      <c r="M46" s="104"/>
      <c r="N46" s="104"/>
      <c r="O46" s="104"/>
    </row>
    <row r="47" s="65" customFormat="1" ht="23.25" customHeight="1" spans="1:15">
      <c r="A47"/>
      <c r="B47" s="78" t="s">
        <v>794</v>
      </c>
      <c r="C47" s="92">
        <v>19748.58</v>
      </c>
      <c r="D47" s="93">
        <v>20539.05</v>
      </c>
      <c r="E47" s="94">
        <f t="shared" si="2"/>
        <v>40287.63</v>
      </c>
      <c r="F47" s="82"/>
      <c r="G47" s="67"/>
      <c r="H47" s="91"/>
      <c r="I47" s="91"/>
      <c r="J47" s="91"/>
      <c r="K47" s="91"/>
      <c r="L47" s="104"/>
      <c r="M47" s="104"/>
      <c r="N47" s="104"/>
      <c r="O47" s="104"/>
    </row>
    <row r="48" s="65" customFormat="1" ht="23.25" customHeight="1" spans="1:15">
      <c r="A48"/>
      <c r="B48" s="78" t="s">
        <v>795</v>
      </c>
      <c r="C48" s="92">
        <v>111173.35</v>
      </c>
      <c r="D48" s="93">
        <v>32969.42</v>
      </c>
      <c r="E48" s="94">
        <f t="shared" si="2"/>
        <v>144142.77</v>
      </c>
      <c r="F48" s="82"/>
      <c r="G48" s="67"/>
      <c r="H48" s="91"/>
      <c r="I48" s="91"/>
      <c r="J48" s="91"/>
      <c r="K48" s="91"/>
      <c r="L48" s="104"/>
      <c r="M48" s="104"/>
      <c r="N48" s="104"/>
      <c r="O48" s="104"/>
    </row>
    <row r="49" s="65" customFormat="1" ht="23.25" customHeight="1" spans="1:15">
      <c r="A49"/>
      <c r="B49" s="78" t="s">
        <v>796</v>
      </c>
      <c r="C49" s="92">
        <v>1000</v>
      </c>
      <c r="D49" s="93">
        <v>16000</v>
      </c>
      <c r="E49" s="94">
        <f t="shared" si="2"/>
        <v>17000</v>
      </c>
      <c r="F49" s="82"/>
      <c r="G49" s="67"/>
      <c r="H49" s="91"/>
      <c r="I49" s="91"/>
      <c r="J49" s="91"/>
      <c r="K49" s="91"/>
      <c r="L49" s="104"/>
      <c r="M49" s="104"/>
      <c r="N49" s="104"/>
      <c r="O49" s="104"/>
    </row>
    <row r="50" s="65" customFormat="1" ht="23.25" customHeight="1" spans="1:15">
      <c r="A50"/>
      <c r="B50" s="78" t="s">
        <v>797</v>
      </c>
      <c r="C50" s="92">
        <v>25370.08</v>
      </c>
      <c r="D50" s="93">
        <v>21690.56</v>
      </c>
      <c r="E50" s="94">
        <f t="shared" ref="E50:E66" si="3">SUM(C50:D50)</f>
        <v>47060.64</v>
      </c>
      <c r="F50" s="82"/>
      <c r="G50" s="67"/>
      <c r="H50" s="91"/>
      <c r="I50" s="91"/>
      <c r="J50" s="91"/>
      <c r="K50" s="91"/>
      <c r="L50" s="104"/>
      <c r="M50" s="104"/>
      <c r="N50" s="104"/>
      <c r="O50" s="104"/>
    </row>
    <row r="51" s="65" customFormat="1" ht="23.25" customHeight="1" spans="1:15">
      <c r="A51"/>
      <c r="B51" s="78" t="s">
        <v>798</v>
      </c>
      <c r="C51" s="92">
        <v>3038</v>
      </c>
      <c r="D51" s="93">
        <v>29179.42</v>
      </c>
      <c r="E51" s="94">
        <f t="shared" si="3"/>
        <v>32217.42</v>
      </c>
      <c r="F51" s="82"/>
      <c r="G51" s="67"/>
      <c r="H51" s="91"/>
      <c r="I51" s="91"/>
      <c r="J51" s="91"/>
      <c r="K51" s="91"/>
      <c r="L51" s="104"/>
      <c r="M51" s="104"/>
      <c r="N51" s="104"/>
      <c r="O51" s="104"/>
    </row>
    <row r="52" s="65" customFormat="1" ht="23.25" customHeight="1" spans="1:15">
      <c r="A52"/>
      <c r="B52" s="78" t="s">
        <v>799</v>
      </c>
      <c r="C52" s="92">
        <v>0</v>
      </c>
      <c r="D52" s="93">
        <v>1960</v>
      </c>
      <c r="E52" s="94">
        <f t="shared" si="3"/>
        <v>1960</v>
      </c>
      <c r="F52" s="82"/>
      <c r="G52" s="67"/>
      <c r="H52" s="91"/>
      <c r="I52" s="91"/>
      <c r="J52" s="91"/>
      <c r="K52" s="91"/>
      <c r="L52" s="104"/>
      <c r="M52" s="104"/>
      <c r="N52" s="104"/>
      <c r="O52" s="104"/>
    </row>
    <row r="53" s="65" customFormat="1" ht="23.25" customHeight="1" spans="1:15">
      <c r="A53"/>
      <c r="B53" s="78" t="s">
        <v>800</v>
      </c>
      <c r="C53" s="92">
        <v>405</v>
      </c>
      <c r="D53" s="93">
        <v>0</v>
      </c>
      <c r="E53" s="94">
        <f t="shared" si="3"/>
        <v>405</v>
      </c>
      <c r="F53" s="82"/>
      <c r="G53" s="67"/>
      <c r="H53" s="91"/>
      <c r="I53" s="91"/>
      <c r="J53" s="91"/>
      <c r="K53" s="91"/>
      <c r="L53" s="104"/>
      <c r="M53" s="104"/>
      <c r="N53" s="104"/>
      <c r="O53" s="104"/>
    </row>
    <row r="54" s="65" customFormat="1" ht="23.25" customHeight="1" spans="1:15">
      <c r="A54"/>
      <c r="B54" s="78" t="s">
        <v>801</v>
      </c>
      <c r="C54" s="92">
        <v>98056.45</v>
      </c>
      <c r="D54" s="93">
        <v>0</v>
      </c>
      <c r="E54" s="94">
        <f t="shared" si="3"/>
        <v>98056.45</v>
      </c>
      <c r="F54" s="82"/>
      <c r="G54" s="67"/>
      <c r="H54" s="91"/>
      <c r="I54" s="91"/>
      <c r="J54" s="91"/>
      <c r="K54" s="91"/>
      <c r="L54" s="104"/>
      <c r="M54" s="104"/>
      <c r="N54" s="104"/>
      <c r="O54" s="104"/>
    </row>
    <row r="55" s="65" customFormat="1" ht="23.25" customHeight="1" spans="1:15">
      <c r="A55"/>
      <c r="B55" s="78" t="s">
        <v>802</v>
      </c>
      <c r="C55" s="92">
        <v>4283.12</v>
      </c>
      <c r="D55" s="93">
        <v>0</v>
      </c>
      <c r="E55" s="94">
        <f t="shared" si="3"/>
        <v>4283.12</v>
      </c>
      <c r="F55" s="82"/>
      <c r="G55" s="67"/>
      <c r="H55" s="91"/>
      <c r="I55" s="91"/>
      <c r="J55" s="91"/>
      <c r="K55" s="91"/>
      <c r="L55" s="104"/>
      <c r="M55" s="104"/>
      <c r="N55" s="104"/>
      <c r="O55" s="104"/>
    </row>
    <row r="56" s="65" customFormat="1" ht="23.25" customHeight="1" spans="1:15">
      <c r="A56"/>
      <c r="B56" s="78" t="s">
        <v>803</v>
      </c>
      <c r="C56" s="92">
        <v>1599.73</v>
      </c>
      <c r="D56" s="93">
        <v>0</v>
      </c>
      <c r="E56" s="94">
        <f t="shared" si="3"/>
        <v>1599.73</v>
      </c>
      <c r="F56" s="82"/>
      <c r="G56" s="67"/>
      <c r="H56" s="91"/>
      <c r="I56" s="91"/>
      <c r="J56" s="91"/>
      <c r="K56" s="91"/>
      <c r="L56" s="104"/>
      <c r="M56" s="104"/>
      <c r="N56" s="104"/>
      <c r="O56" s="104"/>
    </row>
    <row r="57" s="65" customFormat="1" ht="23.25" customHeight="1" spans="1:15">
      <c r="A57"/>
      <c r="B57" s="78" t="s">
        <v>804</v>
      </c>
      <c r="C57" s="92">
        <v>2324.78</v>
      </c>
      <c r="D57" s="93">
        <v>2861.7</v>
      </c>
      <c r="E57" s="94">
        <f t="shared" si="3"/>
        <v>5186.48</v>
      </c>
      <c r="F57" s="82"/>
      <c r="G57" s="67"/>
      <c r="H57" s="91"/>
      <c r="I57" s="91"/>
      <c r="J57" s="91"/>
      <c r="K57" s="91"/>
      <c r="L57" s="104"/>
      <c r="M57" s="104"/>
      <c r="N57" s="104"/>
      <c r="O57" s="104"/>
    </row>
    <row r="58" s="65" customFormat="1" ht="23.25" customHeight="1" spans="1:15">
      <c r="A58"/>
      <c r="B58" s="78" t="s">
        <v>805</v>
      </c>
      <c r="C58" s="92">
        <v>0</v>
      </c>
      <c r="D58" s="93">
        <v>599.5</v>
      </c>
      <c r="E58" s="94">
        <f t="shared" si="3"/>
        <v>599.5</v>
      </c>
      <c r="F58" s="82"/>
      <c r="G58" s="67"/>
      <c r="H58" s="91"/>
      <c r="I58" s="91"/>
      <c r="J58" s="91"/>
      <c r="K58" s="91"/>
      <c r="L58" s="104"/>
      <c r="M58" s="104"/>
      <c r="N58" s="104"/>
      <c r="O58" s="104"/>
    </row>
    <row r="59" s="65" customFormat="1" ht="23.25" customHeight="1" spans="1:15">
      <c r="A59"/>
      <c r="B59" s="78" t="s">
        <v>806</v>
      </c>
      <c r="C59" s="92">
        <v>19986.04</v>
      </c>
      <c r="D59" s="93">
        <v>20191.08</v>
      </c>
      <c r="E59" s="94">
        <f t="shared" si="3"/>
        <v>40177.12</v>
      </c>
      <c r="F59" s="82"/>
      <c r="G59" s="67"/>
      <c r="H59" s="91"/>
      <c r="I59" s="91"/>
      <c r="J59" s="91"/>
      <c r="K59" s="91"/>
      <c r="L59" s="104"/>
      <c r="M59" s="104"/>
      <c r="N59" s="104"/>
      <c r="O59" s="104"/>
    </row>
    <row r="60" s="65" customFormat="1" ht="23.25" customHeight="1" spans="1:15">
      <c r="A60"/>
      <c r="B60" s="78" t="s">
        <v>807</v>
      </c>
      <c r="C60" s="92">
        <v>15777.37</v>
      </c>
      <c r="D60" s="93">
        <v>23420.01</v>
      </c>
      <c r="E60" s="94">
        <f t="shared" si="3"/>
        <v>39197.38</v>
      </c>
      <c r="F60" s="82"/>
      <c r="G60" s="67"/>
      <c r="H60" s="91"/>
      <c r="I60" s="91"/>
      <c r="J60" s="91"/>
      <c r="K60" s="91"/>
      <c r="L60" s="104"/>
      <c r="M60" s="104"/>
      <c r="N60" s="104"/>
      <c r="O60" s="104"/>
    </row>
    <row r="61" s="65" customFormat="1" ht="23.25" customHeight="1" spans="1:15">
      <c r="A61"/>
      <c r="B61" s="78" t="s">
        <v>808</v>
      </c>
      <c r="C61" s="92">
        <v>12293.46</v>
      </c>
      <c r="D61" s="93">
        <v>17548.12</v>
      </c>
      <c r="E61" s="94">
        <f t="shared" si="3"/>
        <v>29841.58</v>
      </c>
      <c r="F61" s="82"/>
      <c r="G61" s="67"/>
      <c r="H61" s="91"/>
      <c r="I61" s="91"/>
      <c r="J61" s="91"/>
      <c r="K61" s="91"/>
      <c r="L61" s="104"/>
      <c r="M61" s="104"/>
      <c r="N61" s="104"/>
      <c r="O61" s="104"/>
    </row>
    <row r="62" s="65" customFormat="1" ht="23.25" customHeight="1" spans="1:15">
      <c r="A62"/>
      <c r="B62" s="78" t="s">
        <v>809</v>
      </c>
      <c r="C62" s="92">
        <v>3000</v>
      </c>
      <c r="D62" s="93">
        <v>0</v>
      </c>
      <c r="E62" s="94">
        <f t="shared" si="3"/>
        <v>3000</v>
      </c>
      <c r="F62" s="82"/>
      <c r="G62" s="67"/>
      <c r="H62" s="91"/>
      <c r="I62" s="91"/>
      <c r="J62" s="91"/>
      <c r="K62" s="91"/>
      <c r="L62" s="104"/>
      <c r="M62" s="104"/>
      <c r="N62" s="104"/>
      <c r="O62" s="104"/>
    </row>
    <row r="63" s="65" customFormat="1" ht="23.25" customHeight="1" spans="1:15">
      <c r="A63"/>
      <c r="B63" s="84" t="s">
        <v>6</v>
      </c>
      <c r="C63" s="95">
        <f>SUM(C42:C62)</f>
        <v>378016.45</v>
      </c>
      <c r="D63" s="96">
        <f>SUM(D42:D62)</f>
        <v>195611.7</v>
      </c>
      <c r="E63" s="96">
        <f>SUM(E42:E62)</f>
        <v>573628.15</v>
      </c>
      <c r="F63" s="87"/>
      <c r="G63" s="67"/>
      <c r="H63" s="91"/>
      <c r="I63" s="91"/>
      <c r="J63" s="91"/>
      <c r="K63" s="91"/>
      <c r="L63" s="104"/>
      <c r="M63" s="104"/>
      <c r="N63" s="104"/>
      <c r="O63" s="104"/>
    </row>
    <row r="64" s="65" customFormat="1" ht="12" customHeight="1" spans="1:15">
      <c r="A64"/>
      <c r="B64" s="35" t="s">
        <v>748</v>
      </c>
      <c r="C64" s="67"/>
      <c r="D64" s="89"/>
      <c r="E64" s="89"/>
      <c r="F64" s="89"/>
      <c r="G64" s="67"/>
      <c r="H64" s="91"/>
      <c r="I64" s="91"/>
      <c r="J64" s="91"/>
      <c r="K64" s="91"/>
      <c r="L64" s="104"/>
      <c r="M64" s="104"/>
      <c r="N64" s="104"/>
      <c r="O64" s="104"/>
    </row>
    <row r="65" s="65" customFormat="1" ht="12" customHeight="1" spans="1:15">
      <c r="A65"/>
      <c r="B65" s="35" t="s">
        <v>810</v>
      </c>
      <c r="C65" s="67"/>
      <c r="D65" s="89"/>
      <c r="E65" s="89"/>
      <c r="F65" s="89"/>
      <c r="G65" s="67"/>
      <c r="H65" s="91"/>
      <c r="I65" s="91"/>
      <c r="J65" s="91"/>
      <c r="K65" s="91"/>
      <c r="L65" s="104"/>
      <c r="M65" s="104"/>
      <c r="N65" s="104"/>
      <c r="O65" s="104"/>
    </row>
    <row r="66" s="65" customFormat="1" ht="23.25" customHeight="1" spans="1:15">
      <c r="A66"/>
      <c r="B66" s="67"/>
      <c r="C66" s="67"/>
      <c r="D66" s="67"/>
      <c r="E66" s="67"/>
      <c r="F66" s="67"/>
      <c r="G66" s="67"/>
      <c r="H66" s="91"/>
      <c r="I66" s="91"/>
      <c r="J66" s="91"/>
      <c r="K66" s="91"/>
      <c r="L66" s="104"/>
      <c r="M66" s="104"/>
      <c r="N66" s="104"/>
      <c r="O66" s="104"/>
    </row>
    <row r="67" s="65" customFormat="1" ht="23.25" customHeight="1" spans="1:15">
      <c r="A67"/>
      <c r="B67" s="67"/>
      <c r="C67" s="67"/>
      <c r="D67" s="67"/>
      <c r="E67" s="67"/>
      <c r="F67" s="67"/>
      <c r="G67" s="67"/>
      <c r="H67" s="91"/>
      <c r="I67" s="91"/>
      <c r="J67" s="91"/>
      <c r="K67" s="91"/>
      <c r="L67" s="104"/>
      <c r="M67" s="104"/>
      <c r="N67" s="104"/>
      <c r="O67" s="104"/>
    </row>
    <row r="68" s="65" customFormat="1" ht="23.25" customHeight="1" spans="1:15">
      <c r="A68"/>
      <c r="B68" s="66" t="s">
        <v>812</v>
      </c>
      <c r="C68" s="67"/>
      <c r="D68" s="67"/>
      <c r="E68" s="67"/>
      <c r="F68" s="67"/>
      <c r="G68" s="67"/>
      <c r="H68" s="91"/>
      <c r="I68" s="91"/>
      <c r="J68" s="91"/>
      <c r="K68" s="91"/>
      <c r="L68" s="104"/>
      <c r="M68" s="104"/>
      <c r="N68" s="104"/>
      <c r="O68" s="104"/>
    </row>
    <row r="69" s="65" customFormat="1" ht="23.25" customHeight="1" spans="1:15">
      <c r="A69"/>
      <c r="B69" s="70" t="s">
        <v>813</v>
      </c>
      <c r="C69" s="72" t="s">
        <v>814</v>
      </c>
      <c r="D69" s="67"/>
      <c r="E69" s="67"/>
      <c r="F69" s="67"/>
      <c r="G69" s="67"/>
      <c r="H69" s="91"/>
      <c r="I69" s="91"/>
      <c r="J69" s="91"/>
      <c r="K69" s="91"/>
      <c r="L69" s="104"/>
      <c r="M69" s="104"/>
      <c r="N69" s="104"/>
      <c r="O69" s="104"/>
    </row>
    <row r="70" s="65" customFormat="1" ht="23.25" customHeight="1" spans="1:15">
      <c r="A70"/>
      <c r="B70" s="106" t="s">
        <v>55</v>
      </c>
      <c r="C70" s="107">
        <f>SUM(C71:C78)</f>
        <v>24</v>
      </c>
      <c r="D70" s="67"/>
      <c r="E70" s="67"/>
      <c r="F70" s="67"/>
      <c r="G70" s="67"/>
      <c r="H70" s="91"/>
      <c r="I70" s="91"/>
      <c r="J70" s="91"/>
      <c r="K70" s="91"/>
      <c r="L70" s="104"/>
      <c r="M70" s="104"/>
      <c r="N70" s="104"/>
      <c r="O70" s="104"/>
    </row>
    <row r="71" s="65" customFormat="1" customHeight="1" spans="1:15">
      <c r="A71"/>
      <c r="B71" s="108" t="s">
        <v>791</v>
      </c>
      <c r="C71" s="109">
        <v>1</v>
      </c>
      <c r="D71" s="67"/>
      <c r="E71" s="67"/>
      <c r="F71" s="67"/>
      <c r="G71" s="67"/>
      <c r="H71" s="91"/>
      <c r="I71" s="91"/>
      <c r="J71" s="91"/>
      <c r="K71" s="91"/>
      <c r="L71" s="104"/>
      <c r="M71" s="104"/>
      <c r="N71" s="104"/>
      <c r="O71" s="104"/>
    </row>
    <row r="72" s="65" customFormat="1" customHeight="1" spans="1:15">
      <c r="A72"/>
      <c r="B72" s="108" t="s">
        <v>792</v>
      </c>
      <c r="C72" s="109">
        <v>5</v>
      </c>
      <c r="D72" s="67"/>
      <c r="E72" s="67"/>
      <c r="F72" s="67"/>
      <c r="G72" s="67"/>
      <c r="H72" s="91"/>
      <c r="I72" s="91"/>
      <c r="J72" s="91"/>
      <c r="K72" s="91"/>
      <c r="L72" s="104"/>
      <c r="M72" s="104"/>
      <c r="N72" s="104"/>
      <c r="O72" s="104"/>
    </row>
    <row r="73" s="65" customFormat="1" customHeight="1" spans="1:15">
      <c r="A73"/>
      <c r="B73" s="108" t="s">
        <v>796</v>
      </c>
      <c r="C73" s="109">
        <v>1</v>
      </c>
      <c r="D73" s="67"/>
      <c r="E73" s="67"/>
      <c r="F73" s="67"/>
      <c r="G73" s="67"/>
      <c r="H73" s="91"/>
      <c r="I73" s="91"/>
      <c r="J73" s="91"/>
      <c r="K73" s="91"/>
      <c r="L73" s="104"/>
      <c r="M73" s="104"/>
      <c r="N73" s="104"/>
      <c r="O73" s="104"/>
    </row>
    <row r="74" s="65" customFormat="1" customHeight="1" spans="1:15">
      <c r="A74"/>
      <c r="B74" s="108" t="s">
        <v>801</v>
      </c>
      <c r="C74" s="109">
        <v>2</v>
      </c>
      <c r="D74" s="67"/>
      <c r="E74" s="67"/>
      <c r="F74" s="67"/>
      <c r="G74" s="67"/>
      <c r="H74" s="91"/>
      <c r="I74" s="91"/>
      <c r="J74" s="91"/>
      <c r="K74" s="91"/>
      <c r="L74" s="104"/>
      <c r="M74" s="104"/>
      <c r="N74" s="104"/>
      <c r="O74" s="104"/>
    </row>
    <row r="75" s="65" customFormat="1" customHeight="1" spans="1:15">
      <c r="A75"/>
      <c r="B75" s="108" t="s">
        <v>802</v>
      </c>
      <c r="C75" s="109">
        <v>1</v>
      </c>
      <c r="D75" s="67"/>
      <c r="E75" s="67"/>
      <c r="F75" s="67"/>
      <c r="G75" s="67"/>
      <c r="H75" s="91"/>
      <c r="I75" s="91"/>
      <c r="J75" s="91"/>
      <c r="K75" s="91"/>
      <c r="L75" s="104"/>
      <c r="M75" s="104"/>
      <c r="N75" s="104"/>
      <c r="O75" s="104"/>
    </row>
    <row r="76" s="65" customFormat="1" customHeight="1" spans="1:15">
      <c r="A76"/>
      <c r="B76" s="108" t="s">
        <v>806</v>
      </c>
      <c r="C76" s="109">
        <v>7</v>
      </c>
      <c r="D76" s="67"/>
      <c r="E76" s="67"/>
      <c r="F76" s="67"/>
      <c r="G76" s="67"/>
      <c r="H76" s="91"/>
      <c r="I76" s="91"/>
      <c r="J76" s="91"/>
      <c r="K76" s="91"/>
      <c r="L76" s="104"/>
      <c r="M76" s="104"/>
      <c r="N76" s="104"/>
      <c r="O76" s="104"/>
    </row>
    <row r="77" s="65" customFormat="1" customHeight="1" spans="1:15">
      <c r="A77"/>
      <c r="B77" s="108" t="s">
        <v>807</v>
      </c>
      <c r="C77" s="109">
        <v>5</v>
      </c>
      <c r="D77" s="67"/>
      <c r="E77" s="67"/>
      <c r="F77" s="67"/>
      <c r="G77" s="67"/>
      <c r="H77" s="91"/>
      <c r="I77" s="91"/>
      <c r="J77" s="91"/>
      <c r="K77" s="91"/>
      <c r="L77" s="104"/>
      <c r="M77" s="104"/>
      <c r="N77" s="104"/>
      <c r="O77" s="104"/>
    </row>
    <row r="78" s="65" customFormat="1" customHeight="1" spans="1:15">
      <c r="A78"/>
      <c r="B78" s="108" t="s">
        <v>808</v>
      </c>
      <c r="C78" s="109">
        <v>2</v>
      </c>
      <c r="D78" s="67"/>
      <c r="E78" s="67"/>
      <c r="F78" s="67"/>
      <c r="G78" s="67"/>
      <c r="H78" s="91"/>
      <c r="I78" s="91"/>
      <c r="J78" s="91"/>
      <c r="K78" s="91"/>
      <c r="L78" s="104"/>
      <c r="M78" s="104"/>
      <c r="N78" s="104"/>
      <c r="O78" s="104"/>
    </row>
    <row r="79" s="65" customFormat="1" ht="23.25" customHeight="1" spans="1:15">
      <c r="A79"/>
      <c r="B79" s="110" t="s">
        <v>39</v>
      </c>
      <c r="C79" s="111">
        <f>SUM(C80:C89)</f>
        <v>43</v>
      </c>
      <c r="D79" s="67"/>
      <c r="E79" s="67"/>
      <c r="F79" s="67"/>
      <c r="G79" s="67"/>
      <c r="H79" s="91"/>
      <c r="I79" s="91"/>
      <c r="J79" s="91"/>
      <c r="K79" s="91"/>
      <c r="L79" s="104"/>
      <c r="M79" s="104"/>
      <c r="N79" s="104"/>
      <c r="O79" s="104"/>
    </row>
    <row r="80" s="65" customFormat="1" customHeight="1" spans="1:15">
      <c r="A80"/>
      <c r="B80" s="108" t="s">
        <v>789</v>
      </c>
      <c r="C80" s="109">
        <v>2</v>
      </c>
      <c r="D80" s="67"/>
      <c r="E80" s="67"/>
      <c r="F80" s="67"/>
      <c r="G80" s="67"/>
      <c r="H80" s="91"/>
      <c r="I80" s="91"/>
      <c r="J80" s="91"/>
      <c r="K80" s="91"/>
      <c r="L80" s="104"/>
      <c r="M80" s="104"/>
      <c r="N80" s="104"/>
      <c r="O80" s="104"/>
    </row>
    <row r="81" s="65" customFormat="1" customHeight="1" spans="1:15">
      <c r="A81"/>
      <c r="B81" s="108" t="s">
        <v>791</v>
      </c>
      <c r="C81" s="109">
        <v>1</v>
      </c>
      <c r="D81" s="67"/>
      <c r="E81" s="67"/>
      <c r="F81" s="67"/>
      <c r="G81" s="67"/>
      <c r="H81" s="91"/>
      <c r="I81" s="91"/>
      <c r="J81" s="91"/>
      <c r="K81" s="91"/>
      <c r="L81" s="104"/>
      <c r="M81" s="104"/>
      <c r="N81" s="104"/>
      <c r="O81" s="104"/>
    </row>
    <row r="82" s="65" customFormat="1" customHeight="1" spans="1:15">
      <c r="A82"/>
      <c r="B82" s="108" t="s">
        <v>792</v>
      </c>
      <c r="C82" s="109">
        <v>1</v>
      </c>
      <c r="D82" s="67"/>
      <c r="E82" s="67"/>
      <c r="F82" s="67"/>
      <c r="G82" s="67"/>
      <c r="H82" s="91"/>
      <c r="I82" s="91"/>
      <c r="J82" s="91"/>
      <c r="K82" s="91"/>
      <c r="L82" s="104"/>
      <c r="M82" s="104"/>
      <c r="N82" s="104"/>
      <c r="O82" s="104"/>
    </row>
    <row r="83" s="65" customFormat="1" customHeight="1" spans="1:15">
      <c r="A83"/>
      <c r="B83" s="108" t="s">
        <v>793</v>
      </c>
      <c r="C83" s="109">
        <v>2</v>
      </c>
      <c r="D83" s="67"/>
      <c r="E83" s="67"/>
      <c r="F83" s="67"/>
      <c r="G83" s="67"/>
      <c r="H83" s="91"/>
      <c r="I83" s="91"/>
      <c r="J83" s="91"/>
      <c r="K83" s="91"/>
      <c r="L83" s="104"/>
      <c r="M83" s="104"/>
      <c r="N83" s="104"/>
      <c r="O83" s="104"/>
    </row>
    <row r="84" s="65" customFormat="1" customHeight="1" spans="1:15">
      <c r="A84"/>
      <c r="B84" s="108" t="s">
        <v>794</v>
      </c>
      <c r="C84" s="109">
        <v>5</v>
      </c>
      <c r="D84" s="67"/>
      <c r="E84" s="67"/>
      <c r="F84" s="67"/>
      <c r="G84" s="67"/>
      <c r="H84" s="91"/>
      <c r="I84" s="91"/>
      <c r="J84" s="91"/>
      <c r="K84" s="91"/>
      <c r="L84" s="104"/>
      <c r="M84" s="104"/>
      <c r="N84" s="104"/>
      <c r="O84" s="104"/>
    </row>
    <row r="85" s="65" customFormat="1" customHeight="1" spans="1:15">
      <c r="A85"/>
      <c r="B85" s="108" t="s">
        <v>795</v>
      </c>
      <c r="C85" s="109">
        <v>22</v>
      </c>
      <c r="D85" s="67"/>
      <c r="E85" s="67"/>
      <c r="F85" s="67"/>
      <c r="G85" s="67"/>
      <c r="H85" s="91"/>
      <c r="I85" s="91"/>
      <c r="J85" s="91"/>
      <c r="K85" s="91"/>
      <c r="L85" s="104"/>
      <c r="M85" s="104"/>
      <c r="N85" s="104"/>
      <c r="O85" s="104"/>
    </row>
    <row r="86" s="65" customFormat="1" customHeight="1" spans="1:15">
      <c r="A86"/>
      <c r="B86" s="108" t="s">
        <v>801</v>
      </c>
      <c r="C86" s="109">
        <v>5</v>
      </c>
      <c r="D86" s="67"/>
      <c r="E86" s="67"/>
      <c r="F86" s="67"/>
      <c r="G86" s="67"/>
      <c r="H86" s="91"/>
      <c r="I86" s="91"/>
      <c r="J86" s="91"/>
      <c r="K86" s="91"/>
      <c r="L86" s="104"/>
      <c r="M86" s="104"/>
      <c r="N86" s="104"/>
      <c r="O86" s="104"/>
    </row>
    <row r="87" s="65" customFormat="1" customHeight="1" spans="1:15">
      <c r="A87"/>
      <c r="B87" s="108" t="s">
        <v>802</v>
      </c>
      <c r="C87" s="109">
        <v>2</v>
      </c>
      <c r="D87" s="67"/>
      <c r="E87" s="67"/>
      <c r="F87" s="67"/>
      <c r="G87" s="67"/>
      <c r="H87" s="91"/>
      <c r="I87" s="91"/>
      <c r="J87" s="91"/>
      <c r="K87" s="91"/>
      <c r="L87" s="104"/>
      <c r="M87" s="104"/>
      <c r="N87" s="104"/>
      <c r="O87" s="104"/>
    </row>
    <row r="88" s="65" customFormat="1" customHeight="1" spans="1:15">
      <c r="A88"/>
      <c r="B88" s="108" t="s">
        <v>804</v>
      </c>
      <c r="C88" s="109">
        <v>1</v>
      </c>
      <c r="D88" s="67"/>
      <c r="E88" s="67"/>
      <c r="F88" s="67"/>
      <c r="G88" s="67"/>
      <c r="H88" s="91"/>
      <c r="I88" s="91"/>
      <c r="J88" s="91"/>
      <c r="K88" s="91"/>
      <c r="L88" s="104"/>
      <c r="M88" s="104"/>
      <c r="N88" s="104"/>
      <c r="O88" s="104"/>
    </row>
    <row r="89" s="65" customFormat="1" customHeight="1" spans="1:15">
      <c r="A89"/>
      <c r="B89" s="108" t="s">
        <v>808</v>
      </c>
      <c r="C89" s="109">
        <v>2</v>
      </c>
      <c r="D89" s="67"/>
      <c r="E89" s="67"/>
      <c r="F89" s="67"/>
      <c r="G89" s="67"/>
      <c r="H89" s="91"/>
      <c r="I89" s="91"/>
      <c r="J89" s="91"/>
      <c r="K89" s="91"/>
      <c r="L89" s="104"/>
      <c r="M89" s="104"/>
      <c r="N89" s="104"/>
      <c r="O89" s="104"/>
    </row>
    <row r="90" s="65" customFormat="1" ht="23.25" customHeight="1" spans="1:15">
      <c r="A90"/>
      <c r="B90" s="110" t="s">
        <v>99</v>
      </c>
      <c r="C90" s="111">
        <f>SUM(C91:C92)</f>
        <v>5</v>
      </c>
      <c r="D90" s="67"/>
      <c r="E90" s="67"/>
      <c r="F90" s="67"/>
      <c r="G90" s="67"/>
      <c r="H90" s="91"/>
      <c r="I90" s="91"/>
      <c r="J90" s="91"/>
      <c r="K90" s="91"/>
      <c r="L90" s="104"/>
      <c r="M90" s="104"/>
      <c r="N90" s="104"/>
      <c r="O90" s="104"/>
    </row>
    <row r="91" s="65" customFormat="1" customHeight="1" spans="1:15">
      <c r="A91"/>
      <c r="B91" s="108" t="s">
        <v>801</v>
      </c>
      <c r="C91" s="109">
        <v>3</v>
      </c>
      <c r="D91" s="67"/>
      <c r="E91" s="67"/>
      <c r="F91" s="67"/>
      <c r="G91" s="67"/>
      <c r="H91" s="91"/>
      <c r="I91" s="91"/>
      <c r="J91" s="91"/>
      <c r="K91" s="91"/>
      <c r="L91" s="104"/>
      <c r="M91" s="104"/>
      <c r="N91" s="104"/>
      <c r="O91" s="104"/>
    </row>
    <row r="92" s="65" customFormat="1" customHeight="1" spans="1:15">
      <c r="A92"/>
      <c r="B92" s="108" t="s">
        <v>807</v>
      </c>
      <c r="C92" s="109">
        <v>2</v>
      </c>
      <c r="D92" s="67"/>
      <c r="E92" s="67"/>
      <c r="F92" s="67"/>
      <c r="G92" s="67"/>
      <c r="H92" s="91"/>
      <c r="I92" s="91"/>
      <c r="J92" s="91"/>
      <c r="K92" s="91"/>
      <c r="L92" s="104"/>
      <c r="M92" s="104"/>
      <c r="N92" s="104"/>
      <c r="O92" s="104"/>
    </row>
    <row r="93" s="65" customFormat="1" ht="23.25" customHeight="1" spans="1:15">
      <c r="A93"/>
      <c r="B93" s="110" t="s">
        <v>35</v>
      </c>
      <c r="C93" s="111">
        <f>SUM(C94:C97)</f>
        <v>7</v>
      </c>
      <c r="D93" s="67"/>
      <c r="E93" s="67"/>
      <c r="F93" s="67"/>
      <c r="G93" s="67"/>
      <c r="H93" s="91"/>
      <c r="I93" s="91"/>
      <c r="J93" s="91"/>
      <c r="K93" s="91"/>
      <c r="L93" s="104"/>
      <c r="M93" s="104"/>
      <c r="N93" s="104"/>
      <c r="O93" s="104"/>
    </row>
    <row r="94" s="65" customFormat="1" customHeight="1" spans="1:15">
      <c r="A94"/>
      <c r="B94" s="108" t="s">
        <v>798</v>
      </c>
      <c r="C94" s="109">
        <v>2</v>
      </c>
      <c r="D94" s="67"/>
      <c r="E94" s="67"/>
      <c r="F94" s="67"/>
      <c r="G94" s="67"/>
      <c r="H94" s="91"/>
      <c r="I94" s="91"/>
      <c r="J94" s="91"/>
      <c r="K94" s="91"/>
      <c r="L94" s="104"/>
      <c r="M94" s="104"/>
      <c r="N94" s="104"/>
      <c r="O94" s="104"/>
    </row>
    <row r="95" s="65" customFormat="1" customHeight="1" spans="1:15">
      <c r="A95"/>
      <c r="B95" s="108" t="s">
        <v>806</v>
      </c>
      <c r="C95" s="109">
        <v>2</v>
      </c>
      <c r="D95" s="67"/>
      <c r="E95" s="67"/>
      <c r="F95" s="67"/>
      <c r="G95" s="67"/>
      <c r="H95" s="91"/>
      <c r="I95" s="91"/>
      <c r="J95" s="91"/>
      <c r="K95" s="91"/>
      <c r="L95" s="104"/>
      <c r="M95" s="104"/>
      <c r="N95" s="104"/>
      <c r="O95" s="104"/>
    </row>
    <row r="96" s="65" customFormat="1" customHeight="1" spans="1:15">
      <c r="A96"/>
      <c r="B96" s="108" t="s">
        <v>807</v>
      </c>
      <c r="C96" s="109">
        <v>2</v>
      </c>
      <c r="D96" s="67"/>
      <c r="E96" s="67"/>
      <c r="F96" s="67"/>
      <c r="G96" s="67"/>
      <c r="H96" s="91"/>
      <c r="I96" s="91"/>
      <c r="J96" s="91"/>
      <c r="K96" s="91"/>
      <c r="L96" s="104"/>
      <c r="M96" s="104"/>
      <c r="N96" s="104"/>
      <c r="O96" s="104"/>
    </row>
    <row r="97" s="65" customFormat="1" customHeight="1" spans="1:15">
      <c r="A97"/>
      <c r="B97" s="108" t="s">
        <v>809</v>
      </c>
      <c r="C97" s="109">
        <v>1</v>
      </c>
      <c r="D97" s="67"/>
      <c r="E97" s="67"/>
      <c r="F97" s="67"/>
      <c r="G97" s="67"/>
      <c r="H97" s="91"/>
      <c r="I97" s="91"/>
      <c r="J97" s="91"/>
      <c r="K97" s="91"/>
      <c r="L97" s="104"/>
      <c r="M97" s="104"/>
      <c r="N97" s="104"/>
      <c r="O97" s="104"/>
    </row>
    <row r="98" s="65" customFormat="1" ht="23.25" customHeight="1" spans="1:15">
      <c r="A98"/>
      <c r="B98" s="110" t="s">
        <v>103</v>
      </c>
      <c r="C98" s="111">
        <f>SUM(C99:C104)</f>
        <v>27</v>
      </c>
      <c r="D98" s="67"/>
      <c r="E98" s="67"/>
      <c r="F98" s="67"/>
      <c r="G98" s="67"/>
      <c r="H98" s="91"/>
      <c r="I98" s="91"/>
      <c r="J98" s="91"/>
      <c r="K98" s="91"/>
      <c r="L98" s="104"/>
      <c r="M98" s="104"/>
      <c r="N98" s="104"/>
      <c r="O98" s="104"/>
    </row>
    <row r="99" s="65" customFormat="1" customHeight="1" spans="1:15">
      <c r="A99"/>
      <c r="B99" s="108" t="s">
        <v>792</v>
      </c>
      <c r="C99" s="109">
        <v>1</v>
      </c>
      <c r="D99" s="67"/>
      <c r="E99" s="67"/>
      <c r="F99" s="67"/>
      <c r="G99" s="67"/>
      <c r="H99" s="91"/>
      <c r="I99" s="91"/>
      <c r="J99" s="91"/>
      <c r="K99" s="91"/>
      <c r="L99" s="104"/>
      <c r="M99" s="104"/>
      <c r="N99" s="104"/>
      <c r="O99" s="104"/>
    </row>
    <row r="100" s="65" customFormat="1" customHeight="1" spans="1:15">
      <c r="A100"/>
      <c r="B100" s="108" t="s">
        <v>793</v>
      </c>
      <c r="C100" s="109">
        <v>3</v>
      </c>
      <c r="D100" s="67"/>
      <c r="E100" s="67"/>
      <c r="F100" s="67"/>
      <c r="G100" s="67"/>
      <c r="H100" s="91"/>
      <c r="I100" s="91"/>
      <c r="J100" s="91"/>
      <c r="K100" s="91"/>
      <c r="L100" s="104"/>
      <c r="M100" s="104"/>
      <c r="N100" s="104"/>
      <c r="O100" s="104"/>
    </row>
    <row r="101" s="65" customFormat="1" customHeight="1" spans="1:15">
      <c r="A101"/>
      <c r="B101" s="108" t="s">
        <v>795</v>
      </c>
      <c r="C101" s="109">
        <v>17</v>
      </c>
      <c r="D101" s="67"/>
      <c r="E101" s="67"/>
      <c r="F101" s="67"/>
      <c r="G101" s="67"/>
      <c r="H101" s="91"/>
      <c r="I101" s="91"/>
      <c r="J101" s="91"/>
      <c r="K101" s="91"/>
      <c r="L101" s="104"/>
      <c r="M101" s="104"/>
      <c r="N101" s="104"/>
      <c r="O101" s="104"/>
    </row>
    <row r="102" s="65" customFormat="1" customHeight="1" spans="1:15">
      <c r="A102"/>
      <c r="B102" s="108" t="s">
        <v>798</v>
      </c>
      <c r="C102" s="109">
        <v>1</v>
      </c>
      <c r="D102" s="67"/>
      <c r="E102" s="67"/>
      <c r="F102" s="67"/>
      <c r="G102" s="67"/>
      <c r="H102" s="91"/>
      <c r="I102" s="91"/>
      <c r="J102" s="91"/>
      <c r="K102" s="91"/>
      <c r="L102" s="104"/>
      <c r="M102" s="104"/>
      <c r="N102" s="104"/>
      <c r="O102" s="104"/>
    </row>
    <row r="103" s="65" customFormat="1" customHeight="1" spans="1:15">
      <c r="A103"/>
      <c r="B103" s="108" t="s">
        <v>800</v>
      </c>
      <c r="C103" s="109">
        <v>1</v>
      </c>
      <c r="D103" s="67"/>
      <c r="E103" s="67"/>
      <c r="F103" s="67"/>
      <c r="G103" s="67"/>
      <c r="H103" s="91"/>
      <c r="I103" s="91"/>
      <c r="J103" s="91"/>
      <c r="K103" s="91"/>
      <c r="L103" s="104"/>
      <c r="M103" s="104"/>
      <c r="N103" s="104"/>
      <c r="O103" s="104"/>
    </row>
    <row r="104" s="65" customFormat="1" customHeight="1" spans="1:15">
      <c r="A104"/>
      <c r="B104" s="108" t="s">
        <v>806</v>
      </c>
      <c r="C104" s="109">
        <v>4</v>
      </c>
      <c r="D104" s="67"/>
      <c r="E104" s="67"/>
      <c r="F104" s="67"/>
      <c r="G104" s="67"/>
      <c r="H104" s="91"/>
      <c r="I104" s="91"/>
      <c r="J104" s="91"/>
      <c r="K104" s="91"/>
      <c r="L104" s="104"/>
      <c r="M104" s="104"/>
      <c r="N104" s="104"/>
      <c r="O104" s="104"/>
    </row>
    <row r="105" s="65" customFormat="1" ht="23.25" customHeight="1" spans="1:15">
      <c r="A105"/>
      <c r="B105" s="110" t="s">
        <v>17</v>
      </c>
      <c r="C105" s="111">
        <f>SUM(C106:C112)</f>
        <v>29</v>
      </c>
      <c r="D105" s="67"/>
      <c r="E105" s="67"/>
      <c r="F105" s="67"/>
      <c r="G105" s="67"/>
      <c r="H105" s="91"/>
      <c r="I105" s="91"/>
      <c r="J105" s="91"/>
      <c r="K105" s="91"/>
      <c r="L105" s="104"/>
      <c r="M105" s="104"/>
      <c r="N105" s="104"/>
      <c r="O105" s="104"/>
    </row>
    <row r="106" s="65" customFormat="1" customHeight="1" spans="1:15">
      <c r="A106"/>
      <c r="B106" s="108" t="s">
        <v>793</v>
      </c>
      <c r="C106" s="109">
        <v>8</v>
      </c>
      <c r="D106" s="67"/>
      <c r="E106" s="67"/>
      <c r="F106" s="67"/>
      <c r="G106" s="67"/>
      <c r="H106" s="91"/>
      <c r="I106" s="91"/>
      <c r="J106" s="91"/>
      <c r="K106" s="91"/>
      <c r="L106" s="104"/>
      <c r="M106" s="104"/>
      <c r="N106" s="104"/>
      <c r="O106" s="104"/>
    </row>
    <row r="107" s="65" customFormat="1" customHeight="1" spans="1:15">
      <c r="A107"/>
      <c r="B107" s="108" t="s">
        <v>794</v>
      </c>
      <c r="C107" s="109">
        <v>7</v>
      </c>
      <c r="D107" s="67"/>
      <c r="E107" s="67"/>
      <c r="F107" s="67"/>
      <c r="G107" s="67"/>
      <c r="H107" s="91"/>
      <c r="I107" s="91"/>
      <c r="J107" s="91"/>
      <c r="K107" s="91"/>
      <c r="L107" s="104"/>
      <c r="M107" s="104"/>
      <c r="N107" s="104"/>
      <c r="O107" s="104"/>
    </row>
    <row r="108" s="65" customFormat="1" customHeight="1" spans="1:15">
      <c r="A108"/>
      <c r="B108" s="108" t="s">
        <v>795</v>
      </c>
      <c r="C108" s="109">
        <v>6</v>
      </c>
      <c r="D108" s="67"/>
      <c r="E108" s="67"/>
      <c r="F108" s="67"/>
      <c r="G108" s="67"/>
      <c r="H108" s="91"/>
      <c r="I108" s="91"/>
      <c r="J108" s="91"/>
      <c r="K108" s="91"/>
      <c r="L108" s="104"/>
      <c r="M108" s="104"/>
      <c r="N108" s="104"/>
      <c r="O108" s="104"/>
    </row>
    <row r="109" s="65" customFormat="1" customHeight="1" spans="1:15">
      <c r="A109"/>
      <c r="B109" s="108" t="s">
        <v>804</v>
      </c>
      <c r="C109" s="109">
        <v>1</v>
      </c>
      <c r="D109" s="67"/>
      <c r="E109" s="67"/>
      <c r="F109" s="67"/>
      <c r="G109" s="67"/>
      <c r="H109" s="91"/>
      <c r="I109" s="91"/>
      <c r="J109" s="91"/>
      <c r="K109" s="91"/>
      <c r="L109" s="104"/>
      <c r="M109" s="104"/>
      <c r="N109" s="104"/>
      <c r="O109" s="104"/>
    </row>
    <row r="110" s="65" customFormat="1" customHeight="1" spans="1:15">
      <c r="A110"/>
      <c r="B110" s="108" t="s">
        <v>806</v>
      </c>
      <c r="C110" s="109">
        <v>1</v>
      </c>
      <c r="D110" s="67"/>
      <c r="E110" s="67"/>
      <c r="F110" s="67"/>
      <c r="G110" s="67"/>
      <c r="H110" s="91"/>
      <c r="I110" s="91"/>
      <c r="J110" s="91"/>
      <c r="K110" s="91"/>
      <c r="L110" s="104"/>
      <c r="M110" s="104"/>
      <c r="N110" s="104"/>
      <c r="O110" s="104"/>
    </row>
    <row r="111" s="65" customFormat="1" customHeight="1" spans="1:15">
      <c r="A111"/>
      <c r="B111" s="108" t="s">
        <v>807</v>
      </c>
      <c r="C111" s="109">
        <v>2</v>
      </c>
      <c r="D111" s="67"/>
      <c r="E111" s="67"/>
      <c r="F111" s="67"/>
      <c r="G111" s="67"/>
      <c r="H111" s="91"/>
      <c r="I111" s="91"/>
      <c r="J111" s="91"/>
      <c r="K111" s="91"/>
      <c r="L111" s="104"/>
      <c r="M111" s="104"/>
      <c r="N111" s="104"/>
      <c r="O111" s="104"/>
    </row>
    <row r="112" s="65" customFormat="1" customHeight="1" spans="1:15">
      <c r="A112"/>
      <c r="B112" s="108" t="s">
        <v>808</v>
      </c>
      <c r="C112" s="109">
        <v>4</v>
      </c>
      <c r="D112" s="67"/>
      <c r="E112" s="67"/>
      <c r="F112" s="67"/>
      <c r="G112" s="67"/>
      <c r="H112" s="91"/>
      <c r="I112" s="91"/>
      <c r="J112" s="91"/>
      <c r="K112" s="91"/>
      <c r="L112" s="104"/>
      <c r="M112" s="104"/>
      <c r="N112" s="104"/>
      <c r="O112" s="104"/>
    </row>
    <row r="113" s="65" customFormat="1" ht="23.25" customHeight="1" spans="1:15">
      <c r="A113"/>
      <c r="B113" s="110" t="s">
        <v>26</v>
      </c>
      <c r="C113" s="111">
        <f>SUM(C114:C119)</f>
        <v>35</v>
      </c>
      <c r="D113" s="67"/>
      <c r="E113" s="67"/>
      <c r="F113" s="67"/>
      <c r="G113" s="67"/>
      <c r="H113" s="91"/>
      <c r="I113" s="91"/>
      <c r="J113" s="91"/>
      <c r="K113" s="91"/>
      <c r="L113" s="104"/>
      <c r="M113" s="104"/>
      <c r="N113" s="104"/>
      <c r="O113" s="104"/>
    </row>
    <row r="114" s="65" customFormat="1" customHeight="1" spans="1:15">
      <c r="A114"/>
      <c r="B114" s="108" t="s">
        <v>789</v>
      </c>
      <c r="C114" s="109">
        <v>1</v>
      </c>
      <c r="D114" s="67"/>
      <c r="E114" s="67"/>
      <c r="F114" s="67"/>
      <c r="G114" s="67"/>
      <c r="H114" s="91"/>
      <c r="I114" s="91"/>
      <c r="J114" s="91"/>
      <c r="K114" s="91"/>
      <c r="L114" s="104"/>
      <c r="M114" s="104"/>
      <c r="N114" s="104"/>
      <c r="O114" s="104"/>
    </row>
    <row r="115" s="65" customFormat="1" customHeight="1" spans="1:15">
      <c r="A115"/>
      <c r="B115" s="108" t="s">
        <v>790</v>
      </c>
      <c r="C115" s="109">
        <v>5</v>
      </c>
      <c r="D115" s="67"/>
      <c r="E115" s="67"/>
      <c r="F115" s="67"/>
      <c r="G115" s="67"/>
      <c r="H115" s="91"/>
      <c r="I115" s="91"/>
      <c r="J115" s="91"/>
      <c r="K115" s="91"/>
      <c r="L115" s="104"/>
      <c r="M115" s="104"/>
      <c r="N115" s="104"/>
      <c r="O115" s="104"/>
    </row>
    <row r="116" s="65" customFormat="1" customHeight="1" spans="1:15">
      <c r="A116"/>
      <c r="B116" s="108" t="s">
        <v>793</v>
      </c>
      <c r="C116" s="109">
        <v>3</v>
      </c>
      <c r="D116" s="67"/>
      <c r="E116" s="67"/>
      <c r="F116" s="67"/>
      <c r="G116" s="67"/>
      <c r="H116" s="91"/>
      <c r="I116" s="91"/>
      <c r="J116" s="91"/>
      <c r="K116" s="91"/>
      <c r="L116" s="104"/>
      <c r="M116" s="104"/>
      <c r="N116" s="104"/>
      <c r="O116" s="104"/>
    </row>
    <row r="117" s="65" customFormat="1" customHeight="1" spans="1:15">
      <c r="A117"/>
      <c r="B117" s="108" t="s">
        <v>794</v>
      </c>
      <c r="C117" s="109">
        <v>13</v>
      </c>
      <c r="D117" s="67"/>
      <c r="E117" s="67"/>
      <c r="F117" s="67"/>
      <c r="G117" s="67"/>
      <c r="H117" s="91"/>
      <c r="I117" s="91"/>
      <c r="J117" s="91"/>
      <c r="K117" s="91"/>
      <c r="L117" s="104"/>
      <c r="M117" s="104"/>
      <c r="N117" s="104"/>
      <c r="O117" s="104"/>
    </row>
    <row r="118" s="65" customFormat="1" customHeight="1" spans="1:15">
      <c r="A118"/>
      <c r="B118" s="108" t="s">
        <v>795</v>
      </c>
      <c r="C118" s="109">
        <v>11</v>
      </c>
      <c r="D118" s="67"/>
      <c r="E118" s="67"/>
      <c r="F118" s="67"/>
      <c r="G118" s="67"/>
      <c r="H118" s="91"/>
      <c r="I118" s="91"/>
      <c r="J118" s="91"/>
      <c r="K118" s="91"/>
      <c r="L118" s="104"/>
      <c r="M118" s="104"/>
      <c r="N118" s="104"/>
      <c r="O118" s="104"/>
    </row>
    <row r="119" s="65" customFormat="1" customHeight="1" spans="1:15">
      <c r="A119"/>
      <c r="B119" s="108" t="s">
        <v>797</v>
      </c>
      <c r="C119" s="109">
        <v>2</v>
      </c>
      <c r="D119" s="67"/>
      <c r="E119" s="67"/>
      <c r="F119" s="67"/>
      <c r="G119" s="67"/>
      <c r="H119" s="91"/>
      <c r="I119" s="91"/>
      <c r="J119" s="91"/>
      <c r="K119" s="91"/>
      <c r="L119" s="104"/>
      <c r="M119" s="104"/>
      <c r="N119" s="104"/>
      <c r="O119" s="104"/>
    </row>
    <row r="120" s="65" customFormat="1" ht="23.25" customHeight="1" spans="1:15">
      <c r="A120"/>
      <c r="B120" s="110" t="s">
        <v>22</v>
      </c>
      <c r="C120" s="111">
        <f>C121</f>
        <v>9</v>
      </c>
      <c r="D120" s="67"/>
      <c r="E120" s="67"/>
      <c r="F120" s="67"/>
      <c r="G120" s="67"/>
      <c r="H120" s="91"/>
      <c r="I120" s="91"/>
      <c r="J120" s="91"/>
      <c r="K120" s="91"/>
      <c r="L120" s="104"/>
      <c r="M120" s="104"/>
      <c r="N120" s="104"/>
      <c r="O120" s="104"/>
    </row>
    <row r="121" s="65" customFormat="1" customHeight="1" spans="1:15">
      <c r="A121"/>
      <c r="B121" s="108" t="s">
        <v>801</v>
      </c>
      <c r="C121" s="109">
        <v>9</v>
      </c>
      <c r="D121" s="67"/>
      <c r="E121" s="67"/>
      <c r="F121" s="67"/>
      <c r="G121" s="67"/>
      <c r="H121" s="91"/>
      <c r="I121" s="91"/>
      <c r="J121" s="91"/>
      <c r="K121" s="91"/>
      <c r="L121" s="104"/>
      <c r="M121" s="104"/>
      <c r="N121" s="104"/>
      <c r="O121" s="104"/>
    </row>
    <row r="122" s="65" customFormat="1" ht="23.25" customHeight="1" spans="1:15">
      <c r="A122"/>
      <c r="B122" s="110" t="s">
        <v>50</v>
      </c>
      <c r="C122" s="111">
        <f>SUM(C123:C132)</f>
        <v>20</v>
      </c>
      <c r="D122" s="67"/>
      <c r="E122" s="67"/>
      <c r="F122" s="67"/>
      <c r="G122" s="67"/>
      <c r="H122" s="91"/>
      <c r="I122" s="91"/>
      <c r="J122" s="91"/>
      <c r="K122" s="91"/>
      <c r="L122" s="104"/>
      <c r="M122" s="104"/>
      <c r="N122" s="104"/>
      <c r="O122" s="104"/>
    </row>
    <row r="123" s="65" customFormat="1" customHeight="1" spans="1:15">
      <c r="A123"/>
      <c r="B123" s="108" t="s">
        <v>791</v>
      </c>
      <c r="C123" s="109">
        <v>2</v>
      </c>
      <c r="D123" s="67"/>
      <c r="E123" s="67"/>
      <c r="F123" s="67"/>
      <c r="G123" s="67"/>
      <c r="H123" s="91"/>
      <c r="I123" s="91"/>
      <c r="J123" s="91"/>
      <c r="K123" s="91"/>
      <c r="L123" s="104"/>
      <c r="M123" s="104"/>
      <c r="N123" s="104"/>
      <c r="O123" s="104"/>
    </row>
    <row r="124" s="65" customFormat="1" customHeight="1" spans="1:15">
      <c r="A124"/>
      <c r="B124" s="108" t="s">
        <v>792</v>
      </c>
      <c r="C124" s="109">
        <v>1</v>
      </c>
      <c r="D124" s="67"/>
      <c r="E124" s="67"/>
      <c r="F124" s="67"/>
      <c r="G124" s="67"/>
      <c r="H124" s="91"/>
      <c r="I124" s="91"/>
      <c r="J124" s="91"/>
      <c r="K124" s="91"/>
      <c r="L124" s="104"/>
      <c r="M124" s="104"/>
      <c r="N124" s="104"/>
      <c r="O124" s="104"/>
    </row>
    <row r="125" s="65" customFormat="1" customHeight="1" spans="1:15">
      <c r="A125"/>
      <c r="B125" s="108" t="s">
        <v>795</v>
      </c>
      <c r="C125" s="109">
        <v>4</v>
      </c>
      <c r="D125" s="67"/>
      <c r="E125" s="67"/>
      <c r="F125" s="67"/>
      <c r="G125" s="67"/>
      <c r="H125" s="91"/>
      <c r="I125" s="91"/>
      <c r="J125" s="91"/>
      <c r="K125" s="91"/>
      <c r="L125" s="104"/>
      <c r="M125" s="104"/>
      <c r="N125" s="104"/>
      <c r="O125" s="104"/>
    </row>
    <row r="126" s="65" customFormat="1" customHeight="1" spans="1:15">
      <c r="A126"/>
      <c r="B126" s="108" t="s">
        <v>797</v>
      </c>
      <c r="C126" s="109">
        <v>1</v>
      </c>
      <c r="D126" s="67"/>
      <c r="E126" s="67"/>
      <c r="F126" s="67"/>
      <c r="G126" s="67"/>
      <c r="H126" s="91"/>
      <c r="I126" s="91"/>
      <c r="J126" s="91"/>
      <c r="K126" s="91"/>
      <c r="L126" s="104"/>
      <c r="M126" s="104"/>
      <c r="N126" s="104"/>
      <c r="O126" s="104"/>
    </row>
    <row r="127" s="65" customFormat="1" customHeight="1" spans="1:15">
      <c r="A127"/>
      <c r="B127" s="108" t="s">
        <v>802</v>
      </c>
      <c r="C127" s="109">
        <v>3</v>
      </c>
      <c r="D127" s="67"/>
      <c r="E127" s="67"/>
      <c r="F127" s="67"/>
      <c r="G127" s="67"/>
      <c r="H127" s="91"/>
      <c r="I127" s="91"/>
      <c r="J127" s="91"/>
      <c r="K127" s="91"/>
      <c r="L127" s="104"/>
      <c r="M127" s="104"/>
      <c r="N127" s="104"/>
      <c r="O127" s="104"/>
    </row>
    <row r="128" s="65" customFormat="1" customHeight="1" spans="1:15">
      <c r="A128"/>
      <c r="B128" s="108" t="s">
        <v>803</v>
      </c>
      <c r="C128" s="109">
        <v>1</v>
      </c>
      <c r="D128" s="67"/>
      <c r="E128" s="67"/>
      <c r="F128" s="67"/>
      <c r="G128" s="67"/>
      <c r="H128" s="91"/>
      <c r="I128" s="91"/>
      <c r="J128" s="91"/>
      <c r="K128" s="91"/>
      <c r="L128" s="104"/>
      <c r="M128" s="104"/>
      <c r="N128" s="104"/>
      <c r="O128" s="104"/>
    </row>
    <row r="129" s="65" customFormat="1" customHeight="1" spans="1:15">
      <c r="A129"/>
      <c r="B129" s="108" t="s">
        <v>804</v>
      </c>
      <c r="C129" s="109">
        <v>1</v>
      </c>
      <c r="D129" s="67"/>
      <c r="E129" s="67"/>
      <c r="F129" s="67"/>
      <c r="G129" s="67"/>
      <c r="H129" s="91"/>
      <c r="I129" s="91"/>
      <c r="J129" s="91"/>
      <c r="K129" s="91"/>
      <c r="L129" s="104"/>
      <c r="M129" s="104"/>
      <c r="N129" s="104"/>
      <c r="O129" s="104"/>
    </row>
    <row r="130" s="65" customFormat="1" customHeight="1" spans="1:15">
      <c r="A130"/>
      <c r="B130" s="108" t="s">
        <v>806</v>
      </c>
      <c r="C130" s="109">
        <v>2</v>
      </c>
      <c r="D130" s="67"/>
      <c r="E130" s="67"/>
      <c r="F130" s="67"/>
      <c r="G130" s="67"/>
      <c r="H130" s="91"/>
      <c r="I130" s="91"/>
      <c r="J130" s="91"/>
      <c r="K130" s="91"/>
      <c r="L130" s="104"/>
      <c r="M130" s="104"/>
      <c r="N130" s="104"/>
      <c r="O130" s="104"/>
    </row>
    <row r="131" s="65" customFormat="1" customHeight="1" spans="1:15">
      <c r="A131"/>
      <c r="B131" s="108" t="s">
        <v>807</v>
      </c>
      <c r="C131" s="109">
        <v>2</v>
      </c>
      <c r="D131" s="67"/>
      <c r="E131" s="67"/>
      <c r="F131" s="67"/>
      <c r="G131" s="67"/>
      <c r="H131" s="91"/>
      <c r="I131" s="91"/>
      <c r="J131" s="91"/>
      <c r="K131" s="91"/>
      <c r="L131" s="104"/>
      <c r="M131" s="104"/>
      <c r="N131" s="104"/>
      <c r="O131" s="104"/>
    </row>
    <row r="132" s="65" customFormat="1" customHeight="1" spans="1:15">
      <c r="A132"/>
      <c r="B132" s="108" t="s">
        <v>808</v>
      </c>
      <c r="C132" s="109">
        <v>3</v>
      </c>
      <c r="D132" s="67"/>
      <c r="E132" s="67"/>
      <c r="F132" s="67"/>
      <c r="G132" s="67"/>
      <c r="H132" s="91"/>
      <c r="I132" s="91"/>
      <c r="J132" s="91"/>
      <c r="K132" s="91"/>
      <c r="L132" s="104"/>
      <c r="M132" s="104"/>
      <c r="N132" s="104"/>
      <c r="O132" s="104"/>
    </row>
    <row r="133" s="65" customFormat="1" ht="23.25" customHeight="1" spans="1:15">
      <c r="A133"/>
      <c r="B133" s="110" t="s">
        <v>755</v>
      </c>
      <c r="C133" s="111">
        <f>SUM(C134:C135)</f>
        <v>2</v>
      </c>
      <c r="D133" s="67"/>
      <c r="E133" s="67"/>
      <c r="F133" s="67"/>
      <c r="G133" s="67"/>
      <c r="H133" s="91"/>
      <c r="I133" s="91"/>
      <c r="J133" s="91"/>
      <c r="K133" s="91"/>
      <c r="L133" s="104"/>
      <c r="M133" s="104"/>
      <c r="N133" s="104"/>
      <c r="O133" s="104"/>
    </row>
    <row r="134" s="65" customFormat="1" customHeight="1" spans="1:15">
      <c r="A134"/>
      <c r="B134" s="108" t="s">
        <v>797</v>
      </c>
      <c r="C134" s="109">
        <v>1</v>
      </c>
      <c r="D134" s="67"/>
      <c r="E134" s="67"/>
      <c r="F134" s="67"/>
      <c r="G134" s="67"/>
      <c r="H134" s="91"/>
      <c r="I134" s="91"/>
      <c r="J134" s="91"/>
      <c r="K134" s="91"/>
      <c r="L134" s="104"/>
      <c r="M134" s="104"/>
      <c r="N134" s="104"/>
      <c r="O134" s="104"/>
    </row>
    <row r="135" s="65" customFormat="1" customHeight="1" spans="1:15">
      <c r="A135"/>
      <c r="B135" s="108" t="s">
        <v>801</v>
      </c>
      <c r="C135" s="109">
        <v>1</v>
      </c>
      <c r="D135" s="67"/>
      <c r="E135" s="67"/>
      <c r="F135" s="67"/>
      <c r="G135" s="67"/>
      <c r="H135" s="91"/>
      <c r="I135" s="91"/>
      <c r="J135" s="91"/>
      <c r="K135" s="91"/>
      <c r="L135" s="104"/>
      <c r="M135" s="104"/>
      <c r="N135" s="104"/>
      <c r="O135" s="104"/>
    </row>
    <row r="136" s="65" customFormat="1" ht="23.25" customHeight="1" spans="1:15">
      <c r="A136"/>
      <c r="B136" s="112" t="s">
        <v>511</v>
      </c>
      <c r="C136" s="113">
        <f>C70+C79+C90+C93+C98+C105+C113+C120+C122+C133</f>
        <v>201</v>
      </c>
      <c r="D136" s="67"/>
      <c r="E136" s="67"/>
      <c r="F136" s="67"/>
      <c r="G136" s="67"/>
      <c r="H136" s="91"/>
      <c r="I136" s="91"/>
      <c r="J136" s="91"/>
      <c r="K136" s="91"/>
      <c r="L136" s="104"/>
      <c r="M136" s="104"/>
      <c r="N136" s="104"/>
      <c r="O136" s="104"/>
    </row>
    <row r="137" s="65" customFormat="1" ht="23.25" customHeight="1" spans="1:15">
      <c r="A137"/>
      <c r="B137" s="35" t="s">
        <v>748</v>
      </c>
      <c r="C137" s="114"/>
      <c r="D137" s="67"/>
      <c r="E137" s="67"/>
      <c r="F137" s="67"/>
      <c r="G137" s="67"/>
      <c r="H137" s="91"/>
      <c r="I137" s="91"/>
      <c r="J137" s="91"/>
      <c r="K137" s="91"/>
      <c r="L137" s="104"/>
      <c r="M137" s="104"/>
      <c r="N137" s="104"/>
      <c r="O137" s="104"/>
    </row>
    <row r="138" s="65" customFormat="1" ht="23.25" customHeight="1" spans="1:15">
      <c r="A138"/>
      <c r="B138" s="67"/>
      <c r="C138" s="67"/>
      <c r="D138" s="67"/>
      <c r="E138" s="67"/>
      <c r="F138" s="67"/>
      <c r="G138" s="67"/>
      <c r="H138" s="91"/>
      <c r="I138" s="91"/>
      <c r="J138" s="91"/>
      <c r="K138" s="91"/>
      <c r="L138" s="104"/>
      <c r="M138" s="104"/>
      <c r="N138" s="104"/>
      <c r="O138" s="104"/>
    </row>
    <row r="139" s="65" customFormat="1" ht="23.25" customHeight="1" spans="1:15">
      <c r="A139"/>
      <c r="B139" s="67"/>
      <c r="C139" s="67"/>
      <c r="D139" s="67"/>
      <c r="E139" s="67"/>
      <c r="F139" s="67"/>
      <c r="G139" s="67"/>
      <c r="H139" s="91"/>
      <c r="I139" s="91"/>
      <c r="J139" s="91"/>
      <c r="K139" s="91"/>
      <c r="L139" s="104"/>
      <c r="M139" s="104"/>
      <c r="N139" s="104"/>
      <c r="O139" s="104"/>
    </row>
    <row r="140" s="65" customFormat="1" ht="23.25" customHeight="1" spans="1:15">
      <c r="A140"/>
      <c r="B140" s="66" t="s">
        <v>815</v>
      </c>
      <c r="C140" s="67"/>
      <c r="D140" s="67"/>
      <c r="E140" s="67"/>
      <c r="F140" s="67"/>
      <c r="G140" s="67"/>
      <c r="H140" s="91"/>
      <c r="I140" s="91"/>
      <c r="J140" s="91"/>
      <c r="K140" s="91"/>
      <c r="L140" s="104"/>
      <c r="M140" s="104"/>
      <c r="N140" s="104"/>
      <c r="O140" s="104"/>
    </row>
    <row r="141" s="65" customFormat="1" ht="23.25" customHeight="1" spans="1:15">
      <c r="A141"/>
      <c r="B141" s="70" t="s">
        <v>813</v>
      </c>
      <c r="C141" s="72" t="s">
        <v>814</v>
      </c>
      <c r="D141" s="67"/>
      <c r="E141" s="67"/>
      <c r="F141" s="67"/>
      <c r="G141" s="67"/>
      <c r="H141" s="91"/>
      <c r="I141" s="91"/>
      <c r="J141" s="91"/>
      <c r="K141" s="91"/>
      <c r="L141" s="104"/>
      <c r="M141" s="104"/>
      <c r="N141" s="104"/>
      <c r="O141" s="104"/>
    </row>
    <row r="142" s="65" customFormat="1" ht="23.25" customHeight="1" spans="1:15">
      <c r="A142"/>
      <c r="B142" s="106" t="s">
        <v>55</v>
      </c>
      <c r="C142" s="94">
        <f>SUM(C143:C150)</f>
        <v>20251.68</v>
      </c>
      <c r="D142" s="67"/>
      <c r="E142" s="67"/>
      <c r="F142" s="67"/>
      <c r="G142" s="67"/>
      <c r="H142" s="91"/>
      <c r="I142" s="91"/>
      <c r="J142" s="91"/>
      <c r="K142" s="91"/>
      <c r="L142" s="104"/>
      <c r="M142" s="104"/>
      <c r="N142" s="104"/>
      <c r="O142" s="104"/>
    </row>
    <row r="143" s="65" customFormat="1" customHeight="1" spans="1:15">
      <c r="A143"/>
      <c r="B143" s="108" t="s">
        <v>791</v>
      </c>
      <c r="C143" s="93">
        <v>1000</v>
      </c>
      <c r="D143" s="67"/>
      <c r="E143" s="67"/>
      <c r="F143" s="67"/>
      <c r="G143" s="67"/>
      <c r="H143" s="91"/>
      <c r="I143" s="91"/>
      <c r="J143" s="91"/>
      <c r="K143" s="91"/>
      <c r="L143" s="104"/>
      <c r="M143" s="104"/>
      <c r="N143" s="104"/>
      <c r="O143" s="104"/>
    </row>
    <row r="144" s="65" customFormat="1" customHeight="1" spans="1:15">
      <c r="A144"/>
      <c r="B144" s="108" t="s">
        <v>792</v>
      </c>
      <c r="C144" s="93">
        <v>4000</v>
      </c>
      <c r="D144" s="67"/>
      <c r="E144" s="67"/>
      <c r="F144" s="67"/>
      <c r="G144" s="67"/>
      <c r="H144" s="91"/>
      <c r="I144" s="91"/>
      <c r="J144" s="91"/>
      <c r="K144" s="91"/>
      <c r="L144" s="104"/>
      <c r="M144" s="104"/>
      <c r="N144" s="104"/>
      <c r="O144" s="104"/>
    </row>
    <row r="145" s="65" customFormat="1" customHeight="1" spans="1:15">
      <c r="A145"/>
      <c r="B145" s="108" t="s">
        <v>796</v>
      </c>
      <c r="C145" s="93">
        <v>900</v>
      </c>
      <c r="D145" s="67"/>
      <c r="E145" s="67"/>
      <c r="F145" s="67"/>
      <c r="G145" s="67"/>
      <c r="H145" s="91"/>
      <c r="I145" s="91"/>
      <c r="J145" s="91"/>
      <c r="K145" s="91"/>
      <c r="L145" s="104"/>
      <c r="M145" s="104"/>
      <c r="N145" s="104"/>
      <c r="O145" s="104"/>
    </row>
    <row r="146" s="65" customFormat="1" customHeight="1" spans="1:15">
      <c r="A146"/>
      <c r="B146" s="108" t="s">
        <v>801</v>
      </c>
      <c r="C146" s="93">
        <v>6589.48</v>
      </c>
      <c r="D146" s="67"/>
      <c r="E146" s="67"/>
      <c r="F146" s="67"/>
      <c r="G146" s="67"/>
      <c r="H146" s="91"/>
      <c r="I146" s="91"/>
      <c r="J146" s="91"/>
      <c r="K146" s="91"/>
      <c r="L146" s="104"/>
      <c r="M146" s="104"/>
      <c r="N146" s="104"/>
      <c r="O146" s="104"/>
    </row>
    <row r="147" s="65" customFormat="1" customHeight="1" spans="1:15">
      <c r="A147"/>
      <c r="B147" s="108" t="s">
        <v>802</v>
      </c>
      <c r="C147" s="93">
        <v>4340</v>
      </c>
      <c r="D147" s="67"/>
      <c r="E147" s="67"/>
      <c r="F147" s="67"/>
      <c r="G147" s="67"/>
      <c r="H147" s="91"/>
      <c r="I147" s="91"/>
      <c r="J147" s="91"/>
      <c r="K147" s="91"/>
      <c r="L147" s="104"/>
      <c r="M147" s="104"/>
      <c r="N147" s="104"/>
      <c r="O147" s="104"/>
    </row>
    <row r="148" s="65" customFormat="1" customHeight="1" spans="1:15">
      <c r="A148"/>
      <c r="B148" s="108" t="s">
        <v>806</v>
      </c>
      <c r="C148" s="93">
        <v>1490</v>
      </c>
      <c r="D148" s="67"/>
      <c r="E148" s="67"/>
      <c r="F148" s="67"/>
      <c r="G148" s="67"/>
      <c r="H148" s="91"/>
      <c r="I148" s="91"/>
      <c r="J148" s="91"/>
      <c r="K148" s="91"/>
      <c r="L148" s="104"/>
      <c r="M148" s="104"/>
      <c r="N148" s="104"/>
      <c r="O148" s="104"/>
    </row>
    <row r="149" s="65" customFormat="1" customHeight="1" spans="1:15">
      <c r="A149"/>
      <c r="B149" s="108" t="s">
        <v>807</v>
      </c>
      <c r="C149" s="93">
        <v>1757.2</v>
      </c>
      <c r="D149" s="67"/>
      <c r="E149" s="67"/>
      <c r="F149" s="67"/>
      <c r="G149" s="67"/>
      <c r="H149" s="91"/>
      <c r="I149" s="91"/>
      <c r="J149" s="91"/>
      <c r="K149" s="91"/>
      <c r="L149" s="104"/>
      <c r="M149" s="104"/>
      <c r="N149" s="104"/>
      <c r="O149" s="104"/>
    </row>
    <row r="150" s="65" customFormat="1" customHeight="1" spans="1:15">
      <c r="A150"/>
      <c r="B150" s="108" t="s">
        <v>808</v>
      </c>
      <c r="C150" s="93">
        <v>175</v>
      </c>
      <c r="D150" s="67"/>
      <c r="E150" s="67"/>
      <c r="F150" s="67"/>
      <c r="G150" s="67"/>
      <c r="H150" s="91"/>
      <c r="I150" s="91"/>
      <c r="J150" s="91"/>
      <c r="K150" s="91"/>
      <c r="L150" s="104"/>
      <c r="M150" s="104"/>
      <c r="N150" s="104"/>
      <c r="O150" s="104"/>
    </row>
    <row r="151" s="65" customFormat="1" ht="23.25" customHeight="1" spans="1:15">
      <c r="A151"/>
      <c r="B151" s="110" t="s">
        <v>39</v>
      </c>
      <c r="C151" s="94">
        <f>SUM(C152:C161)</f>
        <v>123286.94</v>
      </c>
      <c r="D151" s="67"/>
      <c r="E151" s="67"/>
      <c r="F151" s="67"/>
      <c r="G151" s="67"/>
      <c r="H151" s="91"/>
      <c r="I151" s="91"/>
      <c r="J151" s="91"/>
      <c r="K151" s="91"/>
      <c r="L151" s="104"/>
      <c r="M151" s="104"/>
      <c r="N151" s="104"/>
      <c r="O151" s="104"/>
    </row>
    <row r="152" s="65" customFormat="1" customHeight="1" spans="1:15">
      <c r="A152"/>
      <c r="B152" s="108" t="s">
        <v>789</v>
      </c>
      <c r="C152" s="93">
        <v>7468.54</v>
      </c>
      <c r="D152" s="67"/>
      <c r="E152" s="67"/>
      <c r="F152" s="67"/>
      <c r="G152" s="67"/>
      <c r="H152" s="91"/>
      <c r="I152" s="91"/>
      <c r="J152" s="91"/>
      <c r="K152" s="91"/>
      <c r="L152" s="104"/>
      <c r="M152" s="104"/>
      <c r="N152" s="104"/>
      <c r="O152" s="104"/>
    </row>
    <row r="153" s="65" customFormat="1" customHeight="1" spans="1:15">
      <c r="A153"/>
      <c r="B153" s="108" t="s">
        <v>791</v>
      </c>
      <c r="C153" s="93">
        <v>4496.42</v>
      </c>
      <c r="D153" s="67"/>
      <c r="E153" s="67"/>
      <c r="F153" s="67"/>
      <c r="G153" s="67"/>
      <c r="H153" s="91"/>
      <c r="I153" s="91"/>
      <c r="J153" s="91"/>
      <c r="K153" s="91"/>
      <c r="L153" s="104"/>
      <c r="M153" s="104"/>
      <c r="N153" s="104"/>
      <c r="O153" s="104"/>
    </row>
    <row r="154" s="65" customFormat="1" customHeight="1" spans="1:15">
      <c r="A154"/>
      <c r="B154" s="108" t="s">
        <v>792</v>
      </c>
      <c r="C154" s="93">
        <v>64544.21</v>
      </c>
      <c r="D154" s="67"/>
      <c r="E154" s="67"/>
      <c r="F154" s="67"/>
      <c r="G154" s="67"/>
      <c r="H154" s="91"/>
      <c r="I154" s="91"/>
      <c r="J154" s="91"/>
      <c r="K154" s="91"/>
      <c r="L154" s="104"/>
      <c r="M154" s="104"/>
      <c r="N154" s="104"/>
      <c r="O154" s="104"/>
    </row>
    <row r="155" s="65" customFormat="1" customHeight="1" spans="1:15">
      <c r="A155"/>
      <c r="B155" s="108" t="s">
        <v>793</v>
      </c>
      <c r="C155" s="93">
        <v>33403.45</v>
      </c>
      <c r="D155" s="67"/>
      <c r="E155" s="67"/>
      <c r="F155" s="67"/>
      <c r="G155" s="67"/>
      <c r="H155" s="91"/>
      <c r="I155" s="91"/>
      <c r="J155" s="91"/>
      <c r="K155" s="91"/>
      <c r="L155" s="104"/>
      <c r="M155" s="104"/>
      <c r="N155" s="104"/>
      <c r="O155" s="104"/>
    </row>
    <row r="156" s="65" customFormat="1" customHeight="1" spans="1:15">
      <c r="A156"/>
      <c r="B156" s="108" t="s">
        <v>794</v>
      </c>
      <c r="C156" s="93">
        <v>1971.32</v>
      </c>
      <c r="D156" s="67"/>
      <c r="E156" s="67"/>
      <c r="F156" s="67"/>
      <c r="G156" s="67"/>
      <c r="H156" s="91"/>
      <c r="I156" s="91"/>
      <c r="J156" s="91"/>
      <c r="K156" s="91"/>
      <c r="L156" s="104"/>
      <c r="M156" s="104"/>
      <c r="N156" s="104"/>
      <c r="O156" s="104"/>
    </row>
    <row r="157" s="65" customFormat="1" customHeight="1" spans="1:15">
      <c r="A157"/>
      <c r="B157" s="108" t="s">
        <v>795</v>
      </c>
      <c r="C157" s="93">
        <v>400</v>
      </c>
      <c r="D157" s="67"/>
      <c r="E157" s="67"/>
      <c r="F157" s="67"/>
      <c r="G157" s="67"/>
      <c r="H157" s="91"/>
      <c r="I157" s="91"/>
      <c r="J157" s="91"/>
      <c r="K157" s="91"/>
      <c r="L157" s="104"/>
      <c r="M157" s="104"/>
      <c r="N157" s="104"/>
      <c r="O157" s="104"/>
    </row>
    <row r="158" s="65" customFormat="1" customHeight="1" spans="1:15">
      <c r="A158"/>
      <c r="B158" s="108" t="s">
        <v>801</v>
      </c>
      <c r="C158" s="93">
        <v>3760</v>
      </c>
      <c r="D158" s="67"/>
      <c r="E158" s="67"/>
      <c r="F158" s="67"/>
      <c r="G158" s="67"/>
      <c r="H158" s="91"/>
      <c r="I158" s="91"/>
      <c r="J158" s="91"/>
      <c r="K158" s="91"/>
      <c r="L158" s="104"/>
      <c r="M158" s="104"/>
      <c r="N158" s="104"/>
      <c r="O158" s="104"/>
    </row>
    <row r="159" s="65" customFormat="1" customHeight="1" spans="1:15">
      <c r="A159"/>
      <c r="B159" s="108" t="s">
        <v>802</v>
      </c>
      <c r="C159" s="93">
        <v>3856</v>
      </c>
      <c r="D159" s="67"/>
      <c r="E159" s="67"/>
      <c r="F159" s="67"/>
      <c r="G159" s="67"/>
      <c r="H159" s="91"/>
      <c r="I159" s="91"/>
      <c r="J159" s="91"/>
      <c r="K159" s="91"/>
      <c r="L159" s="104"/>
      <c r="M159" s="104"/>
      <c r="N159" s="104"/>
      <c r="O159" s="104"/>
    </row>
    <row r="160" s="65" customFormat="1" customHeight="1" spans="1:15">
      <c r="A160"/>
      <c r="B160" s="108" t="s">
        <v>804</v>
      </c>
      <c r="C160" s="93">
        <v>387</v>
      </c>
      <c r="D160" s="67"/>
      <c r="E160" s="67"/>
      <c r="F160" s="67"/>
      <c r="G160" s="67"/>
      <c r="H160" s="91"/>
      <c r="I160" s="91"/>
      <c r="J160" s="91"/>
      <c r="K160" s="91"/>
      <c r="L160" s="104"/>
      <c r="M160" s="104"/>
      <c r="N160" s="104"/>
      <c r="O160" s="104"/>
    </row>
    <row r="161" s="65" customFormat="1" customHeight="1" spans="1:15">
      <c r="A161"/>
      <c r="B161" s="108" t="s">
        <v>808</v>
      </c>
      <c r="C161" s="93">
        <v>3000</v>
      </c>
      <c r="D161" s="67"/>
      <c r="E161" s="67"/>
      <c r="F161" s="67"/>
      <c r="G161" s="67"/>
      <c r="H161" s="91"/>
      <c r="I161" s="91"/>
      <c r="J161" s="91"/>
      <c r="K161" s="91"/>
      <c r="L161" s="104"/>
      <c r="M161" s="104"/>
      <c r="N161" s="104"/>
      <c r="O161" s="104"/>
    </row>
    <row r="162" s="65" customFormat="1" ht="23.25" customHeight="1" spans="1:15">
      <c r="A162"/>
      <c r="B162" s="110" t="s">
        <v>99</v>
      </c>
      <c r="C162" s="94">
        <f>SUM(C163:C164)</f>
        <v>17458.37</v>
      </c>
      <c r="D162" s="67"/>
      <c r="E162" s="67"/>
      <c r="F162" s="67"/>
      <c r="G162" s="67"/>
      <c r="H162" s="91"/>
      <c r="I162" s="91"/>
      <c r="J162" s="91"/>
      <c r="K162" s="91"/>
      <c r="L162" s="104"/>
      <c r="M162" s="104"/>
      <c r="N162" s="104"/>
      <c r="O162" s="104"/>
    </row>
    <row r="163" s="65" customFormat="1" customHeight="1" spans="1:15">
      <c r="A163"/>
      <c r="B163" s="108" t="s">
        <v>801</v>
      </c>
      <c r="C163" s="93">
        <v>13713</v>
      </c>
      <c r="D163" s="67"/>
      <c r="E163" s="67"/>
      <c r="F163" s="67"/>
      <c r="G163" s="67"/>
      <c r="H163" s="91"/>
      <c r="I163" s="91"/>
      <c r="J163" s="91"/>
      <c r="K163" s="91"/>
      <c r="L163" s="104"/>
      <c r="M163" s="104"/>
      <c r="N163" s="104"/>
      <c r="O163" s="104"/>
    </row>
    <row r="164" s="65" customFormat="1" customHeight="1" spans="1:15">
      <c r="A164"/>
      <c r="B164" s="108" t="s">
        <v>807</v>
      </c>
      <c r="C164" s="93">
        <v>3745.37</v>
      </c>
      <c r="D164" s="67"/>
      <c r="E164" s="67"/>
      <c r="F164" s="67"/>
      <c r="G164" s="67"/>
      <c r="H164" s="91"/>
      <c r="I164" s="91"/>
      <c r="J164" s="91"/>
      <c r="K164" s="91"/>
      <c r="L164" s="104"/>
      <c r="M164" s="104"/>
      <c r="N164" s="104"/>
      <c r="O164" s="104"/>
    </row>
    <row r="165" s="65" customFormat="1" ht="23.25" customHeight="1" spans="1:15">
      <c r="A165"/>
      <c r="B165" s="110" t="s">
        <v>35</v>
      </c>
      <c r="C165" s="94">
        <f>SUM(C166:C169)</f>
        <v>10758.62</v>
      </c>
      <c r="D165" s="67"/>
      <c r="E165" s="67"/>
      <c r="F165" s="67"/>
      <c r="G165" s="67"/>
      <c r="H165" s="91"/>
      <c r="I165" s="91"/>
      <c r="J165" s="91"/>
      <c r="K165" s="91"/>
      <c r="L165" s="104"/>
      <c r="M165" s="104"/>
      <c r="N165" s="104"/>
      <c r="O165" s="104"/>
    </row>
    <row r="166" s="65" customFormat="1" customHeight="1" spans="1:15">
      <c r="A166"/>
      <c r="B166" s="108" t="s">
        <v>798</v>
      </c>
      <c r="C166" s="93">
        <v>2788</v>
      </c>
      <c r="D166" s="67"/>
      <c r="E166" s="67"/>
      <c r="F166" s="67"/>
      <c r="G166" s="67"/>
      <c r="H166" s="91"/>
      <c r="I166" s="91"/>
      <c r="J166" s="91"/>
      <c r="K166" s="91"/>
      <c r="L166" s="104"/>
      <c r="M166" s="104"/>
      <c r="N166" s="104"/>
      <c r="O166" s="104"/>
    </row>
    <row r="167" s="65" customFormat="1" customHeight="1" spans="1:15">
      <c r="A167"/>
      <c r="B167" s="108" t="s">
        <v>806</v>
      </c>
      <c r="C167" s="93">
        <v>3490.62</v>
      </c>
      <c r="D167" s="67"/>
      <c r="E167" s="67"/>
      <c r="F167" s="67"/>
      <c r="G167" s="67"/>
      <c r="H167" s="91"/>
      <c r="I167" s="91"/>
      <c r="J167" s="91"/>
      <c r="K167" s="91"/>
      <c r="L167" s="104"/>
      <c r="M167" s="104"/>
      <c r="N167" s="104"/>
      <c r="O167" s="104"/>
    </row>
    <row r="168" s="65" customFormat="1" customHeight="1" spans="1:15">
      <c r="A168"/>
      <c r="B168" s="108" t="s">
        <v>807</v>
      </c>
      <c r="C168" s="93">
        <v>1480</v>
      </c>
      <c r="D168" s="67"/>
      <c r="E168" s="67"/>
      <c r="F168" s="67"/>
      <c r="G168" s="67"/>
      <c r="H168" s="91"/>
      <c r="I168" s="91"/>
      <c r="J168" s="91"/>
      <c r="K168" s="91"/>
      <c r="L168" s="104"/>
      <c r="M168" s="104"/>
      <c r="N168" s="104"/>
      <c r="O168" s="104"/>
    </row>
    <row r="169" s="65" customFormat="1" customHeight="1" spans="1:15">
      <c r="A169"/>
      <c r="B169" s="108" t="s">
        <v>809</v>
      </c>
      <c r="C169" s="93">
        <v>3000</v>
      </c>
      <c r="D169" s="67"/>
      <c r="E169" s="67"/>
      <c r="F169" s="67"/>
      <c r="G169" s="67"/>
      <c r="H169" s="91"/>
      <c r="I169" s="91"/>
      <c r="J169" s="91"/>
      <c r="K169" s="91"/>
      <c r="L169" s="104"/>
      <c r="M169" s="104"/>
      <c r="N169" s="104"/>
      <c r="O169" s="104"/>
    </row>
    <row r="170" s="65" customFormat="1" ht="23.25" customHeight="1" spans="1:15">
      <c r="A170"/>
      <c r="B170" s="110" t="s">
        <v>103</v>
      </c>
      <c r="C170" s="94">
        <f>SUM(C171:C176)</f>
        <v>33354.72</v>
      </c>
      <c r="D170" s="67"/>
      <c r="E170" s="67"/>
      <c r="F170" s="67"/>
      <c r="G170" s="67"/>
      <c r="H170" s="91"/>
      <c r="I170" s="91"/>
      <c r="J170" s="91"/>
      <c r="K170" s="91"/>
      <c r="L170" s="104"/>
      <c r="M170" s="104"/>
      <c r="N170" s="104"/>
      <c r="O170" s="104"/>
    </row>
    <row r="171" s="65" customFormat="1" customHeight="1" spans="1:15">
      <c r="A171"/>
      <c r="B171" s="108" t="s">
        <v>792</v>
      </c>
      <c r="C171" s="93">
        <v>6000</v>
      </c>
      <c r="D171" s="67"/>
      <c r="E171" s="67"/>
      <c r="F171" s="67"/>
      <c r="G171" s="67"/>
      <c r="H171" s="91"/>
      <c r="I171" s="91"/>
      <c r="J171" s="91"/>
      <c r="K171" s="91"/>
      <c r="L171" s="104"/>
      <c r="M171" s="104"/>
      <c r="N171" s="104"/>
      <c r="O171" s="104"/>
    </row>
    <row r="172" s="65" customFormat="1" customHeight="1" spans="1:15">
      <c r="A172"/>
      <c r="B172" s="108" t="s">
        <v>793</v>
      </c>
      <c r="C172" s="93">
        <v>21631.68</v>
      </c>
      <c r="D172" s="67"/>
      <c r="E172" s="67"/>
      <c r="F172" s="67"/>
      <c r="G172" s="67"/>
      <c r="H172" s="91"/>
      <c r="I172" s="91"/>
      <c r="J172" s="91"/>
      <c r="K172" s="91"/>
      <c r="L172" s="104"/>
      <c r="M172" s="104"/>
      <c r="N172" s="104"/>
      <c r="O172" s="104"/>
    </row>
    <row r="173" s="65" customFormat="1" customHeight="1" spans="1:15">
      <c r="A173"/>
      <c r="B173" s="108" t="s">
        <v>795</v>
      </c>
      <c r="C173" s="93">
        <v>250</v>
      </c>
      <c r="D173" s="67"/>
      <c r="E173" s="67"/>
      <c r="F173" s="67"/>
      <c r="G173" s="67"/>
      <c r="H173" s="91"/>
      <c r="I173" s="91"/>
      <c r="J173" s="91"/>
      <c r="K173" s="91"/>
      <c r="L173" s="104"/>
      <c r="M173" s="104"/>
      <c r="N173" s="104"/>
      <c r="O173" s="104"/>
    </row>
    <row r="174" s="65" customFormat="1" customHeight="1" spans="1:15">
      <c r="A174"/>
      <c r="B174" s="108" t="s">
        <v>798</v>
      </c>
      <c r="C174" s="93">
        <v>4708.04</v>
      </c>
      <c r="D174" s="67"/>
      <c r="E174" s="67"/>
      <c r="F174" s="67"/>
      <c r="G174" s="67"/>
      <c r="H174" s="91"/>
      <c r="I174" s="91"/>
      <c r="J174" s="91"/>
      <c r="K174" s="91"/>
      <c r="L174" s="104"/>
      <c r="M174" s="104"/>
      <c r="N174" s="104"/>
      <c r="O174" s="104"/>
    </row>
    <row r="175" s="65" customFormat="1" customHeight="1" spans="1:15">
      <c r="A175"/>
      <c r="B175" s="108" t="s">
        <v>800</v>
      </c>
      <c r="C175" s="93">
        <v>405</v>
      </c>
      <c r="D175" s="67"/>
      <c r="E175" s="67"/>
      <c r="F175" s="67"/>
      <c r="G175" s="67"/>
      <c r="H175" s="91"/>
      <c r="I175" s="91"/>
      <c r="J175" s="91"/>
      <c r="K175" s="91"/>
      <c r="L175" s="104"/>
      <c r="M175" s="104"/>
      <c r="N175" s="104"/>
      <c r="O175" s="104"/>
    </row>
    <row r="176" s="65" customFormat="1" customHeight="1" spans="1:15">
      <c r="A176"/>
      <c r="B176" s="108" t="s">
        <v>806</v>
      </c>
      <c r="C176" s="93">
        <v>360</v>
      </c>
      <c r="D176" s="67"/>
      <c r="E176" s="67"/>
      <c r="F176" s="67"/>
      <c r="G176" s="67"/>
      <c r="H176" s="91"/>
      <c r="I176" s="91"/>
      <c r="J176" s="91"/>
      <c r="K176" s="91"/>
      <c r="L176" s="104"/>
      <c r="M176" s="104"/>
      <c r="N176" s="104"/>
      <c r="O176" s="104"/>
    </row>
    <row r="177" s="65" customFormat="1" ht="23.25" customHeight="1" spans="1:15">
      <c r="A177"/>
      <c r="B177" s="110" t="s">
        <v>17</v>
      </c>
      <c r="C177" s="94">
        <f>SUM(C178:C184)</f>
        <v>41118.21</v>
      </c>
      <c r="D177" s="67"/>
      <c r="E177" s="67"/>
      <c r="F177" s="67"/>
      <c r="G177" s="67"/>
      <c r="H177" s="91"/>
      <c r="I177" s="91"/>
      <c r="J177" s="91"/>
      <c r="K177" s="91"/>
      <c r="L177" s="104"/>
      <c r="M177" s="104"/>
      <c r="N177" s="104"/>
      <c r="O177" s="104"/>
    </row>
    <row r="178" s="65" customFormat="1" customHeight="1" spans="1:15">
      <c r="A178"/>
      <c r="B178" s="108" t="s">
        <v>793</v>
      </c>
      <c r="C178" s="93">
        <v>20600</v>
      </c>
      <c r="D178" s="67"/>
      <c r="E178" s="67"/>
      <c r="F178" s="67"/>
      <c r="G178" s="67"/>
      <c r="H178" s="91"/>
      <c r="I178" s="91"/>
      <c r="J178" s="91"/>
      <c r="K178" s="91"/>
      <c r="L178" s="104"/>
      <c r="M178" s="104"/>
      <c r="N178" s="104"/>
      <c r="O178" s="104"/>
    </row>
    <row r="179" s="65" customFormat="1" customHeight="1" spans="1:15">
      <c r="A179"/>
      <c r="B179" s="108" t="s">
        <v>794</v>
      </c>
      <c r="C179" s="93">
        <v>5544.37</v>
      </c>
      <c r="D179" s="67"/>
      <c r="E179" s="67"/>
      <c r="F179" s="67"/>
      <c r="G179" s="67"/>
      <c r="H179" s="91"/>
      <c r="I179" s="91"/>
      <c r="J179" s="91"/>
      <c r="K179" s="91"/>
      <c r="L179" s="104"/>
      <c r="M179" s="104"/>
      <c r="N179" s="104"/>
      <c r="O179" s="104"/>
    </row>
    <row r="180" s="65" customFormat="1" customHeight="1" spans="1:15">
      <c r="A180"/>
      <c r="B180" s="108" t="s">
        <v>795</v>
      </c>
      <c r="C180" s="93">
        <v>5097.7</v>
      </c>
      <c r="D180" s="67"/>
      <c r="E180" s="67"/>
      <c r="F180" s="67"/>
      <c r="G180" s="67"/>
      <c r="H180" s="91"/>
      <c r="I180" s="91"/>
      <c r="J180" s="91"/>
      <c r="K180" s="91"/>
      <c r="L180" s="104"/>
      <c r="M180" s="104"/>
      <c r="N180" s="104"/>
      <c r="O180" s="104"/>
    </row>
    <row r="181" s="65" customFormat="1" customHeight="1" spans="1:15">
      <c r="A181"/>
      <c r="B181" s="108" t="s">
        <v>804</v>
      </c>
      <c r="C181" s="93">
        <v>637.78</v>
      </c>
      <c r="D181" s="67"/>
      <c r="E181" s="67"/>
      <c r="F181" s="67"/>
      <c r="G181" s="67"/>
      <c r="H181" s="91"/>
      <c r="I181" s="91"/>
      <c r="J181" s="91"/>
      <c r="K181" s="91"/>
      <c r="L181" s="104"/>
      <c r="M181" s="104"/>
      <c r="N181" s="104"/>
      <c r="O181" s="104"/>
    </row>
    <row r="182" s="65" customFormat="1" customHeight="1" spans="1:15">
      <c r="A182"/>
      <c r="B182" s="108" t="s">
        <v>806</v>
      </c>
      <c r="C182" s="93">
        <v>1061.9</v>
      </c>
      <c r="D182" s="67"/>
      <c r="E182" s="67"/>
      <c r="F182" s="67"/>
      <c r="G182" s="67"/>
      <c r="H182" s="91"/>
      <c r="I182" s="91"/>
      <c r="J182" s="91"/>
      <c r="K182" s="91"/>
      <c r="L182" s="104"/>
      <c r="M182" s="104"/>
      <c r="N182" s="104"/>
      <c r="O182" s="104"/>
    </row>
    <row r="183" s="65" customFormat="1" customHeight="1" spans="1:15">
      <c r="A183"/>
      <c r="B183" s="108" t="s">
        <v>807</v>
      </c>
      <c r="C183" s="93">
        <v>3570</v>
      </c>
      <c r="D183" s="67"/>
      <c r="E183" s="67"/>
      <c r="F183" s="67"/>
      <c r="G183" s="67"/>
      <c r="H183" s="91"/>
      <c r="I183" s="91"/>
      <c r="J183" s="91"/>
      <c r="K183" s="91"/>
      <c r="L183" s="104"/>
      <c r="M183" s="104"/>
      <c r="N183" s="104"/>
      <c r="O183" s="104"/>
    </row>
    <row r="184" s="65" customFormat="1" customHeight="1" spans="1:15">
      <c r="A184"/>
      <c r="B184" s="108" t="s">
        <v>808</v>
      </c>
      <c r="C184" s="93">
        <v>4606.46</v>
      </c>
      <c r="D184" s="67"/>
      <c r="E184" s="67"/>
      <c r="F184" s="67"/>
      <c r="G184" s="67"/>
      <c r="H184" s="91"/>
      <c r="I184" s="91"/>
      <c r="J184" s="91"/>
      <c r="K184" s="91"/>
      <c r="L184" s="104"/>
      <c r="M184" s="104"/>
      <c r="N184" s="104"/>
      <c r="O184" s="104"/>
    </row>
    <row r="185" s="65" customFormat="1" ht="23.25" customHeight="1" spans="1:15">
      <c r="A185"/>
      <c r="B185" s="110" t="s">
        <v>26</v>
      </c>
      <c r="C185" s="94">
        <f>SUM(C186:C191)</f>
        <v>56106.24</v>
      </c>
      <c r="D185" s="67"/>
      <c r="E185" s="67"/>
      <c r="F185" s="67"/>
      <c r="G185" s="67"/>
      <c r="H185" s="91"/>
      <c r="I185" s="91"/>
      <c r="J185" s="91"/>
      <c r="K185" s="91"/>
      <c r="L185" s="104"/>
      <c r="M185" s="104"/>
      <c r="N185" s="104"/>
      <c r="O185" s="104"/>
    </row>
    <row r="186" s="65" customFormat="1" customHeight="1" spans="1:15">
      <c r="A186"/>
      <c r="B186" s="108" t="s">
        <v>789</v>
      </c>
      <c r="C186" s="93">
        <v>6338.85</v>
      </c>
      <c r="D186" s="67"/>
      <c r="E186" s="67"/>
      <c r="F186" s="67"/>
      <c r="G186" s="67"/>
      <c r="H186" s="91"/>
      <c r="I186" s="91"/>
      <c r="J186" s="91"/>
      <c r="K186" s="91"/>
      <c r="L186" s="104"/>
      <c r="M186" s="104"/>
      <c r="N186" s="104"/>
      <c r="O186" s="104"/>
    </row>
    <row r="187" s="65" customFormat="1" customHeight="1" spans="1:15">
      <c r="A187"/>
      <c r="B187" s="108" t="s">
        <v>790</v>
      </c>
      <c r="C187" s="93">
        <v>7000</v>
      </c>
      <c r="D187" s="67"/>
      <c r="E187" s="67"/>
      <c r="F187" s="67"/>
      <c r="G187" s="67"/>
      <c r="H187" s="91"/>
      <c r="I187" s="91"/>
      <c r="J187" s="91"/>
      <c r="K187" s="91"/>
      <c r="L187" s="104"/>
      <c r="M187" s="104"/>
      <c r="N187" s="104"/>
      <c r="O187" s="104"/>
    </row>
    <row r="188" s="65" customFormat="1" customHeight="1" spans="1:15">
      <c r="A188"/>
      <c r="B188" s="108" t="s">
        <v>793</v>
      </c>
      <c r="C188" s="93">
        <v>9707.79</v>
      </c>
      <c r="D188" s="67"/>
      <c r="E188" s="67"/>
      <c r="F188" s="67"/>
      <c r="G188" s="67"/>
      <c r="H188" s="91"/>
      <c r="I188" s="91"/>
      <c r="J188" s="91"/>
      <c r="K188" s="91"/>
      <c r="L188" s="104"/>
      <c r="M188" s="104"/>
      <c r="N188" s="104"/>
      <c r="O188" s="104"/>
    </row>
    <row r="189" s="65" customFormat="1" customHeight="1" spans="1:15">
      <c r="A189"/>
      <c r="B189" s="108" t="s">
        <v>794</v>
      </c>
      <c r="C189" s="93">
        <v>16069.52</v>
      </c>
      <c r="D189" s="67"/>
      <c r="E189" s="67"/>
      <c r="F189" s="67"/>
      <c r="G189" s="67"/>
      <c r="H189" s="91"/>
      <c r="I189" s="91"/>
      <c r="J189" s="91"/>
      <c r="K189" s="91"/>
      <c r="L189" s="104"/>
      <c r="M189" s="104"/>
      <c r="N189" s="104"/>
      <c r="O189" s="104"/>
    </row>
    <row r="190" s="65" customFormat="1" customHeight="1" spans="1:15">
      <c r="A190"/>
      <c r="B190" s="108" t="s">
        <v>795</v>
      </c>
      <c r="C190" s="93">
        <v>15990.08</v>
      </c>
      <c r="D190" s="67"/>
      <c r="E190" s="67"/>
      <c r="F190" s="67"/>
      <c r="G190" s="67"/>
      <c r="H190" s="91"/>
      <c r="I190" s="91"/>
      <c r="J190" s="91"/>
      <c r="K190" s="91"/>
      <c r="L190" s="104"/>
      <c r="M190" s="104"/>
      <c r="N190" s="104"/>
      <c r="O190" s="104"/>
    </row>
    <row r="191" s="65" customFormat="1" customHeight="1" spans="1:15">
      <c r="A191"/>
      <c r="B191" s="108" t="s">
        <v>797</v>
      </c>
      <c r="C191" s="93">
        <v>1000</v>
      </c>
      <c r="D191" s="67"/>
      <c r="E191" s="67"/>
      <c r="F191" s="67"/>
      <c r="G191" s="67"/>
      <c r="H191" s="91"/>
      <c r="I191" s="91"/>
      <c r="J191" s="91"/>
      <c r="K191" s="91"/>
      <c r="L191" s="104"/>
      <c r="M191" s="104"/>
      <c r="N191" s="104"/>
      <c r="O191" s="104"/>
    </row>
    <row r="192" s="65" customFormat="1" ht="23.25" customHeight="1" spans="1:15">
      <c r="A192"/>
      <c r="B192" s="110" t="s">
        <v>22</v>
      </c>
      <c r="C192" s="94">
        <f>C193</f>
        <v>40000</v>
      </c>
      <c r="D192" s="67"/>
      <c r="E192" s="67"/>
      <c r="F192" s="67"/>
      <c r="G192" s="67"/>
      <c r="H192" s="91"/>
      <c r="I192" s="91"/>
      <c r="J192" s="91"/>
      <c r="K192" s="91"/>
      <c r="L192" s="104"/>
      <c r="M192" s="104"/>
      <c r="N192" s="104"/>
      <c r="O192" s="104"/>
    </row>
    <row r="193" s="65" customFormat="1" customHeight="1" spans="1:15">
      <c r="A193"/>
      <c r="B193" s="108" t="s">
        <v>801</v>
      </c>
      <c r="C193" s="93">
        <v>40000</v>
      </c>
      <c r="D193" s="67"/>
      <c r="E193" s="67"/>
      <c r="F193" s="67"/>
      <c r="G193" s="67"/>
      <c r="H193" s="91"/>
      <c r="I193" s="91"/>
      <c r="J193" s="91"/>
      <c r="K193" s="91"/>
      <c r="L193" s="104"/>
      <c r="M193" s="104"/>
      <c r="N193" s="104"/>
      <c r="O193" s="104"/>
    </row>
    <row r="194" s="65" customFormat="1" ht="23.25" customHeight="1" spans="1:15">
      <c r="A194"/>
      <c r="B194" s="110" t="s">
        <v>50</v>
      </c>
      <c r="C194" s="94">
        <f>SUM(C195:C204)</f>
        <v>27361.67</v>
      </c>
      <c r="D194" s="67"/>
      <c r="E194" s="67"/>
      <c r="F194" s="67"/>
      <c r="G194" s="67"/>
      <c r="H194" s="91"/>
      <c r="I194" s="91"/>
      <c r="J194" s="91"/>
      <c r="K194" s="91"/>
      <c r="L194" s="104"/>
      <c r="M194" s="104"/>
      <c r="N194" s="104"/>
      <c r="O194" s="104"/>
    </row>
    <row r="195" s="65" customFormat="1" customHeight="1" spans="1:15">
      <c r="A195"/>
      <c r="B195" s="108" t="s">
        <v>791</v>
      </c>
      <c r="C195" s="93">
        <v>3830.24</v>
      </c>
      <c r="D195" s="67"/>
      <c r="E195" s="67"/>
      <c r="F195" s="67"/>
      <c r="G195" s="67"/>
      <c r="H195" s="91"/>
      <c r="I195" s="91"/>
      <c r="J195" s="91"/>
      <c r="K195" s="91"/>
      <c r="L195" s="104"/>
      <c r="M195" s="104"/>
      <c r="N195" s="104"/>
      <c r="O195" s="104"/>
    </row>
    <row r="196" s="65" customFormat="1" customHeight="1" spans="1:15">
      <c r="A196"/>
      <c r="B196" s="108" t="s">
        <v>792</v>
      </c>
      <c r="C196" s="93">
        <v>8000</v>
      </c>
      <c r="D196" s="67"/>
      <c r="E196" s="67"/>
      <c r="F196" s="67"/>
      <c r="G196" s="67"/>
      <c r="H196" s="91"/>
      <c r="I196" s="91"/>
      <c r="J196" s="91"/>
      <c r="K196" s="91"/>
      <c r="L196" s="104"/>
      <c r="M196" s="104"/>
      <c r="N196" s="104"/>
      <c r="O196" s="104"/>
    </row>
    <row r="197" s="65" customFormat="1" customHeight="1" spans="1:15">
      <c r="A197"/>
      <c r="B197" s="108" t="s">
        <v>795</v>
      </c>
      <c r="C197" s="93">
        <v>1411.8</v>
      </c>
      <c r="D197" s="67"/>
      <c r="E197" s="67"/>
      <c r="F197" s="67"/>
      <c r="G197" s="67"/>
      <c r="H197" s="91"/>
      <c r="I197" s="91"/>
      <c r="J197" s="91"/>
      <c r="K197" s="91"/>
      <c r="L197" s="104"/>
      <c r="M197" s="104"/>
      <c r="N197" s="104"/>
      <c r="O197" s="104"/>
    </row>
    <row r="198" s="65" customFormat="1" customHeight="1" spans="1:15">
      <c r="A198"/>
      <c r="B198" s="108" t="s">
        <v>797</v>
      </c>
      <c r="C198" s="93">
        <v>1599.73</v>
      </c>
      <c r="D198" s="67"/>
      <c r="E198" s="67"/>
      <c r="F198" s="67"/>
      <c r="G198" s="67"/>
      <c r="H198" s="91"/>
      <c r="I198" s="91"/>
      <c r="J198" s="91"/>
      <c r="K198" s="91"/>
      <c r="L198" s="104"/>
      <c r="M198" s="104"/>
      <c r="N198" s="104"/>
      <c r="O198" s="104"/>
    </row>
    <row r="199" s="65" customFormat="1" customHeight="1" spans="1:15">
      <c r="A199"/>
      <c r="B199" s="108" t="s">
        <v>802</v>
      </c>
      <c r="C199" s="93">
        <v>1287</v>
      </c>
      <c r="D199" s="67"/>
      <c r="E199" s="67"/>
      <c r="F199" s="67"/>
      <c r="G199" s="67"/>
      <c r="H199" s="91"/>
      <c r="I199" s="91"/>
      <c r="J199" s="91"/>
      <c r="K199" s="91"/>
      <c r="L199" s="104"/>
      <c r="M199" s="104"/>
      <c r="N199" s="104"/>
      <c r="O199" s="104"/>
    </row>
    <row r="200" s="65" customFormat="1" customHeight="1" spans="1:15">
      <c r="A200"/>
      <c r="B200" s="108" t="s">
        <v>803</v>
      </c>
      <c r="C200" s="93">
        <v>4136</v>
      </c>
      <c r="D200" s="67"/>
      <c r="E200" s="67"/>
      <c r="F200" s="67"/>
      <c r="G200" s="67"/>
      <c r="H200" s="91"/>
      <c r="I200" s="91"/>
      <c r="J200" s="91"/>
      <c r="K200" s="91"/>
      <c r="L200" s="104"/>
      <c r="M200" s="104"/>
      <c r="N200" s="104"/>
      <c r="O200" s="104"/>
    </row>
    <row r="201" s="65" customFormat="1" customHeight="1" spans="1:15">
      <c r="A201"/>
      <c r="B201" s="108" t="s">
        <v>804</v>
      </c>
      <c r="C201" s="93">
        <v>2642</v>
      </c>
      <c r="D201" s="67"/>
      <c r="E201" s="67"/>
      <c r="F201" s="67"/>
      <c r="G201" s="67"/>
      <c r="H201" s="91"/>
      <c r="I201" s="91"/>
      <c r="J201" s="91"/>
      <c r="K201" s="91"/>
      <c r="L201" s="104"/>
      <c r="M201" s="104"/>
      <c r="N201" s="104"/>
      <c r="O201" s="104"/>
    </row>
    <row r="202" s="65" customFormat="1" customHeight="1" spans="1:15">
      <c r="A202"/>
      <c r="B202" s="108" t="s">
        <v>806</v>
      </c>
      <c r="C202" s="93">
        <v>2437</v>
      </c>
      <c r="D202" s="67"/>
      <c r="E202" s="67"/>
      <c r="F202" s="67"/>
      <c r="G202" s="67"/>
      <c r="H202" s="91"/>
      <c r="I202" s="91"/>
      <c r="J202" s="91"/>
      <c r="K202" s="91"/>
      <c r="L202" s="104"/>
      <c r="M202" s="104"/>
      <c r="N202" s="104"/>
      <c r="O202" s="104"/>
    </row>
    <row r="203" s="65" customFormat="1" customHeight="1" spans="1:15">
      <c r="A203"/>
      <c r="B203" s="108" t="s">
        <v>807</v>
      </c>
      <c r="C203" s="93">
        <v>800</v>
      </c>
      <c r="D203" s="67"/>
      <c r="E203" s="67"/>
      <c r="F203" s="67"/>
      <c r="G203" s="67"/>
      <c r="H203" s="91"/>
      <c r="I203" s="91"/>
      <c r="J203" s="91"/>
      <c r="K203" s="91"/>
      <c r="L203" s="104"/>
      <c r="M203" s="104"/>
      <c r="N203" s="104"/>
      <c r="O203" s="104"/>
    </row>
    <row r="204" s="65" customFormat="1" customHeight="1" spans="1:15">
      <c r="A204"/>
      <c r="B204" s="108" t="s">
        <v>808</v>
      </c>
      <c r="C204" s="93">
        <v>1217.9</v>
      </c>
      <c r="D204" s="67"/>
      <c r="E204" s="67"/>
      <c r="F204" s="67"/>
      <c r="G204" s="67"/>
      <c r="H204" s="91"/>
      <c r="I204" s="91"/>
      <c r="J204" s="91"/>
      <c r="K204" s="91"/>
      <c r="L204" s="104"/>
      <c r="M204" s="104"/>
      <c r="N204" s="104"/>
      <c r="O204" s="104"/>
    </row>
    <row r="205" s="65" customFormat="1" ht="23.25" customHeight="1" spans="1:15">
      <c r="A205"/>
      <c r="B205" s="110" t="s">
        <v>755</v>
      </c>
      <c r="C205" s="94">
        <f>SUM(C206:C207)</f>
        <v>8320</v>
      </c>
      <c r="D205" s="67"/>
      <c r="E205" s="67"/>
      <c r="F205" s="67"/>
      <c r="G205" s="67"/>
      <c r="H205" s="91"/>
      <c r="I205" s="91"/>
      <c r="J205" s="91"/>
      <c r="K205" s="91"/>
      <c r="L205" s="104"/>
      <c r="M205" s="104"/>
      <c r="N205" s="104"/>
      <c r="O205" s="104"/>
    </row>
    <row r="206" s="65" customFormat="1" customHeight="1" spans="1:15">
      <c r="A206"/>
      <c r="B206" s="108" t="s">
        <v>797</v>
      </c>
      <c r="C206" s="93">
        <v>1380</v>
      </c>
      <c r="D206" s="67"/>
      <c r="E206" s="67"/>
      <c r="F206" s="67"/>
      <c r="G206" s="67"/>
      <c r="H206" s="91"/>
      <c r="I206" s="91"/>
      <c r="J206" s="91"/>
      <c r="K206" s="91"/>
      <c r="L206" s="104"/>
      <c r="M206" s="104"/>
      <c r="N206" s="104"/>
      <c r="O206" s="104"/>
    </row>
    <row r="207" s="65" customFormat="1" customHeight="1" spans="1:15">
      <c r="A207"/>
      <c r="B207" s="108" t="s">
        <v>801</v>
      </c>
      <c r="C207" s="93">
        <v>6940</v>
      </c>
      <c r="D207" s="67"/>
      <c r="E207" s="67"/>
      <c r="F207" s="67"/>
      <c r="G207" s="67"/>
      <c r="H207" s="91"/>
      <c r="I207" s="91"/>
      <c r="J207" s="91"/>
      <c r="K207" s="91"/>
      <c r="L207" s="104"/>
      <c r="M207" s="104"/>
      <c r="N207" s="104"/>
      <c r="O207" s="104"/>
    </row>
    <row r="208" s="65" customFormat="1" ht="23.25" customHeight="1" spans="1:15">
      <c r="A208"/>
      <c r="B208" s="84" t="s">
        <v>511</v>
      </c>
      <c r="C208" s="115">
        <f>C142+C151+C162+C165+C170+C177+C185+C192+C194+C205</f>
        <v>378016.45</v>
      </c>
      <c r="D208" s="67"/>
      <c r="E208" s="67"/>
      <c r="F208" s="67"/>
      <c r="G208" s="67"/>
      <c r="H208" s="91"/>
      <c r="I208" s="91"/>
      <c r="J208" s="91"/>
      <c r="K208" s="91"/>
      <c r="L208" s="104"/>
      <c r="M208" s="104"/>
      <c r="N208" s="104"/>
      <c r="O208" s="104"/>
    </row>
    <row r="209" s="65" customFormat="1" ht="23.25" customHeight="1" spans="1:15">
      <c r="A209"/>
      <c r="B209" s="35" t="s">
        <v>748</v>
      </c>
      <c r="C209" s="67"/>
      <c r="D209" s="67"/>
      <c r="E209" s="67"/>
      <c r="F209" s="67"/>
      <c r="G209" s="67"/>
      <c r="H209" s="91"/>
      <c r="I209" s="91"/>
      <c r="J209" s="91"/>
      <c r="K209" s="91"/>
      <c r="L209" s="104"/>
      <c r="M209" s="104"/>
      <c r="N209" s="104"/>
      <c r="O209" s="104"/>
    </row>
    <row r="210" s="65" customFormat="1" ht="23.25" customHeight="1" spans="1:15">
      <c r="A210"/>
      <c r="D210" s="67"/>
      <c r="E210" s="67"/>
      <c r="F210" s="67"/>
      <c r="G210" s="67"/>
      <c r="H210" s="91"/>
      <c r="I210" s="91"/>
      <c r="J210" s="91"/>
      <c r="K210" s="91"/>
      <c r="L210" s="104"/>
      <c r="M210" s="104"/>
      <c r="N210" s="104"/>
      <c r="O210" s="104"/>
    </row>
    <row r="211" s="65" customFormat="1" ht="23.25" customHeight="1" spans="1:15">
      <c r="A211"/>
      <c r="D211" s="67"/>
      <c r="E211" s="67"/>
      <c r="F211" s="67"/>
      <c r="G211" s="67"/>
      <c r="H211" s="91"/>
      <c r="I211" s="91"/>
      <c r="J211" s="91"/>
      <c r="K211" s="91"/>
      <c r="L211" s="104"/>
      <c r="M211" s="104"/>
      <c r="N211" s="104"/>
      <c r="O211" s="104"/>
    </row>
    <row r="212" s="65" customFormat="1" ht="23.25" customHeight="1" spans="1:15">
      <c r="A212"/>
      <c r="B212" s="66" t="s">
        <v>816</v>
      </c>
      <c r="C212" s="67"/>
      <c r="D212" s="67"/>
      <c r="E212" s="67"/>
      <c r="F212" s="67"/>
      <c r="G212" s="67"/>
      <c r="H212" s="91"/>
      <c r="I212" s="91"/>
      <c r="J212" s="91"/>
      <c r="K212" s="91"/>
      <c r="L212" s="104"/>
      <c r="M212" s="104"/>
      <c r="N212" s="104"/>
      <c r="O212" s="104"/>
    </row>
    <row r="213" s="65" customFormat="1" ht="36.75" customHeight="1" spans="1:15">
      <c r="A213"/>
      <c r="B213" s="70" t="s">
        <v>813</v>
      </c>
      <c r="C213" s="72" t="s">
        <v>814</v>
      </c>
      <c r="D213" s="67"/>
      <c r="E213" s="67"/>
      <c r="F213" s="67"/>
      <c r="G213" s="67"/>
      <c r="H213" s="91"/>
      <c r="I213" s="91"/>
      <c r="J213" s="91"/>
      <c r="K213" s="91"/>
      <c r="L213" s="104"/>
      <c r="M213" s="104"/>
      <c r="N213" s="104"/>
      <c r="O213" s="104"/>
    </row>
    <row r="214" s="65" customFormat="1" ht="23.25" customHeight="1" spans="1:15">
      <c r="A214"/>
      <c r="B214" s="116" t="s">
        <v>43</v>
      </c>
      <c r="C214" s="117">
        <f>SUM(C215:C216)</f>
        <v>3</v>
      </c>
      <c r="D214" s="67"/>
      <c r="E214" s="67"/>
      <c r="F214" s="67"/>
      <c r="G214" s="67"/>
      <c r="H214" s="91"/>
      <c r="I214" s="91"/>
      <c r="J214" s="91"/>
      <c r="K214" s="91"/>
      <c r="L214" s="104"/>
      <c r="M214" s="104"/>
      <c r="N214" s="104"/>
      <c r="O214" s="104"/>
    </row>
    <row r="215" s="65" customFormat="1" customHeight="1" spans="1:15">
      <c r="A215"/>
      <c r="B215" s="118" t="s">
        <v>794</v>
      </c>
      <c r="C215" s="119">
        <v>1</v>
      </c>
      <c r="D215" s="67"/>
      <c r="E215" s="67"/>
      <c r="F215" s="67"/>
      <c r="G215" s="67"/>
      <c r="H215" s="91"/>
      <c r="I215" s="91"/>
      <c r="J215" s="91"/>
      <c r="K215" s="91"/>
      <c r="L215" s="104"/>
      <c r="M215" s="104"/>
      <c r="N215" s="104"/>
      <c r="O215" s="104"/>
    </row>
    <row r="216" s="65" customFormat="1" customHeight="1" spans="1:15">
      <c r="A216"/>
      <c r="B216" s="118" t="s">
        <v>795</v>
      </c>
      <c r="C216" s="119">
        <v>2</v>
      </c>
      <c r="D216" s="67"/>
      <c r="E216" s="67"/>
      <c r="F216" s="67"/>
      <c r="G216" s="67"/>
      <c r="H216" s="91"/>
      <c r="I216" s="91"/>
      <c r="J216" s="91"/>
      <c r="K216" s="91"/>
      <c r="L216" s="104"/>
      <c r="M216" s="104"/>
      <c r="N216" s="104"/>
      <c r="O216" s="104"/>
    </row>
    <row r="217" s="65" customFormat="1" ht="23.25" customHeight="1" spans="1:15">
      <c r="A217"/>
      <c r="B217" s="120" t="s">
        <v>55</v>
      </c>
      <c r="C217" s="121">
        <f>SUM(C218:C220)</f>
        <v>6</v>
      </c>
      <c r="D217" s="67"/>
      <c r="E217" s="67"/>
      <c r="F217" s="67"/>
      <c r="G217" s="67"/>
      <c r="H217" s="91"/>
      <c r="I217" s="91"/>
      <c r="J217" s="91"/>
      <c r="K217" s="91"/>
      <c r="L217" s="104"/>
      <c r="M217" s="104"/>
      <c r="N217" s="104"/>
      <c r="O217" s="104"/>
    </row>
    <row r="218" s="65" customFormat="1" customHeight="1" spans="1:15">
      <c r="A218"/>
      <c r="B218" s="122" t="s">
        <v>796</v>
      </c>
      <c r="C218" s="119">
        <v>1</v>
      </c>
      <c r="D218" s="67"/>
      <c r="E218" s="67"/>
      <c r="F218" s="67"/>
      <c r="G218" s="67"/>
      <c r="H218" s="91"/>
      <c r="I218" s="91"/>
      <c r="J218" s="91"/>
      <c r="K218" s="91"/>
      <c r="L218" s="104"/>
      <c r="M218" s="104"/>
      <c r="N218" s="104"/>
      <c r="O218" s="104"/>
    </row>
    <row r="219" s="65" customFormat="1" customHeight="1" spans="1:15">
      <c r="A219"/>
      <c r="B219" s="122" t="s">
        <v>806</v>
      </c>
      <c r="C219" s="119">
        <v>2</v>
      </c>
      <c r="D219" s="67"/>
      <c r="E219" s="67"/>
      <c r="F219" s="67"/>
      <c r="G219" s="67"/>
      <c r="H219" s="91"/>
      <c r="I219" s="91"/>
      <c r="J219" s="91"/>
      <c r="K219" s="91"/>
      <c r="L219" s="104"/>
      <c r="M219" s="104"/>
      <c r="N219" s="104"/>
      <c r="O219" s="104"/>
    </row>
    <row r="220" s="65" customFormat="1" customHeight="1" spans="1:15">
      <c r="A220"/>
      <c r="B220" s="122" t="s">
        <v>807</v>
      </c>
      <c r="C220" s="119">
        <v>3</v>
      </c>
      <c r="D220" s="67"/>
      <c r="E220" s="67"/>
      <c r="F220" s="67"/>
      <c r="G220" s="67"/>
      <c r="H220" s="91"/>
      <c r="I220" s="91"/>
      <c r="J220" s="91"/>
      <c r="K220" s="91"/>
      <c r="L220" s="104"/>
      <c r="M220" s="104"/>
      <c r="N220" s="104"/>
      <c r="O220" s="104"/>
    </row>
    <row r="221" s="65" customFormat="1" ht="23.25" customHeight="1" spans="1:15">
      <c r="A221"/>
      <c r="B221" s="120" t="s">
        <v>39</v>
      </c>
      <c r="C221" s="121">
        <f>SUM(C222:C226)</f>
        <v>26</v>
      </c>
      <c r="D221" s="67"/>
      <c r="E221" s="67"/>
      <c r="F221" s="67"/>
      <c r="G221" s="67"/>
      <c r="H221" s="91"/>
      <c r="I221" s="91"/>
      <c r="J221" s="91"/>
      <c r="K221" s="91"/>
      <c r="L221" s="104"/>
      <c r="M221" s="104"/>
      <c r="N221" s="104"/>
      <c r="O221" s="104"/>
    </row>
    <row r="222" s="65" customFormat="1" customHeight="1" spans="1:15">
      <c r="A222"/>
      <c r="B222" s="122" t="s">
        <v>794</v>
      </c>
      <c r="C222" s="119">
        <v>11</v>
      </c>
      <c r="D222" s="67"/>
      <c r="E222" s="67"/>
      <c r="F222" s="67"/>
      <c r="G222" s="67"/>
      <c r="H222" s="91"/>
      <c r="I222" s="91"/>
      <c r="J222" s="91"/>
      <c r="K222" s="91"/>
      <c r="L222" s="104"/>
      <c r="M222" s="104"/>
      <c r="N222" s="104"/>
      <c r="O222" s="104"/>
    </row>
    <row r="223" s="65" customFormat="1" customHeight="1" spans="1:15">
      <c r="A223"/>
      <c r="B223" s="122" t="s">
        <v>795</v>
      </c>
      <c r="C223" s="119">
        <v>10</v>
      </c>
      <c r="D223" s="67"/>
      <c r="E223" s="67"/>
      <c r="F223" s="67"/>
      <c r="G223" s="67"/>
      <c r="H223" s="91"/>
      <c r="I223" s="91"/>
      <c r="J223" s="91"/>
      <c r="K223" s="91"/>
      <c r="L223" s="104"/>
      <c r="M223" s="104"/>
      <c r="N223" s="104"/>
      <c r="O223" s="104"/>
    </row>
    <row r="224" s="65" customFormat="1" customHeight="1" spans="1:15">
      <c r="A224"/>
      <c r="B224" s="122" t="s">
        <v>808</v>
      </c>
      <c r="C224" s="119">
        <v>2</v>
      </c>
      <c r="D224" s="67"/>
      <c r="E224" s="67"/>
      <c r="F224" s="67"/>
      <c r="G224" s="67"/>
      <c r="H224" s="91"/>
      <c r="I224" s="91"/>
      <c r="J224" s="91"/>
      <c r="K224" s="91"/>
      <c r="L224" s="104"/>
      <c r="M224" s="104"/>
      <c r="N224" s="104"/>
      <c r="O224" s="104"/>
    </row>
    <row r="225" s="65" customFormat="1" customHeight="1" spans="1:15">
      <c r="A225"/>
      <c r="B225" s="122" t="s">
        <v>805</v>
      </c>
      <c r="C225" s="119">
        <v>1</v>
      </c>
      <c r="D225" s="67"/>
      <c r="E225" s="67"/>
      <c r="F225" s="67"/>
      <c r="G225" s="67"/>
      <c r="H225" s="91"/>
      <c r="I225" s="91"/>
      <c r="J225" s="91"/>
      <c r="K225" s="91"/>
      <c r="L225" s="18"/>
      <c r="M225" s="18"/>
      <c r="N225" s="104"/>
      <c r="O225" s="104"/>
    </row>
    <row r="226" s="65" customFormat="1" customHeight="1" spans="1:15">
      <c r="A226"/>
      <c r="B226" s="122" t="s">
        <v>789</v>
      </c>
      <c r="C226" s="119">
        <v>2</v>
      </c>
      <c r="D226" s="67"/>
      <c r="E226" s="67"/>
      <c r="F226" s="67"/>
      <c r="G226" s="67"/>
      <c r="H226" s="91"/>
      <c r="I226" s="91"/>
      <c r="J226" s="91"/>
      <c r="K226" s="91"/>
      <c r="L226" s="18"/>
      <c r="M226" s="18"/>
      <c r="N226" s="104"/>
      <c r="O226" s="104"/>
    </row>
    <row r="227" s="65" customFormat="1" ht="23.25" customHeight="1" spans="1:15">
      <c r="A227"/>
      <c r="B227" s="120" t="s">
        <v>35</v>
      </c>
      <c r="C227" s="121">
        <f>SUM(C228:C229)</f>
        <v>3</v>
      </c>
      <c r="D227" s="67"/>
      <c r="E227" s="67"/>
      <c r="F227" s="67"/>
      <c r="G227" s="67"/>
      <c r="H227" s="91"/>
      <c r="I227" s="91"/>
      <c r="J227" s="91"/>
      <c r="K227" s="91"/>
      <c r="L227" s="18"/>
      <c r="M227" s="18"/>
      <c r="N227" s="104"/>
      <c r="O227" s="104"/>
    </row>
    <row r="228" s="65" customFormat="1" customHeight="1" spans="1:15">
      <c r="A228"/>
      <c r="B228" s="122" t="s">
        <v>797</v>
      </c>
      <c r="C228" s="119">
        <v>1</v>
      </c>
      <c r="D228" s="67"/>
      <c r="E228" s="67"/>
      <c r="F228" s="67"/>
      <c r="G228" s="67"/>
      <c r="H228" s="91"/>
      <c r="I228" s="91"/>
      <c r="J228" s="91"/>
      <c r="K228" s="91"/>
      <c r="L228" s="18"/>
      <c r="M228" s="18"/>
      <c r="N228" s="104"/>
      <c r="O228" s="104"/>
    </row>
    <row r="229" s="65" customFormat="1" customHeight="1" spans="1:15">
      <c r="A229"/>
      <c r="B229" s="122" t="s">
        <v>799</v>
      </c>
      <c r="C229" s="119">
        <v>2</v>
      </c>
      <c r="D229" s="67"/>
      <c r="E229" s="67"/>
      <c r="F229" s="67"/>
      <c r="G229" s="67"/>
      <c r="H229" s="91"/>
      <c r="I229" s="91"/>
      <c r="J229" s="91"/>
      <c r="K229" s="91"/>
      <c r="L229" s="18"/>
      <c r="M229" s="18"/>
      <c r="N229" s="104"/>
      <c r="O229" s="104"/>
    </row>
    <row r="230" s="65" customFormat="1" ht="23.25" customHeight="1" spans="1:15">
      <c r="A230"/>
      <c r="B230" s="120" t="s">
        <v>103</v>
      </c>
      <c r="C230" s="121">
        <f>SUM(C231:C234)</f>
        <v>8</v>
      </c>
      <c r="D230" s="67"/>
      <c r="E230" s="67"/>
      <c r="F230" s="67"/>
      <c r="G230" s="67"/>
      <c r="H230" s="91"/>
      <c r="I230" s="91"/>
      <c r="J230" s="91"/>
      <c r="K230" s="91"/>
      <c r="L230" s="18"/>
      <c r="M230" s="18"/>
      <c r="N230" s="104"/>
      <c r="O230" s="104"/>
    </row>
    <row r="231" s="65" customFormat="1" customHeight="1" spans="1:15">
      <c r="A231"/>
      <c r="B231" s="122" t="s">
        <v>794</v>
      </c>
      <c r="C231" s="119">
        <v>2</v>
      </c>
      <c r="D231" s="67"/>
      <c r="E231" s="67"/>
      <c r="F231" s="67"/>
      <c r="G231" s="67"/>
      <c r="H231" s="91"/>
      <c r="I231" s="91"/>
      <c r="J231" s="91"/>
      <c r="K231" s="91"/>
      <c r="L231" s="18"/>
      <c r="M231" s="18"/>
      <c r="N231" s="104"/>
      <c r="O231" s="104"/>
    </row>
    <row r="232" s="65" customFormat="1" customHeight="1" spans="1:15">
      <c r="A232"/>
      <c r="B232" s="122" t="s">
        <v>795</v>
      </c>
      <c r="C232" s="119">
        <v>4</v>
      </c>
      <c r="D232" s="67"/>
      <c r="E232" s="67"/>
      <c r="F232" s="67"/>
      <c r="G232" s="67"/>
      <c r="H232" s="91"/>
      <c r="I232" s="91"/>
      <c r="J232" s="91"/>
      <c r="K232" s="91"/>
      <c r="L232" s="18"/>
      <c r="M232" s="18"/>
      <c r="N232" s="104"/>
      <c r="O232" s="104"/>
    </row>
    <row r="233" s="65" customFormat="1" customHeight="1" spans="1:15">
      <c r="A233"/>
      <c r="B233" s="122" t="s">
        <v>806</v>
      </c>
      <c r="C233" s="119">
        <v>1</v>
      </c>
      <c r="D233" s="67"/>
      <c r="E233" s="67"/>
      <c r="F233" s="67"/>
      <c r="G233" s="67"/>
      <c r="H233" s="91"/>
      <c r="I233" s="91"/>
      <c r="J233" s="91"/>
      <c r="K233" s="91"/>
      <c r="L233" s="18"/>
      <c r="M233" s="18"/>
      <c r="N233" s="104"/>
      <c r="O233" s="104"/>
    </row>
    <row r="234" s="65" customFormat="1" customHeight="1" spans="1:15">
      <c r="A234"/>
      <c r="B234" s="122" t="s">
        <v>807</v>
      </c>
      <c r="C234" s="119">
        <v>1</v>
      </c>
      <c r="D234" s="67"/>
      <c r="E234" s="67"/>
      <c r="F234" s="67"/>
      <c r="G234" s="67"/>
      <c r="H234" s="91"/>
      <c r="I234" s="91"/>
      <c r="J234" s="91"/>
      <c r="K234" s="91"/>
      <c r="L234" s="18"/>
      <c r="M234" s="18"/>
      <c r="N234" s="104"/>
      <c r="O234" s="104"/>
    </row>
    <row r="235" s="65" customFormat="1" ht="23.25" customHeight="1" spans="1:15">
      <c r="A235"/>
      <c r="B235" s="120" t="s">
        <v>17</v>
      </c>
      <c r="C235" s="121">
        <f>SUM(C236:C244)</f>
        <v>39</v>
      </c>
      <c r="D235" s="67"/>
      <c r="E235" s="67"/>
      <c r="F235" s="67"/>
      <c r="G235" s="67"/>
      <c r="H235" s="91"/>
      <c r="I235" s="91"/>
      <c r="J235" s="91"/>
      <c r="K235" s="91"/>
      <c r="L235" s="18"/>
      <c r="M235" s="18"/>
      <c r="N235" s="104"/>
      <c r="O235" s="104"/>
    </row>
    <row r="236" s="65" customFormat="1" customHeight="1" spans="1:15">
      <c r="A236"/>
      <c r="B236" s="118" t="s">
        <v>794</v>
      </c>
      <c r="C236" s="119">
        <v>10</v>
      </c>
      <c r="D236" s="67"/>
      <c r="E236" s="67"/>
      <c r="F236" s="67"/>
      <c r="G236" s="67"/>
      <c r="H236" s="91"/>
      <c r="I236" s="91"/>
      <c r="J236" s="91"/>
      <c r="K236" s="91"/>
      <c r="L236" s="18"/>
      <c r="M236" s="18"/>
      <c r="N236" s="104"/>
      <c r="O236" s="104"/>
    </row>
    <row r="237" s="65" customFormat="1" customHeight="1" spans="1:15">
      <c r="A237"/>
      <c r="B237" s="118" t="s">
        <v>795</v>
      </c>
      <c r="C237" s="119">
        <v>7</v>
      </c>
      <c r="D237" s="67"/>
      <c r="E237" s="67"/>
      <c r="F237" s="67"/>
      <c r="G237" s="67"/>
      <c r="H237" s="91"/>
      <c r="I237" s="91"/>
      <c r="J237" s="91"/>
      <c r="K237" s="91"/>
      <c r="L237" s="18"/>
      <c r="M237" s="18"/>
      <c r="N237" s="104"/>
      <c r="O237" s="104"/>
    </row>
    <row r="238" s="65" customFormat="1" customHeight="1" spans="1:15">
      <c r="A238"/>
      <c r="B238" s="118" t="s">
        <v>797</v>
      </c>
      <c r="C238" s="119">
        <v>3</v>
      </c>
      <c r="D238" s="67"/>
      <c r="E238" s="67"/>
      <c r="F238" s="67"/>
      <c r="G238" s="67"/>
      <c r="H238" s="91"/>
      <c r="I238" s="91"/>
      <c r="J238" s="91"/>
      <c r="K238" s="91"/>
      <c r="L238" s="18"/>
      <c r="M238" s="18"/>
      <c r="N238" s="104"/>
      <c r="O238" s="104"/>
    </row>
    <row r="239" s="65" customFormat="1" customHeight="1" spans="1:15">
      <c r="A239"/>
      <c r="B239" s="118" t="s">
        <v>798</v>
      </c>
      <c r="C239" s="119">
        <v>6</v>
      </c>
      <c r="D239" s="67"/>
      <c r="E239" s="67"/>
      <c r="F239" s="67"/>
      <c r="G239" s="67"/>
      <c r="H239" s="91"/>
      <c r="I239" s="91"/>
      <c r="J239" s="91"/>
      <c r="K239" s="91"/>
      <c r="L239" s="18"/>
      <c r="M239" s="18"/>
      <c r="N239" s="104"/>
      <c r="O239" s="104"/>
    </row>
    <row r="240" s="65" customFormat="1" customHeight="1" spans="1:15">
      <c r="A240"/>
      <c r="B240" s="118" t="s">
        <v>804</v>
      </c>
      <c r="C240" s="119">
        <v>1</v>
      </c>
      <c r="D240" s="67"/>
      <c r="E240" s="67"/>
      <c r="F240" s="67"/>
      <c r="G240" s="67"/>
      <c r="H240" s="91"/>
      <c r="I240" s="91"/>
      <c r="J240" s="91"/>
      <c r="K240" s="91"/>
      <c r="L240" s="18"/>
      <c r="M240" s="18"/>
      <c r="N240" s="104"/>
      <c r="O240" s="104"/>
    </row>
    <row r="241" s="65" customFormat="1" customHeight="1" spans="1:15">
      <c r="A241"/>
      <c r="B241" s="118" t="s">
        <v>806</v>
      </c>
      <c r="C241" s="119">
        <v>4</v>
      </c>
      <c r="D241" s="67"/>
      <c r="E241" s="67"/>
      <c r="F241" s="67"/>
      <c r="G241" s="67"/>
      <c r="H241" s="91"/>
      <c r="I241" s="91"/>
      <c r="J241" s="91"/>
      <c r="K241" s="91"/>
      <c r="L241" s="18"/>
      <c r="M241" s="18"/>
      <c r="N241" s="104"/>
      <c r="O241" s="104"/>
    </row>
    <row r="242" s="65" customFormat="1" customHeight="1" spans="1:15">
      <c r="A242"/>
      <c r="B242" s="118" t="s">
        <v>807</v>
      </c>
      <c r="C242" s="119">
        <v>5</v>
      </c>
      <c r="D242" s="67"/>
      <c r="E242" s="67"/>
      <c r="F242" s="67"/>
      <c r="G242" s="67"/>
      <c r="H242" s="91"/>
      <c r="I242" s="91"/>
      <c r="J242" s="91"/>
      <c r="K242" s="91"/>
      <c r="L242" s="18"/>
      <c r="M242" s="18"/>
      <c r="N242" s="104"/>
      <c r="O242" s="104"/>
    </row>
    <row r="243" s="65" customFormat="1" customHeight="1" spans="1:15">
      <c r="A243"/>
      <c r="B243" s="118" t="s">
        <v>808</v>
      </c>
      <c r="C243" s="119">
        <v>2</v>
      </c>
      <c r="D243" s="67"/>
      <c r="E243" s="67"/>
      <c r="F243" s="67"/>
      <c r="G243" s="67"/>
      <c r="H243" s="91"/>
      <c r="I243" s="91"/>
      <c r="J243" s="91"/>
      <c r="K243" s="91"/>
      <c r="L243" s="18"/>
      <c r="M243" s="18"/>
      <c r="N243" s="104"/>
      <c r="O243" s="104"/>
    </row>
    <row r="244" s="65" customFormat="1" customHeight="1" spans="1:15">
      <c r="A244"/>
      <c r="B244" s="118" t="s">
        <v>789</v>
      </c>
      <c r="C244" s="119">
        <v>1</v>
      </c>
      <c r="D244" s="67"/>
      <c r="E244" s="67"/>
      <c r="F244" s="67"/>
      <c r="G244" s="67"/>
      <c r="H244" s="91"/>
      <c r="I244" s="91"/>
      <c r="J244" s="91"/>
      <c r="K244" s="91"/>
      <c r="L244" s="18"/>
      <c r="M244" s="18"/>
      <c r="N244" s="104"/>
      <c r="O244" s="104"/>
    </row>
    <row r="245" s="65" customFormat="1" ht="23.25" customHeight="1" spans="1:15">
      <c r="A245"/>
      <c r="B245" s="120" t="s">
        <v>26</v>
      </c>
      <c r="C245" s="121">
        <f>SUM(C246:C255)</f>
        <v>25</v>
      </c>
      <c r="D245" s="67"/>
      <c r="E245" s="67"/>
      <c r="F245" s="67"/>
      <c r="G245" s="67"/>
      <c r="H245" s="91"/>
      <c r="I245" s="91"/>
      <c r="J245" s="91"/>
      <c r="K245" s="91"/>
      <c r="L245" s="18"/>
      <c r="M245" s="18"/>
      <c r="N245" s="104"/>
      <c r="O245" s="104"/>
    </row>
    <row r="246" s="65" customFormat="1" customHeight="1" spans="1:15">
      <c r="A246"/>
      <c r="B246" s="118" t="s">
        <v>794</v>
      </c>
      <c r="C246" s="119">
        <v>4</v>
      </c>
      <c r="D246" s="67"/>
      <c r="E246" s="67"/>
      <c r="F246" s="67"/>
      <c r="G246" s="67"/>
      <c r="H246" s="91"/>
      <c r="I246" s="91"/>
      <c r="J246" s="91"/>
      <c r="K246" s="91"/>
      <c r="L246" s="18"/>
      <c r="M246" s="18"/>
      <c r="N246" s="104"/>
      <c r="O246" s="104"/>
    </row>
    <row r="247" s="65" customFormat="1" customHeight="1" spans="1:15">
      <c r="A247"/>
      <c r="B247" s="118" t="s">
        <v>795</v>
      </c>
      <c r="C247" s="119">
        <v>5</v>
      </c>
      <c r="D247" s="67"/>
      <c r="E247" s="67"/>
      <c r="F247" s="67"/>
      <c r="G247" s="67"/>
      <c r="H247" s="91"/>
      <c r="I247" s="91"/>
      <c r="J247" s="91"/>
      <c r="K247" s="91"/>
      <c r="L247" s="18"/>
      <c r="M247" s="18"/>
      <c r="N247" s="104"/>
      <c r="O247" s="104"/>
    </row>
    <row r="248" s="65" customFormat="1" customHeight="1" spans="1:15">
      <c r="A248"/>
      <c r="B248" s="118" t="s">
        <v>796</v>
      </c>
      <c r="C248" s="119">
        <v>1</v>
      </c>
      <c r="D248" s="67"/>
      <c r="E248" s="67"/>
      <c r="F248" s="67"/>
      <c r="G248" s="67"/>
      <c r="H248" s="91"/>
      <c r="I248" s="91"/>
      <c r="J248" s="91"/>
      <c r="K248" s="91"/>
      <c r="L248" s="18"/>
      <c r="M248" s="18"/>
      <c r="N248" s="104"/>
      <c r="O248" s="104"/>
    </row>
    <row r="249" s="65" customFormat="1" customHeight="1" spans="1:15">
      <c r="A249"/>
      <c r="B249" s="118" t="s">
        <v>797</v>
      </c>
      <c r="C249" s="119">
        <v>1</v>
      </c>
      <c r="D249" s="67"/>
      <c r="E249" s="67"/>
      <c r="F249" s="67"/>
      <c r="G249" s="67"/>
      <c r="H249" s="91"/>
      <c r="I249" s="91"/>
      <c r="J249" s="91"/>
      <c r="K249" s="91"/>
      <c r="L249" s="18"/>
      <c r="M249" s="18"/>
      <c r="N249" s="104"/>
      <c r="O249" s="104"/>
    </row>
    <row r="250" s="65" customFormat="1" customHeight="1" spans="1:15">
      <c r="A250"/>
      <c r="B250" s="118" t="s">
        <v>798</v>
      </c>
      <c r="C250" s="119">
        <v>2</v>
      </c>
      <c r="D250" s="67"/>
      <c r="E250" s="67"/>
      <c r="F250" s="67"/>
      <c r="G250" s="67"/>
      <c r="H250" s="91"/>
      <c r="I250" s="91"/>
      <c r="J250" s="91"/>
      <c r="K250" s="91"/>
      <c r="L250" s="18"/>
      <c r="M250" s="18"/>
      <c r="N250" s="104"/>
      <c r="O250" s="104"/>
    </row>
    <row r="251" s="65" customFormat="1" customHeight="1" spans="1:15">
      <c r="A251"/>
      <c r="B251" s="118" t="s">
        <v>804</v>
      </c>
      <c r="C251" s="119">
        <v>2</v>
      </c>
      <c r="D251" s="67"/>
      <c r="E251" s="67"/>
      <c r="F251" s="67"/>
      <c r="G251" s="67"/>
      <c r="H251" s="91"/>
      <c r="I251" s="91"/>
      <c r="J251" s="91"/>
      <c r="K251" s="91"/>
      <c r="L251" s="18"/>
      <c r="M251" s="18"/>
      <c r="N251" s="104"/>
      <c r="O251" s="104"/>
    </row>
    <row r="252" s="65" customFormat="1" customHeight="1" spans="1:15">
      <c r="A252"/>
      <c r="B252" s="118" t="s">
        <v>806</v>
      </c>
      <c r="C252" s="119">
        <v>3</v>
      </c>
      <c r="D252" s="67"/>
      <c r="E252" s="67"/>
      <c r="F252" s="67"/>
      <c r="G252" s="67"/>
      <c r="H252" s="91"/>
      <c r="I252" s="91"/>
      <c r="J252" s="91"/>
      <c r="K252" s="91"/>
      <c r="L252" s="18"/>
      <c r="M252" s="18"/>
      <c r="N252" s="104"/>
      <c r="O252" s="104"/>
    </row>
    <row r="253" s="65" customFormat="1" customHeight="1" spans="1:15">
      <c r="A253"/>
      <c r="B253" s="118" t="s">
        <v>807</v>
      </c>
      <c r="C253" s="119">
        <v>4</v>
      </c>
      <c r="D253" s="67"/>
      <c r="E253" s="67"/>
      <c r="F253" s="67"/>
      <c r="G253" s="67"/>
      <c r="H253" s="91"/>
      <c r="I253" s="91"/>
      <c r="J253" s="91"/>
      <c r="K253" s="91"/>
      <c r="L253" s="18"/>
      <c r="M253" s="18"/>
      <c r="N253" s="104"/>
      <c r="O253" s="104"/>
    </row>
    <row r="254" s="65" customFormat="1" customHeight="1" spans="1:15">
      <c r="A254"/>
      <c r="B254" s="118" t="s">
        <v>808</v>
      </c>
      <c r="C254" s="119">
        <v>2</v>
      </c>
      <c r="D254" s="67"/>
      <c r="E254" s="67"/>
      <c r="F254" s="67"/>
      <c r="G254" s="67"/>
      <c r="H254" s="91"/>
      <c r="I254" s="91"/>
      <c r="J254" s="91"/>
      <c r="K254" s="91"/>
      <c r="L254" s="18"/>
      <c r="M254" s="18"/>
      <c r="N254" s="104"/>
      <c r="O254" s="104"/>
    </row>
    <row r="255" s="65" customFormat="1" customHeight="1" spans="1:15">
      <c r="A255"/>
      <c r="B255" s="118" t="s">
        <v>789</v>
      </c>
      <c r="C255" s="119">
        <v>1</v>
      </c>
      <c r="D255" s="67"/>
      <c r="E255" s="67"/>
      <c r="F255" s="67"/>
      <c r="G255" s="67"/>
      <c r="H255" s="91"/>
      <c r="I255" s="91"/>
      <c r="J255" s="91"/>
      <c r="K255" s="91"/>
      <c r="L255" s="18"/>
      <c r="M255" s="18"/>
      <c r="N255" s="104"/>
      <c r="O255" s="104"/>
    </row>
    <row r="256" s="65" customFormat="1" ht="23.25" customHeight="1" spans="1:15">
      <c r="A256"/>
      <c r="B256" s="120" t="s">
        <v>50</v>
      </c>
      <c r="C256" s="121">
        <f>SUM(C257:C264)</f>
        <v>16</v>
      </c>
      <c r="D256" s="67"/>
      <c r="E256" s="67"/>
      <c r="F256" s="67"/>
      <c r="G256" s="67"/>
      <c r="H256" s="91"/>
      <c r="I256" s="91"/>
      <c r="J256" s="91"/>
      <c r="K256" s="91"/>
      <c r="L256" s="18"/>
      <c r="M256" s="18"/>
      <c r="N256" s="104"/>
      <c r="O256" s="104"/>
    </row>
    <row r="257" s="65" customFormat="1" customHeight="1" spans="1:15">
      <c r="A257"/>
      <c r="B257" s="118" t="s">
        <v>794</v>
      </c>
      <c r="C257" s="119">
        <v>2</v>
      </c>
      <c r="D257" s="67"/>
      <c r="E257" s="67"/>
      <c r="F257" s="67"/>
      <c r="G257" s="67"/>
      <c r="H257" s="91"/>
      <c r="I257" s="91"/>
      <c r="J257" s="91"/>
      <c r="K257" s="91"/>
      <c r="L257" s="18"/>
      <c r="M257" s="18"/>
      <c r="N257" s="104"/>
      <c r="O257" s="104"/>
    </row>
    <row r="258" s="65" customFormat="1" customHeight="1" spans="1:15">
      <c r="A258"/>
      <c r="B258" s="118" t="s">
        <v>795</v>
      </c>
      <c r="C258" s="119">
        <v>3</v>
      </c>
      <c r="D258" s="67"/>
      <c r="E258" s="67"/>
      <c r="F258" s="67"/>
      <c r="G258" s="67"/>
      <c r="H258" s="91"/>
      <c r="I258" s="91"/>
      <c r="J258" s="91"/>
      <c r="K258" s="91"/>
      <c r="L258" s="18"/>
      <c r="M258" s="18"/>
      <c r="N258" s="104"/>
      <c r="O258" s="104"/>
    </row>
    <row r="259" s="65" customFormat="1" customHeight="1" spans="1:15">
      <c r="A259"/>
      <c r="B259" s="118" t="s">
        <v>797</v>
      </c>
      <c r="C259" s="119">
        <v>1</v>
      </c>
      <c r="D259" s="67"/>
      <c r="E259" s="67"/>
      <c r="F259" s="67"/>
      <c r="G259" s="67"/>
      <c r="H259" s="91"/>
      <c r="I259" s="91"/>
      <c r="J259" s="91"/>
      <c r="K259" s="91"/>
      <c r="L259" s="18"/>
      <c r="M259" s="18"/>
      <c r="N259" s="104"/>
      <c r="O259" s="104"/>
    </row>
    <row r="260" s="65" customFormat="1" customHeight="1" spans="1:15">
      <c r="A260"/>
      <c r="B260" s="118" t="s">
        <v>798</v>
      </c>
      <c r="C260" s="119">
        <v>2</v>
      </c>
      <c r="D260" s="67"/>
      <c r="E260" s="67"/>
      <c r="F260" s="67"/>
      <c r="G260" s="67"/>
      <c r="H260" s="91"/>
      <c r="I260" s="91"/>
      <c r="J260" s="91"/>
      <c r="K260" s="91"/>
      <c r="L260" s="18"/>
      <c r="M260" s="18"/>
      <c r="N260" s="104"/>
      <c r="O260" s="104"/>
    </row>
    <row r="261" s="65" customFormat="1" customHeight="1" spans="1:15">
      <c r="A261"/>
      <c r="B261" s="118" t="s">
        <v>804</v>
      </c>
      <c r="C261" s="119">
        <v>2</v>
      </c>
      <c r="D261" s="67"/>
      <c r="E261" s="67"/>
      <c r="F261" s="67"/>
      <c r="G261" s="67"/>
      <c r="H261" s="91"/>
      <c r="I261" s="91"/>
      <c r="J261" s="91"/>
      <c r="K261" s="91"/>
      <c r="L261" s="18"/>
      <c r="M261" s="18"/>
      <c r="N261" s="104"/>
      <c r="O261" s="104"/>
    </row>
    <row r="262" s="65" customFormat="1" customHeight="1" spans="1:15">
      <c r="A262"/>
      <c r="B262" s="118" t="s">
        <v>806</v>
      </c>
      <c r="C262" s="119">
        <v>1</v>
      </c>
      <c r="D262" s="67"/>
      <c r="E262" s="67"/>
      <c r="F262" s="67"/>
      <c r="G262" s="67"/>
      <c r="H262" s="91"/>
      <c r="I262" s="91"/>
      <c r="J262" s="91"/>
      <c r="K262" s="91"/>
      <c r="L262" s="18"/>
      <c r="M262" s="18"/>
      <c r="N262" s="104"/>
      <c r="O262" s="104"/>
    </row>
    <row r="263" s="65" customFormat="1" customHeight="1" spans="1:15">
      <c r="A263"/>
      <c r="B263" s="118" t="s">
        <v>807</v>
      </c>
      <c r="C263" s="119">
        <v>2</v>
      </c>
      <c r="D263" s="67"/>
      <c r="E263" s="67"/>
      <c r="F263" s="67"/>
      <c r="G263" s="67"/>
      <c r="H263" s="91"/>
      <c r="I263" s="91"/>
      <c r="J263" s="91"/>
      <c r="K263" s="91"/>
      <c r="L263" s="18"/>
      <c r="M263" s="18"/>
      <c r="N263" s="104"/>
      <c r="O263" s="104"/>
    </row>
    <row r="264" s="65" customFormat="1" customHeight="1" spans="1:15">
      <c r="A264"/>
      <c r="B264" s="118" t="s">
        <v>808</v>
      </c>
      <c r="C264" s="119">
        <v>3</v>
      </c>
      <c r="D264" s="67"/>
      <c r="E264" s="67"/>
      <c r="F264" s="67"/>
      <c r="G264" s="67"/>
      <c r="H264" s="91"/>
      <c r="I264" s="91"/>
      <c r="J264" s="91"/>
      <c r="K264" s="91"/>
      <c r="L264" s="18"/>
      <c r="M264" s="18"/>
      <c r="N264" s="104"/>
      <c r="O264" s="104"/>
    </row>
    <row r="265" s="65" customFormat="1" ht="23.25" customHeight="1" spans="1:15">
      <c r="A265"/>
      <c r="B265" s="123" t="s">
        <v>511</v>
      </c>
      <c r="C265" s="124">
        <f>C214+C217+C221+C227+C230+C235+C245+C256</f>
        <v>126</v>
      </c>
      <c r="D265" s="67"/>
      <c r="E265" s="67"/>
      <c r="F265" s="67"/>
      <c r="G265" s="67"/>
      <c r="H265" s="91"/>
      <c r="I265" s="91"/>
      <c r="J265" s="91"/>
      <c r="K265" s="91"/>
      <c r="L265" s="18"/>
      <c r="M265" s="18"/>
      <c r="N265" s="104"/>
      <c r="O265" s="104"/>
    </row>
    <row r="266" s="65" customFormat="1" ht="12" customHeight="1" spans="1:15">
      <c r="A266"/>
      <c r="B266" s="35" t="s">
        <v>748</v>
      </c>
      <c r="C266" s="67"/>
      <c r="D266" s="67"/>
      <c r="E266" s="67"/>
      <c r="F266" s="67"/>
      <c r="G266" s="67"/>
      <c r="H266" s="91"/>
      <c r="I266" s="91"/>
      <c r="J266" s="91"/>
      <c r="K266" s="91"/>
      <c r="L266" s="18"/>
      <c r="M266" s="18"/>
      <c r="N266" s="104"/>
      <c r="O266" s="104"/>
    </row>
    <row r="267" s="65" customFormat="1" ht="23.25" customHeight="1" spans="1:15">
      <c r="A267"/>
      <c r="B267" s="67"/>
      <c r="C267" s="67"/>
      <c r="D267" s="67"/>
      <c r="E267" s="67"/>
      <c r="F267" s="67"/>
      <c r="G267" s="67"/>
      <c r="H267" s="91"/>
      <c r="I267" s="91"/>
      <c r="J267" s="91"/>
      <c r="K267" s="91"/>
      <c r="L267" s="18"/>
      <c r="M267" s="18"/>
      <c r="N267" s="104"/>
      <c r="O267" s="104"/>
    </row>
    <row r="268" s="65" customFormat="1" ht="23.25" customHeight="1" spans="1:15">
      <c r="A268"/>
      <c r="B268" s="67"/>
      <c r="C268" s="67"/>
      <c r="D268" s="67"/>
      <c r="E268" s="67"/>
      <c r="F268" s="67"/>
      <c r="G268" s="67"/>
      <c r="H268" s="91"/>
      <c r="I268" s="91"/>
      <c r="J268" s="91"/>
      <c r="K268" s="91"/>
      <c r="L268" s="18"/>
      <c r="M268" s="18"/>
      <c r="N268" s="104"/>
      <c r="O268" s="104"/>
    </row>
    <row r="269" s="65" customFormat="1" ht="23.25" customHeight="1" spans="1:15">
      <c r="A269"/>
      <c r="B269" s="66" t="s">
        <v>817</v>
      </c>
      <c r="C269" s="67"/>
      <c r="D269" s="67"/>
      <c r="E269" s="67"/>
      <c r="F269" s="67"/>
      <c r="G269" s="67"/>
      <c r="H269" s="91"/>
      <c r="I269" s="91"/>
      <c r="J269" s="91"/>
      <c r="K269" s="91"/>
      <c r="L269" s="18"/>
      <c r="M269" s="18"/>
      <c r="N269" s="104"/>
      <c r="O269" s="104"/>
    </row>
    <row r="270" ht="23.25" customHeight="1" spans="2:11">
      <c r="B270" s="70" t="s">
        <v>813</v>
      </c>
      <c r="C270" s="72" t="s">
        <v>814</v>
      </c>
      <c r="D270" s="67"/>
      <c r="E270" s="67"/>
      <c r="F270" s="67"/>
      <c r="G270" s="67"/>
      <c r="H270" s="91"/>
      <c r="I270" s="91"/>
      <c r="J270" s="91"/>
      <c r="K270" s="91"/>
    </row>
    <row r="271" ht="23.25" customHeight="1" spans="2:11">
      <c r="B271" s="116" t="s">
        <v>43</v>
      </c>
      <c r="C271" s="125">
        <f>SUM(C272:C273)</f>
        <v>1741.89</v>
      </c>
      <c r="D271" s="91"/>
      <c r="E271" s="91"/>
      <c r="F271" s="91"/>
      <c r="G271" s="91"/>
      <c r="H271" s="91"/>
      <c r="I271" s="91"/>
      <c r="J271" s="91"/>
      <c r="K271" s="91"/>
    </row>
    <row r="272" customHeight="1" spans="2:11">
      <c r="B272" s="118" t="s">
        <v>794</v>
      </c>
      <c r="C272" s="126">
        <v>478.29</v>
      </c>
      <c r="D272" s="91"/>
      <c r="E272" s="91"/>
      <c r="F272" s="91"/>
      <c r="G272" s="91"/>
      <c r="H272" s="91"/>
      <c r="I272" s="91"/>
      <c r="J272" s="91"/>
      <c r="K272" s="91"/>
    </row>
    <row r="273" customHeight="1" spans="2:11">
      <c r="B273" s="118" t="s">
        <v>795</v>
      </c>
      <c r="C273" s="126">
        <v>1263.6</v>
      </c>
      <c r="D273" s="91"/>
      <c r="E273" s="91"/>
      <c r="F273" s="91"/>
      <c r="G273" s="91"/>
      <c r="H273" s="91"/>
      <c r="I273" s="91"/>
      <c r="J273" s="91"/>
      <c r="K273" s="91"/>
    </row>
    <row r="274" ht="23.25" customHeight="1" spans="2:11">
      <c r="B274" s="120" t="s">
        <v>55</v>
      </c>
      <c r="C274" s="127">
        <f>SUM(C275:C277)</f>
        <v>15915.88</v>
      </c>
      <c r="D274" s="91"/>
      <c r="E274" s="91"/>
      <c r="F274" s="91"/>
      <c r="G274" s="91"/>
      <c r="H274" s="91"/>
      <c r="I274" s="91"/>
      <c r="J274" s="91"/>
      <c r="K274" s="91"/>
    </row>
    <row r="275" customHeight="1" spans="2:11">
      <c r="B275" s="122" t="s">
        <v>796</v>
      </c>
      <c r="C275" s="126">
        <v>8000</v>
      </c>
      <c r="D275" s="91"/>
      <c r="E275" s="91"/>
      <c r="F275" s="91"/>
      <c r="G275" s="91"/>
      <c r="H275" s="91"/>
      <c r="I275" s="91"/>
      <c r="J275" s="91"/>
      <c r="K275" s="91"/>
    </row>
    <row r="276" customHeight="1" spans="2:11">
      <c r="B276" s="122" t="s">
        <v>806</v>
      </c>
      <c r="C276" s="126">
        <v>4350.88</v>
      </c>
      <c r="D276" s="91"/>
      <c r="E276" s="91"/>
      <c r="F276" s="91"/>
      <c r="G276" s="91"/>
      <c r="H276" s="91"/>
      <c r="I276" s="91"/>
      <c r="J276" s="91"/>
      <c r="K276" s="91"/>
    </row>
    <row r="277" customHeight="1" spans="2:11">
      <c r="B277" s="122" t="s">
        <v>807</v>
      </c>
      <c r="C277" s="126">
        <v>3565</v>
      </c>
      <c r="D277" s="91"/>
      <c r="E277" s="91"/>
      <c r="F277" s="91"/>
      <c r="G277" s="91"/>
      <c r="H277" s="91"/>
      <c r="I277" s="91"/>
      <c r="J277" s="91"/>
      <c r="K277" s="91"/>
    </row>
    <row r="278" ht="23.25" customHeight="1" spans="2:11">
      <c r="B278" s="120" t="s">
        <v>39</v>
      </c>
      <c r="C278" s="127">
        <f>SUM(C279:C283)</f>
        <v>23513.54</v>
      </c>
      <c r="D278" s="91"/>
      <c r="E278" s="91"/>
      <c r="F278" s="91"/>
      <c r="G278" s="91"/>
      <c r="H278" s="91"/>
      <c r="I278" s="91"/>
      <c r="J278" s="91"/>
      <c r="K278" s="91"/>
    </row>
    <row r="279" customHeight="1" spans="2:11">
      <c r="B279" s="122" t="s">
        <v>794</v>
      </c>
      <c r="C279" s="126">
        <v>7759.14</v>
      </c>
      <c r="D279" s="91"/>
      <c r="E279" s="91"/>
      <c r="F279" s="91"/>
      <c r="G279" s="91"/>
      <c r="H279" s="91"/>
      <c r="I279" s="91"/>
      <c r="J279" s="91"/>
      <c r="K279" s="91"/>
    </row>
    <row r="280" customHeight="1" spans="2:11">
      <c r="B280" s="122" t="s">
        <v>795</v>
      </c>
      <c r="C280" s="126">
        <v>7664.9</v>
      </c>
      <c r="D280" s="91"/>
      <c r="E280" s="91"/>
      <c r="F280" s="91"/>
      <c r="G280" s="91"/>
      <c r="H280" s="91"/>
      <c r="I280" s="91"/>
      <c r="J280" s="91"/>
      <c r="K280" s="91"/>
    </row>
    <row r="281" customHeight="1" spans="2:11">
      <c r="B281" s="122" t="s">
        <v>808</v>
      </c>
      <c r="C281" s="126">
        <v>4500</v>
      </c>
      <c r="D281" s="91"/>
      <c r="E281" s="91"/>
      <c r="F281" s="91"/>
      <c r="G281" s="91"/>
      <c r="H281" s="91"/>
      <c r="I281" s="91"/>
      <c r="J281" s="91"/>
      <c r="K281" s="91"/>
    </row>
    <row r="282" customHeight="1" spans="2:11">
      <c r="B282" s="122" t="s">
        <v>805</v>
      </c>
      <c r="C282" s="126">
        <v>599.5</v>
      </c>
      <c r="D282" s="91"/>
      <c r="E282" s="91"/>
      <c r="F282" s="91"/>
      <c r="G282" s="91"/>
      <c r="H282" s="91"/>
      <c r="I282" s="91"/>
      <c r="J282" s="91"/>
      <c r="K282" s="91"/>
    </row>
    <row r="283" customHeight="1" spans="2:11">
      <c r="B283" s="122" t="s">
        <v>789</v>
      </c>
      <c r="C283" s="126">
        <v>2990</v>
      </c>
      <c r="D283" s="91"/>
      <c r="E283" s="91"/>
      <c r="F283" s="91"/>
      <c r="G283" s="91"/>
      <c r="H283" s="91"/>
      <c r="I283" s="91"/>
      <c r="J283" s="91"/>
      <c r="K283" s="91"/>
    </row>
    <row r="284" ht="23.25" customHeight="1" spans="2:11">
      <c r="B284" s="120" t="s">
        <v>35</v>
      </c>
      <c r="C284" s="127">
        <f>SUM(C285:C286)</f>
        <v>2940</v>
      </c>
      <c r="D284" s="91"/>
      <c r="E284" s="91"/>
      <c r="F284" s="91"/>
      <c r="G284" s="91"/>
      <c r="H284" s="91"/>
      <c r="I284" s="91"/>
      <c r="J284" s="91"/>
      <c r="K284" s="91"/>
    </row>
    <row r="285" customHeight="1" spans="2:11">
      <c r="B285" s="122" t="s">
        <v>797</v>
      </c>
      <c r="C285" s="126">
        <v>980</v>
      </c>
      <c r="D285" s="91"/>
      <c r="E285" s="91"/>
      <c r="F285" s="91"/>
      <c r="G285" s="91"/>
      <c r="H285" s="91"/>
      <c r="I285" s="91"/>
      <c r="J285" s="91"/>
      <c r="K285" s="91"/>
    </row>
    <row r="286" customHeight="1" spans="2:11">
      <c r="B286" s="122" t="s">
        <v>799</v>
      </c>
      <c r="C286" s="126">
        <v>1960</v>
      </c>
      <c r="D286" s="91"/>
      <c r="E286" s="91"/>
      <c r="F286" s="91"/>
      <c r="G286" s="91"/>
      <c r="H286" s="91"/>
      <c r="I286" s="91"/>
      <c r="J286" s="91"/>
      <c r="K286" s="91"/>
    </row>
    <row r="287" ht="23.25" customHeight="1" spans="2:11">
      <c r="B287" s="120" t="s">
        <v>103</v>
      </c>
      <c r="C287" s="127">
        <f>SUM(C288:C291)</f>
        <v>6093.43</v>
      </c>
      <c r="D287" s="91"/>
      <c r="E287" s="91"/>
      <c r="F287" s="91"/>
      <c r="G287" s="91"/>
      <c r="H287" s="91"/>
      <c r="I287" s="91"/>
      <c r="J287" s="91"/>
      <c r="K287" s="91"/>
    </row>
    <row r="288" customHeight="1" spans="2:11">
      <c r="B288" s="122" t="s">
        <v>794</v>
      </c>
      <c r="C288" s="126">
        <v>990.78</v>
      </c>
      <c r="D288" s="91"/>
      <c r="E288" s="91"/>
      <c r="F288" s="91"/>
      <c r="G288" s="91"/>
      <c r="H288" s="91"/>
      <c r="I288" s="91"/>
      <c r="J288" s="91"/>
      <c r="K288" s="91"/>
    </row>
    <row r="289" customHeight="1" spans="2:11">
      <c r="B289" s="122" t="s">
        <v>795</v>
      </c>
      <c r="C289" s="126">
        <v>3822.65</v>
      </c>
      <c r="D289" s="91"/>
      <c r="E289" s="91"/>
      <c r="F289" s="91"/>
      <c r="G289" s="91"/>
      <c r="H289" s="91"/>
      <c r="I289" s="91"/>
      <c r="J289" s="91"/>
      <c r="K289" s="91"/>
    </row>
    <row r="290" customHeight="1" spans="2:11">
      <c r="B290" s="122" t="s">
        <v>806</v>
      </c>
      <c r="C290" s="126">
        <v>600</v>
      </c>
      <c r="D290" s="91"/>
      <c r="E290" s="91"/>
      <c r="F290" s="91"/>
      <c r="G290" s="91"/>
      <c r="H290" s="91"/>
      <c r="I290" s="91"/>
      <c r="J290" s="91"/>
      <c r="K290" s="91"/>
    </row>
    <row r="291" customHeight="1" spans="2:11">
      <c r="B291" s="122" t="s">
        <v>807</v>
      </c>
      <c r="C291" s="126">
        <v>680</v>
      </c>
      <c r="D291" s="91"/>
      <c r="E291" s="91"/>
      <c r="F291" s="91"/>
      <c r="G291" s="91"/>
      <c r="H291" s="91"/>
      <c r="I291" s="91"/>
      <c r="J291" s="91"/>
      <c r="K291" s="91"/>
    </row>
    <row r="292" ht="23.25" customHeight="1" spans="2:11">
      <c r="B292" s="120" t="s">
        <v>17</v>
      </c>
      <c r="C292" s="127">
        <f>SUM(C293:C301)</f>
        <v>56325.54</v>
      </c>
      <c r="D292" s="91"/>
      <c r="E292" s="91"/>
      <c r="F292" s="91"/>
      <c r="G292" s="91"/>
      <c r="H292" s="91"/>
      <c r="I292" s="91"/>
      <c r="J292" s="91"/>
      <c r="K292" s="91"/>
    </row>
    <row r="293" customHeight="1" spans="2:11">
      <c r="B293" s="118" t="s">
        <v>794</v>
      </c>
      <c r="C293" s="126">
        <v>6102.42</v>
      </c>
      <c r="D293" s="91"/>
      <c r="E293" s="91"/>
      <c r="F293" s="91"/>
      <c r="G293" s="91"/>
      <c r="H293" s="91"/>
      <c r="I293" s="91"/>
      <c r="J293" s="91"/>
      <c r="K293" s="91"/>
    </row>
    <row r="294" customHeight="1" spans="2:11">
      <c r="B294" s="118" t="s">
        <v>795</v>
      </c>
      <c r="C294" s="126">
        <v>8273.52</v>
      </c>
      <c r="D294" s="91"/>
      <c r="E294" s="91"/>
      <c r="F294" s="91"/>
      <c r="G294" s="91"/>
      <c r="H294" s="91"/>
      <c r="I294" s="91"/>
      <c r="J294" s="91"/>
      <c r="K294" s="91"/>
    </row>
    <row r="295" customHeight="1" spans="2:11">
      <c r="B295" s="118" t="s">
        <v>797</v>
      </c>
      <c r="C295" s="126">
        <v>9654.9</v>
      </c>
      <c r="D295" s="91"/>
      <c r="E295" s="91"/>
      <c r="F295" s="91"/>
      <c r="G295" s="91"/>
      <c r="H295" s="91"/>
      <c r="I295" s="91"/>
      <c r="J295" s="91"/>
      <c r="K295" s="91"/>
    </row>
    <row r="296" customHeight="1" spans="2:11">
      <c r="B296" s="118" t="s">
        <v>798</v>
      </c>
      <c r="C296" s="126">
        <v>13870.68</v>
      </c>
      <c r="D296" s="91"/>
      <c r="E296" s="91"/>
      <c r="F296" s="91"/>
      <c r="G296" s="91"/>
      <c r="H296" s="91"/>
      <c r="I296" s="91"/>
      <c r="J296" s="91"/>
      <c r="K296" s="91"/>
    </row>
    <row r="297" customHeight="1" spans="2:11">
      <c r="B297" s="118" t="s">
        <v>804</v>
      </c>
      <c r="C297" s="126">
        <v>506.61</v>
      </c>
      <c r="D297" s="91"/>
      <c r="E297" s="91"/>
      <c r="F297" s="91"/>
      <c r="G297" s="91"/>
      <c r="H297" s="91"/>
      <c r="I297" s="91"/>
      <c r="J297" s="91"/>
      <c r="K297" s="91"/>
    </row>
    <row r="298" customHeight="1" spans="2:11">
      <c r="B298" s="118" t="s">
        <v>806</v>
      </c>
      <c r="C298" s="126">
        <v>4893.11</v>
      </c>
      <c r="D298" s="91"/>
      <c r="E298" s="91"/>
      <c r="F298" s="91"/>
      <c r="G298" s="91"/>
      <c r="H298" s="91"/>
      <c r="I298" s="91"/>
      <c r="J298" s="91"/>
      <c r="K298" s="91"/>
    </row>
    <row r="299" customHeight="1" spans="2:11">
      <c r="B299" s="118" t="s">
        <v>807</v>
      </c>
      <c r="C299" s="126">
        <v>7579.36</v>
      </c>
      <c r="D299" s="91"/>
      <c r="E299" s="91"/>
      <c r="F299" s="91"/>
      <c r="G299" s="91"/>
      <c r="H299" s="91"/>
      <c r="I299" s="91"/>
      <c r="J299" s="91"/>
      <c r="K299" s="91"/>
    </row>
    <row r="300" customHeight="1" spans="2:11">
      <c r="B300" s="118" t="s">
        <v>808</v>
      </c>
      <c r="C300" s="126">
        <v>2652.5</v>
      </c>
      <c r="D300" s="91"/>
      <c r="E300" s="91"/>
      <c r="F300" s="91"/>
      <c r="G300" s="91"/>
      <c r="H300" s="91"/>
      <c r="I300" s="91"/>
      <c r="J300" s="91"/>
      <c r="K300" s="91"/>
    </row>
    <row r="301" customHeight="1" spans="2:11">
      <c r="B301" s="118" t="s">
        <v>789</v>
      </c>
      <c r="C301" s="126">
        <v>2792.44</v>
      </c>
      <c r="D301" s="91"/>
      <c r="E301" s="91"/>
      <c r="F301" s="91"/>
      <c r="G301" s="91"/>
      <c r="H301" s="91"/>
      <c r="I301" s="91"/>
      <c r="J301" s="91"/>
      <c r="K301" s="91"/>
    </row>
    <row r="302" ht="23.25" customHeight="1" spans="2:11">
      <c r="B302" s="120" t="s">
        <v>26</v>
      </c>
      <c r="C302" s="127">
        <f>SUM(C303:C312)</f>
        <v>54081.62</v>
      </c>
      <c r="D302" s="91"/>
      <c r="E302" s="91"/>
      <c r="F302" s="91"/>
      <c r="G302" s="91"/>
      <c r="H302" s="91"/>
      <c r="I302" s="91"/>
      <c r="J302" s="91"/>
      <c r="K302" s="91"/>
    </row>
    <row r="303" customHeight="1" spans="2:11">
      <c r="B303" s="118" t="s">
        <v>794</v>
      </c>
      <c r="C303" s="126">
        <v>3483.49</v>
      </c>
      <c r="D303" s="91"/>
      <c r="E303" s="91"/>
      <c r="F303" s="91"/>
      <c r="G303" s="91"/>
      <c r="H303" s="91"/>
      <c r="I303" s="91"/>
      <c r="J303" s="91"/>
      <c r="K303" s="91"/>
    </row>
    <row r="304" customHeight="1" spans="2:11">
      <c r="B304" s="118" t="s">
        <v>795</v>
      </c>
      <c r="C304" s="126">
        <v>8011.75</v>
      </c>
      <c r="D304" s="91"/>
      <c r="E304" s="91"/>
      <c r="F304" s="91"/>
      <c r="G304" s="91"/>
      <c r="H304" s="91"/>
      <c r="I304" s="91"/>
      <c r="J304" s="91"/>
      <c r="K304" s="91"/>
    </row>
    <row r="305" customHeight="1" spans="2:11">
      <c r="B305" s="118" t="s">
        <v>796</v>
      </c>
      <c r="C305" s="126">
        <v>8000</v>
      </c>
      <c r="D305" s="91"/>
      <c r="E305" s="91"/>
      <c r="F305" s="91"/>
      <c r="G305" s="91"/>
      <c r="H305" s="91"/>
      <c r="I305" s="91"/>
      <c r="J305" s="91"/>
      <c r="K305" s="91"/>
    </row>
    <row r="306" customHeight="1" spans="2:11">
      <c r="B306" s="118" t="s">
        <v>797</v>
      </c>
      <c r="C306" s="126">
        <v>4150.16</v>
      </c>
      <c r="D306" s="91"/>
      <c r="E306" s="91"/>
      <c r="F306" s="91"/>
      <c r="G306" s="91"/>
      <c r="H306" s="91"/>
      <c r="I306" s="91"/>
      <c r="J306" s="91"/>
      <c r="K306" s="91"/>
    </row>
    <row r="307" customHeight="1" spans="2:11">
      <c r="B307" s="118" t="s">
        <v>798</v>
      </c>
      <c r="C307" s="126">
        <v>6008.74</v>
      </c>
      <c r="D307" s="91"/>
      <c r="E307" s="91"/>
      <c r="F307" s="91"/>
      <c r="G307" s="91"/>
      <c r="H307" s="91"/>
      <c r="I307" s="91"/>
      <c r="J307" s="91"/>
      <c r="K307" s="91"/>
    </row>
    <row r="308" customHeight="1" spans="2:11">
      <c r="B308" s="118" t="s">
        <v>804</v>
      </c>
      <c r="C308" s="126">
        <v>1489.29</v>
      </c>
      <c r="D308" s="91"/>
      <c r="E308" s="91"/>
      <c r="F308" s="91"/>
      <c r="G308" s="91"/>
      <c r="H308" s="91"/>
      <c r="I308" s="91"/>
      <c r="J308" s="91"/>
      <c r="K308" s="91"/>
    </row>
    <row r="309" customHeight="1" spans="2:11">
      <c r="B309" s="118" t="s">
        <v>806</v>
      </c>
      <c r="C309" s="126">
        <v>7347.09</v>
      </c>
      <c r="D309" s="91"/>
      <c r="E309" s="91"/>
      <c r="F309" s="91"/>
      <c r="G309" s="91"/>
      <c r="H309" s="91"/>
      <c r="I309" s="91"/>
      <c r="J309" s="91"/>
      <c r="K309" s="91"/>
    </row>
    <row r="310" customHeight="1" spans="2:11">
      <c r="B310" s="118" t="s">
        <v>807</v>
      </c>
      <c r="C310" s="126">
        <v>6800.08</v>
      </c>
      <c r="D310" s="91"/>
      <c r="E310" s="91"/>
      <c r="F310" s="91"/>
      <c r="G310" s="91"/>
      <c r="H310" s="91"/>
      <c r="I310" s="91"/>
      <c r="J310" s="91"/>
      <c r="K310" s="91"/>
    </row>
    <row r="311" customHeight="1" spans="2:11">
      <c r="B311" s="118" t="s">
        <v>808</v>
      </c>
      <c r="C311" s="126">
        <v>5920.62</v>
      </c>
      <c r="D311" s="91"/>
      <c r="E311" s="91"/>
      <c r="F311" s="91"/>
      <c r="G311" s="91"/>
      <c r="H311" s="91"/>
      <c r="I311" s="91"/>
      <c r="J311" s="91"/>
      <c r="K311" s="91"/>
    </row>
    <row r="312" customHeight="1" spans="2:11">
      <c r="B312" s="118" t="s">
        <v>789</v>
      </c>
      <c r="C312" s="126">
        <v>2870.4</v>
      </c>
      <c r="D312" s="91"/>
      <c r="E312" s="91"/>
      <c r="F312" s="91"/>
      <c r="G312" s="91"/>
      <c r="H312" s="91"/>
      <c r="I312" s="91"/>
      <c r="J312" s="91"/>
      <c r="K312" s="91"/>
    </row>
    <row r="313" ht="23.25" customHeight="1" spans="2:11">
      <c r="B313" s="120" t="s">
        <v>50</v>
      </c>
      <c r="C313" s="127">
        <f>SUM(C314:C321)</f>
        <v>34999.8</v>
      </c>
      <c r="D313" s="91"/>
      <c r="E313" s="91"/>
      <c r="F313" s="91"/>
      <c r="G313" s="91"/>
      <c r="H313" s="91"/>
      <c r="I313" s="91"/>
      <c r="J313" s="91"/>
      <c r="K313" s="91"/>
    </row>
    <row r="314" customHeight="1" spans="2:11">
      <c r="B314" s="118" t="s">
        <v>794</v>
      </c>
      <c r="C314" s="126">
        <v>1724.93</v>
      </c>
      <c r="D314" s="91"/>
      <c r="E314" s="91"/>
      <c r="F314" s="91"/>
      <c r="G314" s="91"/>
      <c r="H314" s="91"/>
      <c r="I314" s="91"/>
      <c r="J314" s="91"/>
      <c r="K314" s="91"/>
    </row>
    <row r="315" customHeight="1" spans="2:11">
      <c r="B315" s="118" t="s">
        <v>795</v>
      </c>
      <c r="C315" s="126">
        <v>3933</v>
      </c>
      <c r="D315" s="91"/>
      <c r="E315" s="91"/>
      <c r="F315" s="91"/>
      <c r="G315" s="91"/>
      <c r="H315" s="91"/>
      <c r="I315" s="91"/>
      <c r="J315" s="91"/>
      <c r="K315" s="91"/>
    </row>
    <row r="316" customHeight="1" spans="2:11">
      <c r="B316" s="118" t="s">
        <v>797</v>
      </c>
      <c r="C316" s="126">
        <v>6905.5</v>
      </c>
      <c r="D316" s="91"/>
      <c r="E316" s="91"/>
      <c r="F316" s="91"/>
      <c r="G316" s="91"/>
      <c r="H316" s="91"/>
      <c r="I316" s="91"/>
      <c r="J316" s="91"/>
      <c r="K316" s="91"/>
    </row>
    <row r="317" customHeight="1" spans="2:11">
      <c r="B317" s="118" t="s">
        <v>798</v>
      </c>
      <c r="C317" s="126">
        <v>9300</v>
      </c>
      <c r="D317" s="91"/>
      <c r="E317" s="91"/>
      <c r="F317" s="91"/>
      <c r="G317" s="91"/>
      <c r="H317" s="91"/>
      <c r="I317" s="91"/>
      <c r="J317" s="91"/>
      <c r="K317" s="91"/>
    </row>
    <row r="318" customHeight="1" spans="2:3">
      <c r="B318" s="118" t="s">
        <v>804</v>
      </c>
      <c r="C318" s="126">
        <v>865.8</v>
      </c>
    </row>
    <row r="319" customHeight="1" spans="2:3">
      <c r="B319" s="118" t="s">
        <v>806</v>
      </c>
      <c r="C319" s="126">
        <v>3000</v>
      </c>
    </row>
    <row r="320" customHeight="1" spans="2:3">
      <c r="B320" s="118" t="s">
        <v>807</v>
      </c>
      <c r="C320" s="126">
        <v>4795.57</v>
      </c>
    </row>
    <row r="321" customHeight="1" spans="2:3">
      <c r="B321" s="118" t="s">
        <v>808</v>
      </c>
      <c r="C321" s="126">
        <v>4475</v>
      </c>
    </row>
    <row r="322" ht="23.25" customHeight="1" spans="2:3">
      <c r="B322" s="123" t="s">
        <v>511</v>
      </c>
      <c r="C322" s="128">
        <f>C271+C274+C278+C284+C287+C292+C302+C313</f>
        <v>195611.7</v>
      </c>
    </row>
    <row r="323" ht="23.25" customHeight="1"/>
    <row r="324" ht="23.25" customHeight="1"/>
    <row r="325" ht="23.25" customHeight="1"/>
    <row r="326" ht="23.25" customHeight="1"/>
    <row r="327" ht="23.25" customHeight="1"/>
    <row r="328" ht="23.25" customHeight="1"/>
    <row r="329" ht="23.25" customHeight="1"/>
    <row r="330" ht="23.25" customHeight="1"/>
    <row r="331" ht="23.25" customHeight="1"/>
    <row r="332" ht="23.25" customHeight="1"/>
    <row r="333" ht="23.25" customHeight="1"/>
    <row r="334" ht="23.25" customHeight="1"/>
    <row r="335" ht="23.25" customHeight="1"/>
    <row r="336" ht="23.25" customHeight="1"/>
    <row r="337" ht="23.25" customHeight="1"/>
    <row r="338" ht="23.25" customHeight="1"/>
    <row r="339" ht="23.25" customHeight="1"/>
    <row r="340" ht="23.25" customHeight="1"/>
    <row r="341" ht="23.25" customHeight="1"/>
    <row r="342" ht="23.25" customHeight="1"/>
    <row r="343" ht="23.25" customHeight="1"/>
    <row r="344" ht="23.25" customHeight="1"/>
    <row r="345" ht="23.25" customHeight="1"/>
    <row r="346" ht="23.25" customHeight="1"/>
    <row r="347" ht="23.25" customHeight="1"/>
    <row r="348" ht="23.25" customHeight="1"/>
    <row r="349" ht="23.25" customHeight="1"/>
    <row r="350" ht="23.25" customHeight="1"/>
    <row r="351" ht="23.25" customHeight="1"/>
    <row r="352" ht="23.25" customHeight="1"/>
    <row r="353" ht="23.25" customHeight="1"/>
    <row r="354" ht="23.25" customHeight="1"/>
    <row r="355" ht="23.25" customHeight="1"/>
    <row r="356" ht="23.25" customHeight="1"/>
    <row r="357" ht="23.25" customHeight="1"/>
    <row r="358" ht="23.25" customHeight="1"/>
    <row r="359" ht="23.25" customHeight="1"/>
    <row r="360" ht="23.25" customHeight="1"/>
    <row r="361" ht="23.25" customHeight="1"/>
    <row r="362" ht="23.25" customHeight="1"/>
    <row r="363" ht="23.25" customHeight="1"/>
    <row r="364" ht="23.25" customHeight="1"/>
    <row r="365" ht="23.25" customHeight="1"/>
    <row r="366" ht="23.25" customHeight="1"/>
    <row r="367" ht="23.25" customHeight="1"/>
    <row r="368" ht="23.25" customHeight="1"/>
    <row r="369" ht="23.25" customHeight="1"/>
    <row r="370" ht="23.25" customHeight="1"/>
    <row r="371" ht="23.25" customHeight="1"/>
    <row r="372" ht="23.25" customHeight="1"/>
    <row r="373" ht="23.25" customHeight="1"/>
    <row r="374" ht="23.25" customHeight="1"/>
    <row r="375" ht="23.25" customHeight="1"/>
    <row r="376" ht="23.25" customHeight="1"/>
    <row r="377" ht="23.25" customHeight="1"/>
    <row r="378" ht="23.25" customHeight="1"/>
    <row r="379" ht="23.25" customHeight="1"/>
    <row r="380" ht="23.25" customHeight="1"/>
    <row r="381" ht="23.25" customHeight="1"/>
    <row r="382" ht="23.25" customHeight="1"/>
    <row r="383" ht="23.25" customHeight="1"/>
    <row r="384" ht="23.25" customHeight="1"/>
    <row r="385" ht="23.25" customHeight="1"/>
    <row r="386" ht="23.25" customHeight="1"/>
    <row r="387" ht="23.25" customHeight="1"/>
    <row r="388" ht="23.25" customHeight="1"/>
    <row r="389" ht="23.25" customHeight="1"/>
    <row r="390" ht="23.25" customHeight="1"/>
    <row r="391" ht="23.25" customHeight="1"/>
    <row r="392" ht="23.25" customHeight="1"/>
    <row r="393" ht="23.25" customHeight="1"/>
    <row r="394" ht="23.25" customHeight="1"/>
    <row r="395" ht="23.25" customHeight="1"/>
    <row r="396" ht="23.25" customHeight="1"/>
    <row r="397" ht="23.25" customHeight="1"/>
    <row r="398" ht="23.25" customHeight="1"/>
    <row r="399" ht="23.25" customHeight="1"/>
    <row r="400" ht="23.25" customHeight="1"/>
    <row r="401" ht="23.25" customHeight="1"/>
    <row r="402" ht="23.25" customHeight="1"/>
    <row r="403" ht="23.25" customHeight="1"/>
    <row r="404" ht="23.25" customHeight="1"/>
    <row r="405" ht="23.25" customHeight="1"/>
    <row r="406" ht="23.25" customHeight="1"/>
    <row r="407" ht="23.25" customHeight="1"/>
    <row r="408" ht="23.25" customHeight="1"/>
    <row r="409" ht="23.25" customHeight="1"/>
    <row r="410" ht="23.25" customHeight="1"/>
    <row r="411" ht="23.25" customHeight="1"/>
    <row r="412" ht="23.25" customHeight="1"/>
    <row r="413" ht="23.25" customHeight="1"/>
    <row r="414" ht="23.25" customHeight="1"/>
    <row r="415" ht="23.25" customHeight="1"/>
    <row r="416" ht="23.25" customHeight="1"/>
    <row r="417" ht="23.25" customHeight="1"/>
    <row r="418" ht="23.25" customHeight="1"/>
    <row r="419" ht="23.25" customHeight="1"/>
    <row r="420" ht="23.25" customHeight="1"/>
    <row r="421" ht="23.25" customHeight="1"/>
    <row r="422" ht="23.25" customHeight="1"/>
    <row r="423" ht="23.25" customHeight="1"/>
    <row r="424" ht="23.25" customHeight="1"/>
    <row r="425" ht="23.25" customHeight="1"/>
    <row r="426" ht="23.25" customHeight="1"/>
    <row r="427" ht="23.25" customHeight="1"/>
    <row r="428" ht="23.25" customHeight="1"/>
    <row r="429" ht="23.25" customHeight="1"/>
    <row r="430" ht="23.25" customHeight="1"/>
    <row r="431" ht="23.25" customHeight="1"/>
    <row r="432" ht="23.25" customHeight="1"/>
    <row r="433" ht="23.25" customHeight="1"/>
    <row r="434" ht="23.25" customHeight="1"/>
    <row r="435" ht="23.25" customHeight="1"/>
    <row r="436" ht="23.25" customHeight="1"/>
    <row r="437" ht="23.25" customHeight="1"/>
    <row r="438" ht="23.25" customHeight="1"/>
    <row r="439" ht="23.25" customHeight="1"/>
    <row r="440" ht="23.25" customHeight="1"/>
    <row r="441" ht="23.25" customHeight="1"/>
    <row r="442" ht="23.25" customHeight="1"/>
    <row r="443" ht="23.25" customHeight="1"/>
    <row r="444" ht="23.25" customHeight="1"/>
    <row r="445" ht="23.25" customHeight="1"/>
    <row r="446" ht="23.25" customHeight="1"/>
    <row r="447" ht="23.25" customHeight="1"/>
    <row r="448" ht="23.25" customHeight="1"/>
    <row r="449" ht="23.25" customHeight="1"/>
    <row r="450" ht="23.25" customHeight="1"/>
    <row r="451" ht="23.25" customHeight="1"/>
    <row r="452" ht="23.25" customHeight="1"/>
    <row r="453" ht="23.25" customHeight="1"/>
    <row r="454" ht="23.25" customHeight="1"/>
    <row r="455" ht="23.25" customHeight="1"/>
    <row r="456" ht="23.25" customHeight="1"/>
    <row r="457" ht="23.25" customHeight="1"/>
    <row r="458" ht="23.25" customHeight="1"/>
    <row r="459" ht="23.25" customHeight="1"/>
    <row r="460" ht="23.25" customHeight="1"/>
    <row r="461" ht="23.25" customHeight="1"/>
    <row r="462" ht="23.25" customHeight="1"/>
    <row r="463" ht="23.25" customHeight="1"/>
    <row r="464" ht="23.25" customHeight="1"/>
    <row r="465" ht="23.25" customHeight="1"/>
    <row r="466" ht="23.25" customHeight="1"/>
    <row r="467" ht="23.25" customHeight="1"/>
    <row r="468" ht="23.25" customHeight="1"/>
    <row r="469" ht="23.25" customHeight="1"/>
    <row r="470" ht="23.25" customHeight="1"/>
    <row r="471" ht="23.25" customHeight="1"/>
    <row r="472" ht="23.25" customHeight="1"/>
    <row r="473" ht="23.25" customHeight="1"/>
    <row r="474" ht="23.25" customHeight="1"/>
    <row r="475" ht="23.25" customHeight="1"/>
    <row r="476" ht="23.25" customHeight="1"/>
    <row r="477" ht="23.25" customHeight="1"/>
    <row r="478" ht="23.25" customHeight="1"/>
    <row r="479" ht="23.25" customHeight="1"/>
    <row r="480" ht="23.25" customHeight="1"/>
    <row r="481" ht="23.25" customHeight="1"/>
    <row r="482" ht="23.25" customHeight="1"/>
    <row r="483" ht="23.25" customHeight="1"/>
    <row r="484" ht="23.25" customHeight="1"/>
    <row r="485" ht="23.25" customHeight="1"/>
    <row r="486" ht="23.25" customHeight="1"/>
    <row r="487" ht="23.25" customHeight="1"/>
    <row r="488" ht="23.25" customHeight="1"/>
    <row r="489" ht="23.25" customHeight="1"/>
    <row r="490" ht="23.25" customHeight="1"/>
    <row r="491" ht="23.25" customHeight="1"/>
    <row r="492" ht="23.25" customHeight="1"/>
    <row r="493" ht="23.25" customHeight="1"/>
    <row r="494" ht="23.25" customHeight="1"/>
    <row r="495" ht="23.25" customHeight="1"/>
    <row r="496" ht="23.25" customHeight="1"/>
    <row r="497" ht="23.25" customHeight="1"/>
    <row r="498" ht="23.25" customHeight="1"/>
    <row r="499" ht="23.25" customHeight="1"/>
    <row r="500" ht="23.25" customHeight="1"/>
    <row r="501" ht="23.25" customHeight="1"/>
    <row r="502" ht="23.25" customHeight="1"/>
    <row r="503" ht="23.25" customHeight="1"/>
    <row r="504" ht="23.25" customHeight="1"/>
    <row r="505" ht="23.25" customHeight="1"/>
    <row r="506" ht="23.25" customHeight="1"/>
    <row r="507" ht="23.25" customHeight="1"/>
    <row r="508" ht="23.25" customHeight="1"/>
    <row r="509" ht="23.25" customHeight="1"/>
    <row r="510" ht="23.25" customHeight="1"/>
    <row r="511" ht="23.25" customHeight="1"/>
    <row r="512" ht="23.25" customHeight="1"/>
    <row r="513" ht="23.25" customHeight="1"/>
    <row r="514" ht="23.25" customHeight="1"/>
    <row r="515" ht="23.25" customHeight="1"/>
    <row r="516" ht="23.25" customHeight="1"/>
    <row r="517" ht="23.25" customHeight="1"/>
    <row r="518" ht="23.25" customHeight="1"/>
    <row r="519" ht="23.25" customHeight="1"/>
    <row r="520" ht="23.25" customHeight="1"/>
    <row r="521" ht="23.25" customHeight="1"/>
    <row r="522" ht="23.25" customHeight="1"/>
    <row r="523" ht="23.25" customHeight="1"/>
    <row r="524" ht="23.25" customHeight="1"/>
    <row r="525" ht="23.25" customHeight="1"/>
    <row r="526" ht="23.25" customHeight="1"/>
    <row r="527" ht="23.25" customHeight="1"/>
    <row r="528" ht="23.25" customHeight="1"/>
    <row r="529" ht="23.25" customHeight="1"/>
    <row r="530" ht="23.25" customHeight="1"/>
    <row r="531" ht="23.25" customHeight="1"/>
    <row r="532" ht="23.25" customHeight="1"/>
    <row r="533" ht="23.25" customHeight="1"/>
    <row r="534" ht="23.25" customHeight="1"/>
    <row r="535" ht="23.25" customHeight="1"/>
    <row r="536" ht="23.25" customHeight="1"/>
    <row r="537" ht="23.25" customHeight="1"/>
    <row r="538" ht="23.25" customHeight="1"/>
    <row r="539" ht="23.25" customHeight="1"/>
    <row r="540" ht="23.25" customHeight="1"/>
    <row r="541" ht="23.25" customHeight="1"/>
    <row r="542" ht="23.25" customHeight="1"/>
    <row r="543" ht="23.25" customHeight="1"/>
    <row r="544" ht="23.25" customHeight="1"/>
    <row r="545" ht="23.25" customHeight="1"/>
    <row r="546" ht="23.25" customHeight="1"/>
    <row r="547" ht="23.25" customHeight="1"/>
    <row r="548" ht="23.25" customHeight="1"/>
    <row r="549" ht="23.25" customHeight="1"/>
    <row r="550" ht="23.25" customHeight="1"/>
    <row r="551" ht="23.25" customHeight="1"/>
    <row r="552" ht="23.25" customHeight="1"/>
    <row r="553" ht="23.25" customHeight="1"/>
    <row r="554" ht="23.25" customHeight="1"/>
    <row r="555" ht="23.25" customHeight="1"/>
    <row r="556" ht="23.25" customHeight="1"/>
    <row r="557" ht="23.25" customHeight="1"/>
    <row r="558" ht="23.25" customHeight="1"/>
    <row r="559" ht="23.25" customHeight="1"/>
    <row r="560" ht="23.25" customHeight="1"/>
    <row r="561" ht="23.25" customHeight="1"/>
    <row r="562" ht="23.25" customHeight="1"/>
    <row r="563" ht="23.25" customHeight="1"/>
    <row r="564" ht="23.25" customHeight="1"/>
    <row r="565" ht="23.25" customHeight="1"/>
    <row r="566" ht="23.25" customHeight="1"/>
    <row r="567" ht="23.25" customHeight="1"/>
    <row r="568" ht="23.25" customHeight="1"/>
    <row r="569" ht="23.25" customHeight="1"/>
    <row r="570" ht="23.25" customHeight="1"/>
    <row r="571" ht="23.25" customHeight="1"/>
    <row r="572" ht="23.25" customHeight="1"/>
    <row r="573" ht="23.25" customHeight="1"/>
    <row r="574" ht="23.25" customHeight="1"/>
    <row r="575" ht="23.25" customHeight="1"/>
    <row r="576" ht="23.25" customHeight="1"/>
    <row r="577" ht="23.25" customHeight="1"/>
    <row r="578" ht="23.25" customHeight="1"/>
    <row r="579" ht="23.25" customHeight="1"/>
    <row r="580" ht="23.25" customHeight="1"/>
    <row r="581" ht="23.25" customHeight="1"/>
    <row r="582" ht="23.25" customHeight="1"/>
    <row r="583" ht="23.25" customHeight="1"/>
    <row r="584" ht="23.25" customHeight="1"/>
    <row r="585" ht="23.25" customHeight="1"/>
    <row r="586" ht="23.25" customHeight="1"/>
    <row r="587" ht="23.25" customHeight="1"/>
    <row r="588" ht="23.25" customHeight="1"/>
    <row r="589" ht="23.25" customHeight="1"/>
    <row r="590" ht="23.25" customHeight="1"/>
    <row r="591" ht="23.25" customHeight="1"/>
    <row r="592" ht="23.25" customHeight="1"/>
    <row r="593" ht="23.25" customHeight="1"/>
    <row r="594" ht="23.25" customHeight="1"/>
    <row r="595" ht="23.25" customHeight="1"/>
    <row r="596" ht="23.25" customHeight="1"/>
    <row r="597" ht="23.25" customHeight="1"/>
    <row r="598" ht="23.25" customHeight="1"/>
    <row r="599" ht="23.25" customHeight="1"/>
    <row r="600" ht="23.25" customHeight="1"/>
    <row r="601" ht="23.25" customHeight="1"/>
    <row r="602" ht="23.25" customHeight="1"/>
    <row r="603" ht="23.25" customHeight="1"/>
    <row r="604" ht="23.25" customHeight="1"/>
    <row r="605" ht="23.25" customHeight="1"/>
    <row r="606" ht="23.25" customHeight="1"/>
    <row r="607" ht="23.25" customHeight="1"/>
    <row r="608" ht="23.25" customHeight="1"/>
    <row r="609" ht="23.25" customHeight="1"/>
    <row r="610" ht="23.25" customHeight="1"/>
    <row r="611" ht="23.25" customHeight="1"/>
    <row r="612" ht="23.25" customHeight="1"/>
    <row r="613" ht="23.25" customHeight="1"/>
    <row r="614" ht="23.25" customHeight="1"/>
    <row r="615" ht="23.25" customHeight="1"/>
    <row r="616" ht="23.25" customHeight="1"/>
    <row r="617" ht="23.25" customHeight="1"/>
    <row r="618" ht="23.25" customHeight="1"/>
    <row r="619" ht="23.25" customHeight="1"/>
    <row r="620" ht="23.25" customHeight="1"/>
    <row r="621" ht="23.25" customHeight="1"/>
    <row r="622" ht="23.25" customHeight="1"/>
    <row r="623" ht="23.25" customHeight="1"/>
    <row r="624" ht="23.25" customHeight="1"/>
    <row r="625" ht="23.25" customHeight="1"/>
    <row r="626" ht="23.25" customHeight="1"/>
    <row r="627" ht="23.25" customHeight="1"/>
    <row r="628" ht="23.25" customHeight="1"/>
    <row r="629" ht="23.25" customHeight="1"/>
    <row r="630" ht="23.25" customHeight="1"/>
    <row r="631" ht="23.25" customHeight="1"/>
    <row r="632" ht="23.25" customHeight="1"/>
    <row r="633" ht="23.25" customHeight="1"/>
    <row r="634" ht="23.25" customHeight="1"/>
    <row r="635" ht="23.25" customHeight="1"/>
    <row r="636" ht="23.25" customHeight="1"/>
    <row r="637" ht="23.25" customHeight="1"/>
    <row r="638" ht="23.25" customHeight="1"/>
    <row r="639" ht="23.25" customHeight="1"/>
    <row r="640" ht="23.25" customHeight="1"/>
    <row r="641" ht="23.25" customHeight="1"/>
    <row r="642" ht="23.25" customHeight="1"/>
    <row r="643" ht="23.25" customHeight="1"/>
    <row r="644" ht="23.25" customHeight="1"/>
    <row r="645" ht="23.25" customHeight="1"/>
    <row r="646" ht="23.25" customHeight="1"/>
    <row r="647" ht="23.25" customHeight="1"/>
    <row r="648" ht="23.25" customHeight="1"/>
    <row r="649" ht="23.25" customHeight="1"/>
    <row r="650" ht="23.25" customHeight="1"/>
    <row r="651" ht="23.25" customHeight="1"/>
    <row r="652" ht="23.25" customHeight="1"/>
    <row r="653" ht="23.25" customHeight="1"/>
    <row r="654" ht="23.25" customHeight="1"/>
    <row r="655" ht="23.25" customHeight="1"/>
    <row r="656" ht="23.25" customHeight="1"/>
    <row r="657" ht="23.25" customHeight="1"/>
    <row r="658" ht="23.25" customHeight="1"/>
    <row r="659" ht="23.25" customHeight="1"/>
    <row r="660" ht="23.25" customHeight="1"/>
    <row r="661" ht="23.25" customHeight="1"/>
    <row r="662" ht="23.25" customHeight="1"/>
    <row r="663" ht="23.25" customHeight="1"/>
    <row r="664" ht="23.25" customHeight="1"/>
    <row r="665" ht="23.25" customHeight="1"/>
    <row r="666" ht="23.25" customHeight="1"/>
    <row r="667" ht="23.25" customHeight="1"/>
    <row r="668" ht="23.25" customHeight="1"/>
    <row r="669" ht="23.25" customHeight="1"/>
    <row r="670" ht="23.25" customHeight="1"/>
    <row r="671" ht="23.25" customHeight="1"/>
    <row r="672" ht="23.25" customHeight="1"/>
    <row r="673" ht="23.25" customHeight="1"/>
    <row r="674" ht="23.25" customHeight="1"/>
    <row r="675" ht="23.25" customHeight="1"/>
    <row r="676" ht="23.25" customHeight="1"/>
    <row r="677" ht="23.25" customHeight="1"/>
    <row r="678" ht="23.25" customHeight="1"/>
    <row r="679" ht="23.25" customHeight="1"/>
    <row r="680" ht="23.25" customHeight="1"/>
    <row r="681" ht="23.25" customHeight="1"/>
    <row r="682" ht="23.25" customHeight="1"/>
    <row r="683" ht="23.25" customHeight="1"/>
    <row r="684" ht="23.25" customHeight="1"/>
    <row r="685" ht="23.25" customHeight="1"/>
    <row r="686" ht="23.25" customHeight="1"/>
    <row r="687" ht="23.25" customHeight="1"/>
    <row r="688" ht="23.25" customHeight="1"/>
    <row r="689" ht="23.25" customHeight="1"/>
    <row r="690" ht="23.25" customHeight="1"/>
    <row r="691" ht="23.25" customHeight="1"/>
    <row r="692" ht="23.25" customHeight="1"/>
    <row r="693" ht="23.25" customHeight="1"/>
    <row r="694" ht="23.25" customHeight="1"/>
    <row r="695" ht="23.25" customHeight="1"/>
    <row r="696" ht="23.25" customHeight="1"/>
    <row r="697" ht="23.25" customHeight="1"/>
    <row r="698" ht="23.25" customHeight="1"/>
    <row r="699" ht="23.25" customHeight="1"/>
    <row r="700" ht="23.25" customHeight="1"/>
    <row r="701" ht="23.25" customHeight="1"/>
    <row r="702" ht="23.25" customHeight="1"/>
    <row r="703" ht="23.25" customHeight="1"/>
    <row r="704" ht="23.25" customHeight="1"/>
    <row r="705" ht="23.25" customHeight="1"/>
    <row r="706" ht="23.25" customHeight="1"/>
    <row r="707" ht="23.25" customHeight="1"/>
    <row r="708" ht="23.25" customHeight="1"/>
    <row r="709" ht="23.25" customHeight="1"/>
    <row r="710" ht="23.25" customHeight="1"/>
    <row r="711" ht="23.25" customHeight="1"/>
    <row r="712" ht="23.25" customHeight="1"/>
    <row r="713" ht="23.25" customHeight="1"/>
    <row r="714" ht="23.25" customHeight="1"/>
    <row r="715" ht="23.25" customHeight="1"/>
    <row r="716" ht="23.25" customHeight="1"/>
    <row r="717" ht="23.25" customHeight="1"/>
    <row r="718" ht="23.25" customHeight="1"/>
    <row r="719" ht="23.25" customHeight="1"/>
    <row r="720" ht="23.25" customHeight="1"/>
    <row r="721" ht="23.25" customHeight="1"/>
    <row r="722" ht="23.25" customHeight="1"/>
    <row r="723" ht="23.25" customHeight="1"/>
    <row r="724" ht="23.25" customHeight="1"/>
    <row r="725" ht="23.25" customHeight="1"/>
    <row r="726" ht="23.25" customHeight="1"/>
    <row r="727" ht="23.25" customHeight="1"/>
    <row r="728" ht="23.25" customHeight="1"/>
    <row r="729" ht="23.25" customHeight="1"/>
    <row r="730" ht="23.25" customHeight="1"/>
    <row r="731" ht="23.25" customHeight="1"/>
    <row r="732" ht="23.25" customHeight="1"/>
    <row r="733" ht="23.25" customHeight="1"/>
    <row r="734" ht="23.25" customHeight="1"/>
    <row r="735" ht="23.25" customHeight="1"/>
    <row r="736" ht="23.25" customHeight="1"/>
    <row r="737" ht="23.25" customHeight="1"/>
    <row r="738" ht="23.25" customHeight="1"/>
    <row r="739" ht="23.25" customHeight="1"/>
    <row r="740" ht="23.25" customHeight="1"/>
    <row r="741" ht="23.25" customHeight="1"/>
    <row r="742" ht="23.25" customHeight="1"/>
    <row r="743" ht="23.25" customHeight="1"/>
    <row r="744" ht="23.25" customHeight="1"/>
    <row r="745" ht="23.25" customHeight="1"/>
    <row r="746" ht="23.25" customHeight="1"/>
    <row r="747" ht="23.25" customHeight="1"/>
    <row r="748" ht="23.25" customHeight="1"/>
    <row r="749" ht="23.25" customHeight="1"/>
    <row r="750" ht="23.25" customHeight="1"/>
    <row r="751" ht="23.25" customHeight="1"/>
    <row r="752" ht="23.25" customHeight="1"/>
    <row r="753" ht="23.25" customHeight="1"/>
    <row r="754" ht="23.25" customHeight="1"/>
    <row r="755" ht="23.25" customHeight="1"/>
    <row r="756" ht="23.25" customHeight="1"/>
    <row r="757" ht="23.25" customHeight="1"/>
    <row r="758" ht="23.25" customHeight="1"/>
    <row r="759" ht="23.25" customHeight="1"/>
    <row r="760" ht="23.25" customHeight="1"/>
    <row r="761" ht="23.25" customHeight="1"/>
    <row r="762" ht="23.25" customHeight="1"/>
    <row r="763" ht="23.25" customHeight="1"/>
    <row r="764" ht="23.25" customHeight="1"/>
    <row r="765" ht="23.25" customHeight="1"/>
    <row r="766" ht="23.25" customHeight="1"/>
    <row r="767" ht="23.25" customHeight="1"/>
    <row r="768" ht="23.25" customHeight="1"/>
    <row r="769" ht="23.25" customHeight="1"/>
    <row r="770" ht="23.25" customHeight="1"/>
    <row r="771" ht="23.25" customHeight="1"/>
    <row r="772" ht="23.25" customHeight="1"/>
    <row r="773" ht="23.25" customHeight="1"/>
    <row r="774" ht="23.25" customHeight="1"/>
    <row r="775" ht="23.25" customHeight="1"/>
    <row r="776" ht="23.25" customHeight="1"/>
    <row r="777" ht="23.25" customHeight="1"/>
    <row r="778" ht="23.25" customHeight="1"/>
    <row r="779" ht="23.25" customHeight="1"/>
    <row r="780" ht="23.25" customHeight="1"/>
    <row r="781" ht="23.25" customHeight="1"/>
    <row r="782" ht="23.25" customHeight="1"/>
    <row r="783" ht="23.25" customHeight="1"/>
    <row r="784" ht="23.25" customHeight="1"/>
    <row r="785" ht="23.25" customHeight="1"/>
    <row r="786" ht="23.25" customHeight="1"/>
    <row r="787" ht="23.25" customHeight="1"/>
    <row r="788" ht="23.25" customHeight="1"/>
    <row r="789" ht="23.25" customHeight="1"/>
    <row r="790" ht="23.25" customHeight="1"/>
    <row r="791" ht="23.25" customHeight="1"/>
    <row r="792" ht="23.25" customHeight="1"/>
    <row r="793" ht="23.25" customHeight="1"/>
    <row r="794" ht="23.25" customHeight="1"/>
    <row r="795" ht="23.25" customHeight="1"/>
    <row r="796" ht="23.25" customHeight="1"/>
    <row r="797" ht="23.25" customHeight="1"/>
    <row r="798" ht="23.25" customHeight="1"/>
    <row r="799" ht="23.25" customHeight="1"/>
    <row r="800" ht="23.25" customHeight="1"/>
    <row r="801" ht="23.25" customHeight="1"/>
    <row r="802" ht="23.25" customHeight="1"/>
    <row r="803" ht="23.25" customHeight="1"/>
    <row r="804" ht="23.25" customHeight="1"/>
    <row r="805" ht="23.25" customHeight="1"/>
    <row r="806" ht="23.25" customHeight="1"/>
    <row r="807" ht="23.25" customHeight="1"/>
    <row r="808" ht="23.25" customHeight="1"/>
    <row r="809" ht="23.25" customHeight="1"/>
    <row r="810" ht="23.25" customHeight="1"/>
    <row r="811" ht="23.25" customHeight="1"/>
    <row r="812" ht="23.25" customHeight="1"/>
    <row r="813" ht="23.25" customHeight="1"/>
    <row r="814" ht="23.25" customHeight="1"/>
    <row r="815" ht="23.25" customHeight="1"/>
    <row r="816" ht="23.25" customHeight="1"/>
    <row r="817" ht="23.25" customHeight="1"/>
    <row r="818" ht="23.25" customHeight="1"/>
    <row r="819" ht="23.25" customHeight="1"/>
    <row r="820" ht="23.25" customHeight="1"/>
    <row r="821" ht="23.25" customHeight="1"/>
    <row r="822" ht="23.25" customHeight="1"/>
    <row r="823" ht="23.25" customHeight="1"/>
    <row r="824" ht="23.25" customHeight="1"/>
    <row r="825" ht="23.25" customHeight="1"/>
    <row r="826" ht="23.25" customHeight="1"/>
    <row r="827" ht="23.25" customHeight="1"/>
    <row r="828" ht="23.25" customHeight="1"/>
    <row r="829" ht="23.25" customHeight="1"/>
    <row r="830" ht="23.25" customHeight="1"/>
    <row r="831" ht="23.25" customHeight="1"/>
    <row r="832" ht="23.25" customHeight="1"/>
    <row r="833" ht="23.25" customHeight="1"/>
    <row r="834" ht="23.25" customHeight="1"/>
    <row r="835" ht="23.25" customHeight="1"/>
    <row r="836" ht="23.25" customHeight="1"/>
    <row r="837" ht="23.25" customHeight="1"/>
    <row r="838" ht="23.25" customHeight="1"/>
    <row r="839" ht="23.25" customHeight="1"/>
    <row r="840" ht="23.25" customHeight="1"/>
    <row r="841" ht="23.25" customHeight="1"/>
    <row r="842" ht="23.25" customHeight="1"/>
    <row r="843" ht="23.25" customHeight="1"/>
    <row r="844" ht="23.25" customHeight="1"/>
    <row r="845" ht="23.25" customHeight="1"/>
    <row r="846" ht="23.25" customHeight="1"/>
    <row r="847" ht="23.25" customHeight="1"/>
    <row r="848" ht="23.25" customHeight="1"/>
    <row r="849" ht="23.25" customHeight="1"/>
    <row r="850" ht="23.25" customHeight="1"/>
    <row r="851" ht="23.25" customHeight="1"/>
    <row r="852" ht="23.25" customHeight="1"/>
    <row r="853" ht="23.25" customHeight="1"/>
    <row r="854" ht="23.25" customHeight="1"/>
    <row r="855" ht="23.25" customHeight="1"/>
    <row r="856" ht="23.25" customHeight="1"/>
    <row r="857" ht="23.25" customHeight="1"/>
    <row r="858" ht="23.25" customHeight="1"/>
    <row r="859" ht="23.25" customHeight="1"/>
    <row r="860" ht="23.25" customHeight="1"/>
    <row r="861" ht="23.25" customHeight="1"/>
    <row r="862" ht="23.25" customHeight="1"/>
    <row r="863" ht="23.25" customHeight="1"/>
    <row r="864" ht="23.25" customHeight="1"/>
    <row r="865" ht="23.25" customHeight="1"/>
    <row r="866" ht="23.25" customHeight="1"/>
    <row r="867" ht="23.25" customHeight="1"/>
    <row r="868" ht="23.25" customHeight="1"/>
    <row r="869" ht="23.25" customHeight="1"/>
    <row r="870" ht="23.25" customHeight="1"/>
    <row r="871" ht="23.25" customHeight="1"/>
    <row r="872" ht="23.25" customHeight="1"/>
    <row r="873" ht="23.25" customHeight="1"/>
    <row r="874" ht="23.25" customHeight="1"/>
    <row r="875" ht="23.25" customHeight="1"/>
    <row r="876" ht="23.25" customHeight="1"/>
    <row r="877" ht="23.25" customHeight="1"/>
    <row r="878" ht="23.25" customHeight="1"/>
    <row r="879" ht="23.25" customHeight="1"/>
    <row r="880" ht="23.25" customHeight="1"/>
    <row r="881" ht="23.25" customHeight="1"/>
    <row r="882" ht="23.25" customHeight="1"/>
    <row r="883" ht="23.25" customHeight="1"/>
    <row r="884" ht="23.25" customHeight="1"/>
    <row r="885" ht="23.25" customHeight="1"/>
    <row r="886" ht="23.25" customHeight="1"/>
    <row r="887" ht="23.25" customHeight="1"/>
    <row r="888" ht="23.25" customHeight="1"/>
    <row r="889" ht="23.25" customHeight="1"/>
    <row r="890" ht="23.25" customHeight="1"/>
    <row r="891" ht="23.25" customHeight="1"/>
    <row r="892" ht="23.25" customHeight="1"/>
    <row r="893" ht="23.25" customHeight="1"/>
    <row r="894" ht="23.25" customHeight="1"/>
    <row r="895" ht="23.25" customHeight="1"/>
    <row r="896" ht="23.25" customHeight="1"/>
    <row r="897" ht="23.25" customHeight="1"/>
    <row r="898" ht="23.25" customHeight="1"/>
    <row r="899" ht="23.25" customHeight="1"/>
    <row r="900" ht="23.25" customHeight="1"/>
    <row r="901" ht="23.25" customHeight="1"/>
    <row r="902" ht="23.25" customHeight="1"/>
    <row r="903" ht="23.25" customHeight="1"/>
    <row r="904" ht="23.25" customHeight="1"/>
    <row r="905" ht="23.25" customHeight="1"/>
    <row r="906" ht="23.25" customHeight="1"/>
    <row r="907" ht="23.25" customHeight="1"/>
    <row r="908" ht="23.25" customHeight="1"/>
    <row r="909" ht="23.25" customHeight="1"/>
    <row r="910" ht="23.25" customHeight="1"/>
    <row r="911" ht="23.25" customHeight="1"/>
    <row r="912" ht="23.25" customHeight="1"/>
    <row r="913" ht="23.25" customHeight="1"/>
    <row r="914" ht="23.25" customHeight="1"/>
    <row r="915" ht="23.25" customHeight="1"/>
    <row r="916" ht="23.25" customHeight="1"/>
    <row r="917" ht="23.25" customHeight="1"/>
    <row r="918" ht="23.25" customHeight="1"/>
    <row r="919" ht="23.25" customHeight="1"/>
    <row r="920" ht="23.25" customHeight="1"/>
    <row r="921" ht="23.25" customHeight="1"/>
    <row r="922" ht="23.25" customHeight="1"/>
    <row r="923" ht="23.25" customHeight="1"/>
    <row r="924" ht="23.25" customHeight="1"/>
    <row r="925" ht="23.25" customHeight="1"/>
    <row r="926" ht="23.25" customHeight="1"/>
    <row r="927" ht="23.25" customHeight="1"/>
    <row r="928" ht="23.25" customHeight="1"/>
    <row r="929" ht="23.25" customHeight="1"/>
    <row r="930" ht="23.25" customHeight="1"/>
    <row r="931" ht="23.25" customHeight="1"/>
    <row r="932" ht="23.25" customHeight="1"/>
    <row r="933" ht="23.25" customHeight="1"/>
    <row r="934" ht="23.25" customHeight="1"/>
    <row r="935" ht="23.25" customHeight="1"/>
    <row r="936" ht="23.25" customHeight="1"/>
    <row r="937" ht="23.25" customHeight="1"/>
    <row r="938" ht="23.25" customHeight="1"/>
    <row r="939" ht="23.25" customHeight="1"/>
    <row r="940" ht="23.25" customHeight="1"/>
    <row r="941" ht="23.25" customHeight="1"/>
    <row r="942" ht="23.25" customHeight="1"/>
    <row r="943" ht="23.25" customHeight="1"/>
    <row r="944" ht="23.25" customHeight="1"/>
    <row r="945" ht="23.25" customHeight="1"/>
    <row r="946" ht="23.25" customHeight="1"/>
    <row r="947" ht="23.25" customHeight="1"/>
    <row r="948" ht="23.25" customHeight="1"/>
    <row r="949" ht="23.25" customHeight="1"/>
    <row r="950" ht="23.25" customHeight="1"/>
    <row r="951" ht="23.25" customHeight="1"/>
    <row r="952" ht="23.25" customHeight="1"/>
    <row r="953" ht="23.25" customHeight="1"/>
    <row r="954" ht="23.25" customHeight="1"/>
    <row r="955" ht="23.25" customHeight="1"/>
    <row r="956" ht="23.25" customHeight="1"/>
    <row r="957" ht="23.25" customHeight="1"/>
    <row r="958" ht="23.25" customHeight="1"/>
    <row r="959" ht="23.25" customHeight="1"/>
    <row r="960" ht="23.25" customHeight="1"/>
    <row r="961" ht="23.25" customHeight="1"/>
    <row r="962" ht="23.25" customHeight="1"/>
    <row r="963" ht="23.25" customHeight="1"/>
    <row r="964" ht="23.25" customHeight="1"/>
    <row r="965" ht="23.25" customHeight="1"/>
    <row r="966" ht="23.25" customHeight="1"/>
    <row r="967" ht="23.25" customHeight="1"/>
    <row r="968" ht="23.25" customHeight="1"/>
    <row r="969" ht="23.25" customHeight="1"/>
    <row r="970" ht="23.25" customHeight="1"/>
    <row r="971" ht="23.25" customHeight="1"/>
    <row r="972" ht="23.25" customHeight="1"/>
    <row r="973" ht="23.25" customHeight="1"/>
    <row r="974" ht="23.25" customHeight="1"/>
    <row r="975" ht="23.25" customHeight="1"/>
    <row r="976" ht="23.25" customHeight="1"/>
    <row r="977" ht="23.25" customHeight="1"/>
    <row r="978" ht="23.25" customHeight="1"/>
    <row r="979" ht="23.25" customHeight="1"/>
    <row r="980" ht="23.25" customHeight="1"/>
    <row r="981" ht="23.25" customHeight="1"/>
    <row r="982" ht="23.25" customHeight="1"/>
    <row r="983" ht="23.25" customHeight="1"/>
    <row r="984" ht="23.25" customHeight="1"/>
    <row r="985" ht="23.25" customHeight="1"/>
    <row r="986" ht="23.25" customHeight="1"/>
    <row r="987" ht="23.25" customHeight="1"/>
    <row r="988" ht="23.25" customHeight="1"/>
    <row r="989" ht="23.25" customHeight="1"/>
    <row r="990" ht="23.25" customHeight="1"/>
    <row r="991" ht="23.25" customHeight="1"/>
    <row r="992" ht="23.25" customHeight="1"/>
    <row r="993" ht="23.25" customHeight="1"/>
    <row r="994" ht="23.25" customHeight="1"/>
    <row r="995" ht="23.25" customHeight="1"/>
    <row r="996" ht="23.25" customHeight="1"/>
    <row r="997" ht="23.25" customHeight="1"/>
    <row r="998" ht="23.25" customHeight="1"/>
    <row r="999" ht="23.25" customHeight="1"/>
    <row r="1000" ht="23.25" customHeight="1"/>
    <row r="1001" ht="23.25" customHeight="1"/>
    <row r="1002" ht="23.25" customHeight="1"/>
    <row r="1003" ht="23.25" customHeight="1"/>
    <row r="1004" ht="23.25" customHeight="1"/>
    <row r="1005" ht="23.25" customHeight="1"/>
    <row r="1006" ht="23.25" customHeight="1"/>
    <row r="1007" ht="23.25" customHeight="1"/>
    <row r="1008" ht="23.25" customHeight="1"/>
    <row r="1009" ht="23.25" customHeight="1"/>
    <row r="1010" ht="23.25" customHeight="1"/>
    <row r="1011" ht="23.25" customHeight="1"/>
    <row r="1012" ht="23.25" customHeight="1"/>
    <row r="1013" ht="23.25" customHeight="1"/>
    <row r="1014" ht="23.25" customHeight="1"/>
    <row r="1015" ht="23.25" customHeight="1"/>
    <row r="1016" ht="23.25" customHeight="1"/>
    <row r="1017" ht="23.25" customHeight="1"/>
    <row r="1018" ht="23.25" customHeight="1"/>
    <row r="1019" ht="23.25" customHeight="1"/>
    <row r="1020" ht="23.25" customHeight="1"/>
    <row r="1021" ht="23.25" customHeight="1"/>
    <row r="1022" ht="23.25" customHeight="1"/>
    <row r="1023" ht="23.25" customHeight="1"/>
    <row r="1024" ht="23.25" customHeight="1"/>
    <row r="1025" ht="23.25" customHeight="1"/>
    <row r="1026" ht="23.25" customHeight="1"/>
    <row r="1027" ht="23.25" customHeight="1"/>
    <row r="1028" ht="23.25" customHeight="1"/>
    <row r="1029" ht="23.25" customHeight="1"/>
    <row r="1030" ht="23.25" customHeight="1"/>
    <row r="1031" ht="23.25" customHeight="1"/>
    <row r="1032" ht="23.25" customHeight="1"/>
    <row r="1033" ht="23.25" customHeight="1"/>
    <row r="1034" ht="23.25" customHeight="1"/>
    <row r="1035" ht="23.25" customHeight="1"/>
    <row r="1036" ht="23.25" customHeight="1"/>
    <row r="1037" ht="23.25" customHeight="1"/>
    <row r="1038" ht="23.25" customHeight="1"/>
    <row r="1039" ht="23.25" customHeight="1"/>
    <row r="1040" ht="23.25" customHeight="1"/>
    <row r="1041" ht="23.25" customHeight="1"/>
    <row r="1042" ht="23.25" customHeight="1"/>
    <row r="1043" ht="23.25" customHeight="1"/>
    <row r="1044" ht="23.25" customHeight="1"/>
    <row r="1045" ht="23.25" customHeight="1"/>
    <row r="1046" ht="23.25" customHeight="1"/>
    <row r="1047" ht="23.25" customHeight="1"/>
    <row r="1048" ht="23.25" customHeight="1"/>
    <row r="1049" ht="23.25" customHeight="1"/>
    <row r="1050" ht="23.25" customHeight="1"/>
    <row r="1051" ht="23.25" customHeight="1"/>
    <row r="1052" ht="23.25" customHeight="1"/>
    <row r="1053" ht="23.25" customHeight="1"/>
    <row r="1054" ht="23.25" customHeight="1"/>
    <row r="1055" ht="23.25" customHeight="1"/>
    <row r="1056" ht="23.25" customHeight="1"/>
    <row r="1057" ht="23.25" customHeight="1"/>
    <row r="1058" ht="23.25" customHeight="1"/>
    <row r="1059" ht="23.25" customHeight="1"/>
    <row r="1060" ht="23.25" customHeight="1"/>
    <row r="1061" ht="23.25" customHeight="1"/>
    <row r="1062" ht="23.25" customHeight="1"/>
    <row r="1063" ht="23.25" customHeight="1"/>
    <row r="1064" ht="23.25" customHeight="1"/>
    <row r="1065" ht="23.25" customHeight="1"/>
    <row r="1066" ht="23.25" customHeight="1"/>
    <row r="1067" ht="23.25" customHeight="1"/>
    <row r="1068" ht="23.25" customHeight="1"/>
    <row r="1069" ht="23.25" customHeight="1"/>
    <row r="1070" ht="23.25" customHeight="1"/>
    <row r="1071" ht="23.25" customHeight="1"/>
    <row r="1072" ht="23.25" customHeight="1"/>
    <row r="1073" ht="23.25" customHeight="1"/>
    <row r="1074" ht="23.25" customHeight="1"/>
    <row r="1075" ht="23.25" customHeight="1"/>
    <row r="1076" ht="23.25" customHeight="1"/>
    <row r="1077" ht="23.25" customHeight="1"/>
    <row r="1078" ht="23.25" customHeight="1"/>
    <row r="1079" ht="23.25" customHeight="1"/>
    <row r="1080" ht="23.25" customHeight="1"/>
    <row r="1081" ht="23.25" customHeight="1"/>
    <row r="1082" ht="23.25" customHeight="1"/>
    <row r="1083" ht="23.25" customHeight="1"/>
    <row r="1084" ht="23.25" customHeight="1"/>
    <row r="1085" ht="23.25" customHeight="1"/>
    <row r="1086" ht="23.25" customHeight="1"/>
    <row r="1087" ht="23.25" customHeight="1"/>
    <row r="1088" ht="23.25" customHeight="1"/>
    <row r="1089" ht="23.25" customHeight="1"/>
    <row r="1090" ht="23.25" customHeight="1"/>
    <row r="1091" ht="23.25" customHeight="1"/>
    <row r="1092" ht="23.25" customHeight="1"/>
    <row r="1093" ht="23.25" customHeight="1"/>
    <row r="1094" ht="23.25" customHeight="1"/>
    <row r="1095" ht="23.25" customHeight="1"/>
    <row r="1096" ht="23.25" customHeight="1"/>
    <row r="1097" ht="23.25" customHeight="1"/>
    <row r="1098" ht="23.25" customHeight="1"/>
    <row r="1099" ht="23.25" customHeight="1"/>
    <row r="1100" ht="23.25" customHeight="1"/>
    <row r="1101" ht="23.25" customHeight="1"/>
    <row r="1102" ht="23.25" customHeight="1"/>
    <row r="1103" ht="23.25" customHeight="1"/>
    <row r="1104" ht="23.25" customHeight="1"/>
    <row r="1105" ht="23.25" customHeight="1"/>
    <row r="1106" ht="23.25" customHeight="1"/>
    <row r="1107" ht="23.25" customHeight="1"/>
    <row r="1108" ht="23.25" customHeight="1"/>
    <row r="1109" ht="23.25" customHeight="1"/>
    <row r="1110" ht="23.25" customHeight="1"/>
    <row r="1111" ht="23.25" customHeight="1"/>
    <row r="1112" ht="23.25" customHeight="1"/>
    <row r="1113" ht="23.25" customHeight="1"/>
    <row r="1114" ht="23.25" customHeight="1"/>
    <row r="1115" ht="23.25" customHeight="1"/>
    <row r="1116" ht="23.25" customHeight="1"/>
    <row r="1117" ht="23.25" customHeight="1"/>
    <row r="1118" ht="23.25" customHeight="1"/>
    <row r="1119" ht="23.25" customHeight="1"/>
    <row r="1120" ht="23.25" customHeight="1"/>
    <row r="1121" ht="23.25" customHeight="1"/>
    <row r="1122" ht="23.25" customHeight="1"/>
    <row r="1123" ht="23.25" customHeight="1"/>
    <row r="1124" ht="23.25" customHeight="1"/>
    <row r="1125" ht="23.25" customHeight="1"/>
    <row r="1126" ht="23.25" customHeight="1"/>
    <row r="1127" ht="23.25" customHeight="1"/>
    <row r="1128" ht="23.25" customHeight="1"/>
    <row r="1129" ht="23.25" customHeight="1"/>
    <row r="1130" ht="23.25" customHeight="1"/>
    <row r="1131" ht="23.25" customHeight="1"/>
    <row r="1132" ht="23.25" customHeight="1"/>
    <row r="1133" ht="23.25" customHeight="1"/>
    <row r="1134" ht="23.25" customHeight="1"/>
    <row r="1135" ht="23.25" customHeight="1"/>
    <row r="1136" ht="23.25" customHeight="1"/>
    <row r="1137" ht="23.25" customHeight="1"/>
    <row r="1138" ht="23.25" customHeight="1"/>
    <row r="1139" ht="23.25" customHeight="1"/>
    <row r="1140" ht="23.25" customHeight="1"/>
    <row r="1141" ht="23.25" customHeight="1"/>
    <row r="1142" ht="23.25" customHeight="1"/>
    <row r="1143" ht="23.25" customHeight="1"/>
    <row r="1144" ht="23.25" customHeight="1"/>
    <row r="1145" ht="23.25" customHeight="1"/>
    <row r="1146" ht="23.25" customHeight="1"/>
    <row r="1147" ht="23.25" customHeight="1"/>
    <row r="1148" ht="23.25" customHeight="1"/>
    <row r="1149" ht="23.25" customHeight="1"/>
    <row r="1150" ht="23.25" customHeight="1"/>
    <row r="1151" ht="23.25" customHeight="1"/>
    <row r="1152" ht="23.25" customHeight="1"/>
    <row r="1153" ht="23.25" customHeight="1"/>
    <row r="1154" ht="23.25" customHeight="1"/>
    <row r="1155" ht="23.25" customHeight="1"/>
    <row r="1156" ht="23.25" customHeight="1"/>
    <row r="1157" ht="23.25" customHeight="1"/>
    <row r="1158" ht="23.25" customHeight="1"/>
    <row r="1159" ht="23.25" customHeight="1"/>
    <row r="1160" ht="23.25" customHeight="1"/>
    <row r="1161" ht="23.25" customHeight="1"/>
    <row r="1162" ht="23.25" customHeight="1"/>
    <row r="1163" ht="23.25" customHeight="1"/>
    <row r="1164" ht="23.25" customHeight="1"/>
    <row r="1165" ht="23.25" customHeight="1"/>
    <row r="1166" ht="23.25" customHeight="1"/>
    <row r="1167" ht="23.25" customHeight="1"/>
    <row r="1168" ht="23.25" customHeight="1"/>
    <row r="1169" ht="23.25" customHeight="1"/>
    <row r="1170" ht="23.25" customHeight="1"/>
    <row r="1171" ht="23.25" customHeight="1"/>
    <row r="1172" ht="23.25" customHeight="1"/>
    <row r="1173" ht="23.25" customHeight="1"/>
    <row r="1174" ht="23.25" customHeight="1"/>
    <row r="1175" ht="23.25" customHeight="1"/>
    <row r="1176" ht="23.25" customHeight="1"/>
    <row r="1177" ht="23.25" customHeight="1"/>
    <row r="1178" ht="23.25" customHeight="1"/>
    <row r="1179" ht="23.25" customHeight="1"/>
    <row r="1180" ht="23.25" customHeight="1"/>
    <row r="1181" ht="23.25" customHeight="1"/>
    <row r="1182" ht="23.25" customHeight="1"/>
    <row r="1183" ht="23.25" customHeight="1"/>
    <row r="1184" ht="23.25" customHeight="1"/>
    <row r="1185" ht="23.25" customHeight="1"/>
    <row r="1186" ht="23.25" customHeight="1"/>
    <row r="1187" ht="23.25" customHeight="1"/>
    <row r="1188" ht="23.25" customHeight="1"/>
    <row r="1189" ht="23.25" customHeight="1"/>
    <row r="1190" ht="23.25" customHeight="1"/>
    <row r="1191" ht="23.25" customHeight="1"/>
    <row r="1192" ht="23.25" customHeight="1"/>
    <row r="1193" ht="23.25" customHeight="1"/>
    <row r="1194" ht="23.25" customHeight="1"/>
    <row r="1195" ht="23.25" customHeight="1"/>
    <row r="1196" ht="23.25" customHeight="1"/>
    <row r="1197" ht="23.25" customHeight="1"/>
    <row r="1198" ht="23.25" customHeight="1"/>
    <row r="1199" ht="23.25" customHeight="1"/>
    <row r="1200" ht="23.25" customHeight="1"/>
    <row r="1201" ht="23.25" customHeight="1"/>
    <row r="1202" ht="23.25" customHeight="1"/>
    <row r="1203" ht="23.25" customHeight="1"/>
    <row r="1204" ht="23.25" customHeight="1"/>
    <row r="1205" ht="23.25" customHeight="1"/>
    <row r="1206" ht="23.25" customHeight="1"/>
    <row r="1207" ht="23.25" customHeight="1"/>
    <row r="1208" ht="23.25" customHeight="1"/>
    <row r="1209" ht="23.25" customHeight="1"/>
    <row r="1210" ht="23.25" customHeight="1"/>
    <row r="1211" ht="23.25" customHeight="1"/>
    <row r="1212" ht="23.25" customHeight="1"/>
    <row r="1213" ht="23.25" customHeight="1"/>
    <row r="1214" ht="23.25" customHeight="1"/>
    <row r="1215" ht="23.25" customHeight="1"/>
    <row r="1216" ht="23.25" customHeight="1"/>
    <row r="1217" ht="23.25" customHeight="1"/>
    <row r="1218" ht="23.25" customHeight="1"/>
    <row r="1219" ht="23.25" customHeight="1"/>
    <row r="1220" ht="23.25" customHeight="1"/>
    <row r="1221" ht="23.25" customHeight="1"/>
    <row r="1222" ht="23.25" customHeight="1"/>
    <row r="1223" ht="23.25" customHeight="1"/>
    <row r="1224" ht="23.25" customHeight="1"/>
    <row r="1225" ht="23.25" customHeight="1"/>
    <row r="1226" ht="23.25" customHeight="1"/>
    <row r="1227" ht="23.25" customHeight="1"/>
    <row r="1228" ht="23.25" customHeight="1"/>
    <row r="1229" ht="23.25" customHeight="1"/>
    <row r="1230" ht="23.25" customHeight="1"/>
    <row r="1231" ht="23.25" customHeight="1"/>
    <row r="1232" ht="23.25" customHeight="1"/>
    <row r="1233" ht="23.25" customHeight="1"/>
    <row r="1234" ht="23.25" customHeight="1"/>
    <row r="1235" ht="23.25" customHeight="1"/>
    <row r="1236" ht="23.25" customHeight="1"/>
    <row r="1237" ht="23.25" customHeight="1"/>
    <row r="1238" ht="23.25" customHeight="1"/>
    <row r="1239" ht="23.25" customHeight="1"/>
    <row r="1240" ht="23.25" customHeight="1"/>
    <row r="1241" ht="23.25" customHeight="1"/>
    <row r="1242" ht="23.25" customHeight="1"/>
    <row r="1243" ht="23.25" customHeight="1"/>
    <row r="1244" ht="23.25" customHeight="1"/>
    <row r="1245" ht="23.25" customHeight="1"/>
    <row r="1246" ht="23.25" customHeight="1"/>
    <row r="1247" ht="23.25" customHeight="1"/>
    <row r="1248" ht="23.25" customHeight="1"/>
    <row r="1249" ht="23.25" customHeight="1"/>
    <row r="1250" ht="23.25" customHeight="1"/>
    <row r="1251" ht="23.25" customHeight="1"/>
    <row r="1252" ht="23.25" customHeight="1"/>
    <row r="1253" ht="23.25" customHeight="1"/>
    <row r="1254" ht="23.25" customHeight="1"/>
    <row r="1255" ht="23.25" customHeight="1"/>
    <row r="1256" ht="23.25" customHeight="1"/>
    <row r="1257" ht="23.25" customHeight="1"/>
    <row r="1258" ht="23.25" customHeight="1"/>
    <row r="1259" ht="23.25" customHeight="1"/>
    <row r="1260" ht="23.25" customHeight="1"/>
    <row r="1261" ht="23.25" customHeight="1"/>
    <row r="1262" ht="23.25" customHeight="1"/>
    <row r="1263" ht="23.25" customHeight="1"/>
    <row r="1264" ht="23.25" customHeight="1"/>
    <row r="1265" ht="23.25" customHeight="1"/>
    <row r="1266" ht="23.25" customHeight="1"/>
    <row r="1267" ht="23.25" customHeight="1"/>
    <row r="1268" ht="23.25" customHeight="1"/>
    <row r="1269" ht="23.25" customHeight="1"/>
    <row r="1270" ht="23.25" customHeight="1"/>
    <row r="1271" ht="23.25" customHeight="1"/>
    <row r="1272" ht="23.25" customHeight="1"/>
    <row r="1273" ht="23.25" customHeight="1"/>
    <row r="1274" ht="23.25" customHeight="1"/>
    <row r="1275" ht="23.25" customHeight="1"/>
    <row r="1276" ht="23.25" customHeight="1"/>
    <row r="1277" ht="23.25" customHeight="1"/>
    <row r="1278" ht="23.25" customHeight="1"/>
    <row r="1279" ht="23.25" customHeight="1"/>
    <row r="1280" ht="23.25" customHeight="1"/>
    <row r="1281" ht="23.25" customHeight="1"/>
    <row r="1282" ht="23.25" customHeight="1"/>
    <row r="1283" ht="23.25" customHeight="1"/>
    <row r="1284" ht="23.25" customHeight="1"/>
    <row r="1285" ht="23.25" customHeight="1"/>
    <row r="1286" ht="23.25" customHeight="1"/>
    <row r="1287" ht="23.25" customHeight="1"/>
    <row r="1288" ht="23.25" customHeight="1"/>
    <row r="1289" ht="23.25" customHeight="1"/>
    <row r="1290" ht="23.25" customHeight="1"/>
    <row r="1291" ht="23.25" customHeight="1"/>
    <row r="1292" ht="23.25" customHeight="1"/>
    <row r="1293" ht="23.25" customHeight="1"/>
    <row r="1294" ht="23.25" customHeight="1"/>
    <row r="1295" ht="23.25" customHeight="1"/>
    <row r="1296" ht="23.25" customHeight="1"/>
    <row r="1297" ht="23.25" customHeight="1"/>
    <row r="1298" ht="23.25" customHeight="1"/>
    <row r="1299" ht="23.25" customHeight="1"/>
    <row r="1300" ht="23.25" customHeight="1"/>
    <row r="1301" ht="23.25" customHeight="1"/>
    <row r="1302" ht="23.25" customHeight="1"/>
    <row r="1303" ht="23.25" customHeight="1"/>
    <row r="1304" ht="23.25" customHeight="1"/>
    <row r="1305" ht="23.25" customHeight="1"/>
    <row r="1306" ht="23.25" customHeight="1"/>
    <row r="1307" ht="23.25" customHeight="1"/>
    <row r="1308" ht="23.25" customHeight="1"/>
    <row r="1309" ht="23.25" customHeight="1"/>
    <row r="1310" ht="23.25" customHeight="1"/>
    <row r="1311" ht="23.25" customHeight="1"/>
    <row r="1312" ht="23.25" customHeight="1"/>
    <row r="1313" ht="23.25" customHeight="1"/>
    <row r="1314" ht="23.25" customHeight="1"/>
    <row r="1315" ht="23.25" customHeight="1"/>
    <row r="1316" ht="23.25" customHeight="1"/>
    <row r="1317" ht="23.25" customHeight="1"/>
    <row r="1318" ht="23.25" customHeight="1"/>
    <row r="1319" ht="23.25" customHeight="1"/>
    <row r="1320" ht="23.25" customHeight="1"/>
    <row r="1321" ht="23.25" customHeight="1"/>
    <row r="1322" ht="23.25" customHeight="1"/>
    <row r="1323" ht="23.25" customHeight="1"/>
    <row r="1324" ht="23.25" customHeight="1"/>
    <row r="1325" ht="23.25" customHeight="1"/>
    <row r="1326" ht="23.25" customHeight="1"/>
    <row r="1327" ht="23.25" customHeight="1"/>
    <row r="1328" ht="23.25" customHeight="1"/>
    <row r="1329" ht="23.25" customHeight="1"/>
    <row r="1330" ht="23.25" customHeight="1"/>
    <row r="1331" ht="23.25" customHeight="1"/>
    <row r="1332" ht="23.25" customHeight="1"/>
    <row r="1333" ht="23.25" customHeight="1"/>
    <row r="1334" ht="23.25" customHeight="1"/>
    <row r="1335" ht="23.25" customHeight="1"/>
    <row r="1336" ht="23.25" customHeight="1"/>
    <row r="1337" ht="23.25" customHeight="1"/>
    <row r="1338" ht="23.25" customHeight="1"/>
    <row r="1339" ht="23.25" customHeight="1"/>
    <row r="1340" ht="23.25" customHeight="1"/>
    <row r="1341" ht="23.25" customHeight="1"/>
    <row r="1342" ht="23.25" customHeight="1"/>
    <row r="1343" ht="23.25" customHeight="1"/>
    <row r="1344" ht="23.25" customHeight="1"/>
    <row r="1345" ht="23.25" customHeight="1"/>
    <row r="1346" ht="23.25" customHeight="1"/>
    <row r="1347" ht="23.25" customHeight="1"/>
    <row r="1348" ht="23.25" customHeight="1"/>
    <row r="1349" ht="23.25" customHeight="1"/>
    <row r="1350" ht="23.25" customHeight="1"/>
    <row r="1351" ht="23.25" customHeight="1"/>
    <row r="1352" ht="23.25" customHeight="1"/>
    <row r="1353" ht="23.25" customHeight="1"/>
    <row r="1354" ht="23.25" customHeight="1"/>
    <row r="1355" ht="23.25" customHeight="1"/>
    <row r="1356" ht="23.25" customHeight="1"/>
    <row r="1357" ht="23.25" customHeight="1"/>
    <row r="1358" ht="23.25" customHeight="1"/>
    <row r="1359" ht="23.25" customHeight="1"/>
    <row r="1360" ht="23.25" customHeight="1"/>
    <row r="1361" ht="23.25" customHeight="1"/>
    <row r="1362" ht="23.25" customHeight="1"/>
    <row r="1363" ht="23.25" customHeight="1"/>
    <row r="1364" ht="23.25" customHeight="1"/>
    <row r="1365" ht="23.25" customHeight="1"/>
    <row r="1366" ht="23.25" customHeight="1"/>
    <row r="1367" ht="23.25" customHeight="1"/>
    <row r="1368" ht="23.25" customHeight="1"/>
    <row r="1369" ht="23.25" customHeight="1"/>
    <row r="1370" ht="23.25" customHeight="1"/>
    <row r="1371" ht="23.25" customHeight="1"/>
    <row r="1372" ht="23.25" customHeight="1"/>
    <row r="1373" ht="23.25" customHeight="1"/>
    <row r="1374" ht="23.25" customHeight="1"/>
    <row r="1375" ht="23.25" customHeight="1"/>
    <row r="1376" ht="23.25" customHeight="1"/>
    <row r="1377" ht="23.25" customHeight="1"/>
    <row r="1378" ht="23.25" customHeight="1"/>
    <row r="1379" ht="23.25" customHeight="1"/>
    <row r="1380" ht="23.25" customHeight="1"/>
    <row r="1381" ht="23.25" customHeight="1"/>
    <row r="1382" ht="23.25" customHeight="1"/>
    <row r="1383" ht="23.25" customHeight="1"/>
    <row r="1384" ht="23.25" customHeight="1"/>
    <row r="1385" ht="23.25" customHeight="1"/>
    <row r="1386" ht="23.25" customHeight="1"/>
    <row r="1387" ht="23.25" customHeight="1"/>
    <row r="1388" ht="23.25" customHeight="1"/>
    <row r="1389" ht="23.25" customHeight="1"/>
    <row r="1390" ht="23.25" customHeight="1"/>
    <row r="1391" ht="23.25" customHeight="1"/>
    <row r="1392" ht="23.25" customHeight="1"/>
    <row r="1393" ht="23.25" customHeight="1"/>
    <row r="1394" ht="23.25" customHeight="1"/>
    <row r="1395" ht="23.25" customHeight="1"/>
    <row r="1396" ht="23.25" customHeight="1"/>
    <row r="1397" ht="23.25" customHeight="1"/>
    <row r="1398" ht="23.25" customHeight="1"/>
    <row r="1399" ht="23.25" customHeight="1"/>
    <row r="1400" ht="23.25" customHeight="1"/>
    <row r="1401" ht="23.25" customHeight="1"/>
    <row r="1402" ht="23.25" customHeight="1"/>
    <row r="1403" ht="23.25" customHeight="1"/>
    <row r="1404" ht="23.25" customHeight="1"/>
    <row r="1405" ht="23.25" customHeight="1"/>
    <row r="1406" ht="23.25" customHeight="1"/>
    <row r="1407" ht="23.25" customHeight="1"/>
    <row r="1408" ht="23.25" customHeight="1"/>
    <row r="1409" ht="23.25" customHeight="1"/>
    <row r="1410" ht="23.25" customHeight="1"/>
    <row r="1411" ht="23.25" customHeight="1"/>
    <row r="1412" ht="23.25" customHeight="1"/>
    <row r="1413" ht="23.25" customHeight="1"/>
    <row r="1414" ht="23.25" customHeight="1"/>
    <row r="1415" ht="23.25" customHeight="1"/>
    <row r="1416" ht="23.25" customHeight="1"/>
    <row r="1417" ht="23.25" customHeight="1"/>
    <row r="1418" ht="23.25" customHeight="1"/>
    <row r="1419" ht="23.25" customHeight="1"/>
    <row r="1420" ht="23.25" customHeight="1"/>
    <row r="1421" ht="23.25" customHeight="1"/>
    <row r="1422" ht="23.25" customHeight="1"/>
    <row r="1423" ht="23.25" customHeight="1"/>
    <row r="1424" ht="23.25" customHeight="1"/>
    <row r="1425" ht="23.25" customHeight="1"/>
    <row r="1426" ht="23.25" customHeight="1"/>
    <row r="1427" ht="23.25" customHeight="1"/>
    <row r="1428" ht="23.25" customHeight="1"/>
    <row r="1429" ht="23.25" customHeight="1"/>
    <row r="1430" ht="23.25" customHeight="1"/>
    <row r="1431" ht="23.25" customHeight="1"/>
    <row r="1432" ht="23.25" customHeight="1"/>
    <row r="1433" ht="23.25" customHeight="1"/>
    <row r="1434" ht="23.25" customHeight="1"/>
    <row r="1435" ht="23.25" customHeight="1"/>
    <row r="1436" ht="23.25" customHeight="1"/>
    <row r="1437" ht="23.25" customHeight="1"/>
    <row r="1438" ht="23.25" customHeight="1"/>
    <row r="1439" ht="23.25" customHeight="1"/>
    <row r="1440" ht="23.25" customHeight="1"/>
    <row r="1441" ht="23.25" customHeight="1"/>
    <row r="1442" ht="23.25" customHeight="1"/>
    <row r="1443" ht="23.25" customHeight="1"/>
    <row r="1444" ht="23.25" customHeight="1"/>
    <row r="1445" ht="23.25" customHeight="1"/>
    <row r="1446" ht="23.25" customHeight="1"/>
    <row r="1447" ht="23.25" customHeight="1"/>
    <row r="1448" ht="23.25" customHeight="1"/>
    <row r="1449" ht="23.25" customHeight="1"/>
    <row r="1450" ht="23.25" customHeight="1"/>
    <row r="1451" ht="23.25" customHeight="1"/>
    <row r="1452" ht="23.25" customHeight="1"/>
    <row r="1453" ht="23.25" customHeight="1"/>
    <row r="1454" ht="23.25" customHeight="1"/>
    <row r="1455" ht="23.25" customHeight="1"/>
    <row r="1456" ht="23.25" customHeight="1"/>
    <row r="1457" ht="23.25" customHeight="1"/>
    <row r="1458" ht="23.25" customHeight="1"/>
    <row r="1459" ht="23.25" customHeight="1"/>
    <row r="1460" ht="23.25" customHeight="1"/>
    <row r="1461" ht="23.25" customHeight="1"/>
    <row r="1462" ht="23.25" customHeight="1"/>
    <row r="1463" ht="23.25" customHeight="1"/>
    <row r="1464" ht="23.25" customHeight="1"/>
    <row r="1465" ht="23.25" customHeight="1"/>
    <row r="1466" ht="23.25" customHeight="1"/>
    <row r="1467" ht="23.25" customHeight="1"/>
    <row r="1468" ht="23.25" customHeight="1"/>
    <row r="1469" ht="23.25" customHeight="1"/>
    <row r="1470" ht="23.25" customHeight="1"/>
    <row r="1471" ht="23.25" customHeight="1"/>
    <row r="1472" ht="23.25" customHeight="1"/>
    <row r="1473" ht="23.25" customHeight="1"/>
    <row r="1474" ht="23.25" customHeight="1"/>
    <row r="1475" ht="23.25" customHeight="1"/>
    <row r="1476" ht="23.25" customHeight="1"/>
    <row r="1477" ht="23.25" customHeight="1"/>
    <row r="1478" ht="23.25" customHeight="1"/>
    <row r="1479" ht="23.25" customHeight="1"/>
    <row r="1480" ht="23.25" customHeight="1"/>
    <row r="1481" ht="23.25" customHeight="1"/>
    <row r="1482" ht="23.25" customHeight="1"/>
    <row r="1483" ht="23.25" customHeight="1"/>
    <row r="1484" ht="23.25" customHeight="1"/>
    <row r="1485" ht="23.25" customHeight="1"/>
    <row r="1486" ht="23.25" customHeight="1"/>
    <row r="1487" ht="23.25" customHeight="1"/>
    <row r="1488" ht="23.25" customHeight="1"/>
    <row r="1489" ht="23.25" customHeight="1"/>
    <row r="1490" ht="23.25" customHeight="1"/>
    <row r="1491" ht="23.25" customHeight="1"/>
    <row r="1492" ht="23.25" customHeight="1"/>
    <row r="1493" ht="23.25" customHeight="1"/>
    <row r="1494" ht="23.25" customHeight="1"/>
    <row r="1495" ht="23.25" customHeight="1"/>
    <row r="1496" ht="23.25" customHeight="1"/>
    <row r="1497" ht="23.25" customHeight="1"/>
    <row r="1498" ht="23.25" customHeight="1"/>
    <row r="1499" ht="23.25" customHeight="1"/>
    <row r="1500" ht="23.25" customHeight="1"/>
    <row r="1501" ht="23.25" customHeight="1"/>
    <row r="1502" ht="23.25" customHeight="1"/>
    <row r="1503" ht="23.25" customHeight="1"/>
    <row r="1504" ht="23.25" customHeight="1"/>
    <row r="1505" ht="23.25" customHeight="1"/>
    <row r="1506" ht="23.25" customHeight="1"/>
    <row r="1507" ht="23.25" customHeight="1"/>
    <row r="1508" ht="23.25" customHeight="1"/>
    <row r="1509" ht="23.25" customHeight="1"/>
    <row r="1510" ht="23.25" customHeight="1"/>
    <row r="1511" ht="23.25" customHeight="1"/>
    <row r="1512" ht="23.25" customHeight="1"/>
    <row r="1513" ht="23.25" customHeight="1"/>
    <row r="1514" ht="23.25" customHeight="1"/>
    <row r="1515" ht="23.25" customHeight="1"/>
    <row r="1516" ht="23.25" customHeight="1"/>
    <row r="1517" ht="23.25" customHeight="1"/>
    <row r="1518" ht="23.25" customHeight="1"/>
    <row r="1519" ht="23.25" customHeight="1"/>
    <row r="1520" ht="23.25" customHeight="1"/>
    <row r="1521" ht="23.25" customHeight="1"/>
    <row r="1522" ht="23.25" customHeight="1"/>
    <row r="1523" ht="23.25" customHeight="1"/>
    <row r="1524" ht="23.25" customHeight="1"/>
    <row r="1525" ht="23.25" customHeight="1"/>
    <row r="1526" ht="23.25" customHeight="1"/>
    <row r="1527" ht="23.25" customHeight="1"/>
    <row r="1528" ht="23.25" customHeight="1"/>
    <row r="1529" ht="23.25" customHeight="1"/>
    <row r="1530" ht="23.25" customHeight="1"/>
    <row r="1531" ht="23.25" customHeight="1"/>
    <row r="1532" ht="23.25" customHeight="1"/>
    <row r="1533" ht="23.25" customHeight="1"/>
    <row r="1534" ht="23.25" customHeight="1"/>
    <row r="1535" ht="23.25" customHeight="1"/>
    <row r="1536" ht="23.25" customHeight="1"/>
    <row r="1537" ht="23.25" customHeight="1"/>
    <row r="1538" ht="23.25" customHeight="1"/>
    <row r="1539" ht="23.25" customHeight="1"/>
    <row r="1540" ht="23.25" customHeight="1"/>
    <row r="1541" ht="23.25" customHeight="1"/>
    <row r="1542" ht="23.25" customHeight="1"/>
    <row r="1543" ht="23.25" customHeight="1"/>
    <row r="1544" ht="23.25" customHeight="1"/>
    <row r="1545" ht="23.25" customHeight="1"/>
    <row r="1546" ht="23.25" customHeight="1"/>
    <row r="1547" ht="23.25" customHeight="1"/>
    <row r="1548" ht="23.25" customHeight="1"/>
    <row r="1549" ht="23.25" customHeight="1"/>
    <row r="1550" ht="23.25" customHeight="1"/>
    <row r="1551" ht="23.25" customHeight="1"/>
    <row r="1552" ht="23.25" customHeight="1"/>
    <row r="1553" ht="23.25" customHeight="1"/>
    <row r="1554" ht="23.25" customHeight="1"/>
    <row r="1555" ht="23.25" customHeight="1"/>
    <row r="1556" ht="23.25" customHeight="1"/>
    <row r="1557" ht="23.25" customHeight="1"/>
    <row r="1558" ht="23.25" customHeight="1"/>
    <row r="1559" ht="23.25" customHeight="1"/>
    <row r="1560" ht="23.25" customHeight="1"/>
    <row r="1561" ht="23.25" customHeight="1"/>
    <row r="1562" ht="23.25" customHeight="1"/>
    <row r="1563" ht="23.25" customHeight="1"/>
    <row r="1564" ht="23.25" customHeight="1"/>
    <row r="1565" ht="23.25" customHeight="1"/>
    <row r="1566" ht="23.25" customHeight="1"/>
    <row r="1567" ht="23.25" customHeight="1"/>
    <row r="1568" ht="23.25" customHeight="1"/>
    <row r="1569" ht="23.25" customHeight="1"/>
    <row r="1570" ht="23.25" customHeight="1"/>
    <row r="1571" ht="23.25" customHeight="1"/>
    <row r="1572" ht="23.25" customHeight="1"/>
    <row r="1573" ht="23.25" customHeight="1"/>
    <row r="1574" ht="23.25" customHeight="1"/>
    <row r="1575" ht="23.25" customHeight="1"/>
    <row r="1576" ht="23.25" customHeight="1"/>
    <row r="1577" ht="23.25" customHeight="1"/>
    <row r="1578" ht="23.25" customHeight="1"/>
    <row r="1579" ht="23.25" customHeight="1"/>
    <row r="1580" ht="23.25" customHeight="1"/>
    <row r="1581" ht="23.25" customHeight="1"/>
    <row r="1582" ht="23.25" customHeight="1"/>
    <row r="1583" ht="23.25" customHeight="1"/>
    <row r="1584" ht="23.25" customHeight="1"/>
    <row r="1585" ht="23.25" customHeight="1"/>
    <row r="1586" ht="23.25" customHeight="1"/>
    <row r="1587" ht="23.25" customHeight="1"/>
    <row r="1588" ht="23.25" customHeight="1"/>
    <row r="1589" ht="23.25" customHeight="1"/>
    <row r="1590" ht="23.25" customHeight="1"/>
    <row r="1591" ht="23.25" customHeight="1"/>
    <row r="1592" ht="23.25" customHeight="1"/>
    <row r="1593" ht="23.25" customHeight="1"/>
    <row r="1594" ht="23.25" customHeight="1"/>
    <row r="1595" ht="23.25" customHeight="1"/>
    <row r="1596" ht="23.25" customHeight="1"/>
    <row r="1597" ht="23.25" customHeight="1"/>
    <row r="1598" ht="23.25" customHeight="1"/>
    <row r="1599" ht="23.25" customHeight="1"/>
    <row r="1600" ht="23.25" customHeight="1"/>
    <row r="1601" ht="23.25" customHeight="1"/>
    <row r="1602" ht="23.25" customHeight="1"/>
    <row r="1603" ht="23.25" customHeight="1"/>
    <row r="1604" ht="23.25" customHeight="1"/>
    <row r="1605" ht="23.25" customHeight="1"/>
    <row r="1606" ht="23.25" customHeight="1"/>
    <row r="1607" ht="23.25" customHeight="1"/>
    <row r="1608" ht="23.25" customHeight="1"/>
    <row r="1609" ht="23.25" customHeight="1"/>
    <row r="1610" ht="23.25" customHeight="1"/>
    <row r="1611" ht="23.25" customHeight="1"/>
    <row r="1612" ht="23.25" customHeight="1"/>
    <row r="1613" ht="23.25" customHeight="1"/>
    <row r="1614" ht="23.25" customHeight="1"/>
    <row r="1615" ht="23.25" customHeight="1"/>
    <row r="1616" ht="23.25" customHeight="1"/>
    <row r="1617" ht="23.25" customHeight="1"/>
    <row r="1618" ht="23.25" customHeight="1"/>
    <row r="1619" ht="23.25" customHeight="1"/>
    <row r="1620" ht="23.25" customHeight="1"/>
    <row r="1621" ht="23.25" customHeight="1"/>
    <row r="1622" ht="23.25" customHeight="1"/>
    <row r="1623" ht="23.25" customHeight="1"/>
    <row r="1624" ht="23.25" customHeight="1"/>
    <row r="1625" ht="23.25" customHeight="1"/>
    <row r="1626" ht="23.25" customHeight="1"/>
    <row r="1627" ht="23.25" customHeight="1"/>
    <row r="1628" ht="23.25" customHeight="1"/>
    <row r="1629" ht="23.25" customHeight="1"/>
    <row r="1630" ht="23.25" customHeight="1"/>
    <row r="1631" ht="23.25" customHeight="1"/>
    <row r="1632" ht="23.25" customHeight="1"/>
    <row r="1633" ht="23.25" customHeight="1"/>
    <row r="1634" ht="23.25" customHeight="1"/>
    <row r="1635" ht="23.25" customHeight="1"/>
    <row r="1636" ht="23.25" customHeight="1"/>
    <row r="1637" ht="23.25" customHeight="1"/>
    <row r="1638" ht="23.25" customHeight="1"/>
    <row r="1639" ht="23.25" customHeight="1"/>
    <row r="1640" ht="23.25" customHeight="1"/>
    <row r="1641" ht="23.25" customHeight="1"/>
    <row r="1642" ht="23.25" customHeight="1"/>
    <row r="1643" ht="23.25" customHeight="1"/>
    <row r="1644" ht="23.25" customHeight="1"/>
    <row r="1645" ht="23.25" customHeight="1"/>
    <row r="1646" ht="23.25" customHeight="1"/>
    <row r="1647" ht="23.25" customHeight="1"/>
    <row r="1648" ht="23.25" customHeight="1"/>
    <row r="1649" ht="23.25" customHeight="1"/>
    <row r="1650" ht="23.25" customHeight="1"/>
    <row r="1651" ht="23.25" customHeight="1"/>
    <row r="1652" ht="23.25" customHeight="1"/>
    <row r="1653" ht="23.25" customHeight="1"/>
    <row r="1654" ht="23.25" customHeight="1"/>
    <row r="1655" ht="23.25" customHeight="1"/>
    <row r="1656" ht="23.25" customHeight="1"/>
    <row r="1657" ht="23.25" customHeight="1"/>
    <row r="1658" ht="23.25" customHeight="1"/>
    <row r="1659" ht="23.25" customHeight="1"/>
    <row r="1660" ht="23.25" customHeight="1"/>
    <row r="1661" ht="23.25" customHeight="1"/>
    <row r="1662" ht="23.25" customHeight="1"/>
    <row r="1663" ht="23.25" customHeight="1"/>
    <row r="1664" ht="23.25" customHeight="1"/>
    <row r="1665" ht="23.25" customHeight="1"/>
    <row r="1666" ht="23.25" customHeight="1"/>
    <row r="1667" ht="23.25" customHeight="1"/>
    <row r="1668" ht="23.25" customHeight="1"/>
    <row r="1669" ht="23.25" customHeight="1"/>
    <row r="1670" ht="23.25" customHeight="1"/>
    <row r="1671" ht="23.25" customHeight="1"/>
    <row r="1672" ht="23.25" customHeight="1"/>
    <row r="1673" ht="23.25" customHeight="1"/>
    <row r="1674" ht="23.25" customHeight="1"/>
    <row r="1675" ht="23.25" customHeight="1"/>
    <row r="1676" ht="23.25" customHeight="1"/>
    <row r="1677" ht="23.25" customHeight="1"/>
    <row r="1678" ht="23.25" customHeight="1"/>
    <row r="1679" ht="23.25" customHeight="1"/>
    <row r="1680" ht="23.25" customHeight="1"/>
    <row r="1681" ht="23.25" customHeight="1"/>
    <row r="1682" ht="23.25" customHeight="1"/>
    <row r="1683" ht="23.25" customHeight="1"/>
    <row r="1684" ht="23.25" customHeight="1"/>
    <row r="1685" ht="23.25" customHeight="1"/>
    <row r="1686" ht="23.25" customHeight="1"/>
    <row r="1687" ht="23.25" customHeight="1"/>
    <row r="1688" ht="23.25" customHeight="1"/>
    <row r="1689" ht="23.25" customHeight="1"/>
    <row r="1690" ht="23.25" customHeight="1"/>
    <row r="1691" ht="23.25" customHeight="1"/>
    <row r="1692" ht="23.25" customHeight="1"/>
    <row r="1693" ht="23.25" customHeight="1"/>
    <row r="1694" ht="23.25" customHeight="1"/>
    <row r="1695" ht="23.25" customHeight="1"/>
    <row r="1696" ht="23.25" customHeight="1"/>
    <row r="1697" ht="23.25" customHeight="1"/>
    <row r="1698" ht="23.25" customHeight="1"/>
    <row r="1699" ht="23.25" customHeight="1"/>
    <row r="1700" ht="23.25" customHeight="1"/>
    <row r="1701" ht="23.25" customHeight="1"/>
    <row r="1702" ht="23.25" customHeight="1"/>
    <row r="1703" ht="23.25" customHeight="1"/>
    <row r="1704" ht="23.25" customHeight="1"/>
    <row r="1705" ht="23.25" customHeight="1"/>
    <row r="1706" ht="23.25" customHeight="1"/>
    <row r="1707" ht="23.25" customHeight="1"/>
    <row r="1708" ht="23.25" customHeight="1"/>
    <row r="1709" ht="23.25" customHeight="1"/>
    <row r="1710" ht="23.25" customHeight="1"/>
    <row r="1711" ht="23.25" customHeight="1"/>
    <row r="1712" ht="23.25" customHeight="1"/>
    <row r="1713" ht="23.25" customHeight="1"/>
    <row r="1714" ht="23.25" customHeight="1"/>
    <row r="1715" ht="23.25" customHeight="1"/>
    <row r="1716" ht="23.25" customHeight="1"/>
    <row r="1717" ht="23.25" customHeight="1"/>
    <row r="1718" ht="23.25" customHeight="1"/>
    <row r="1719" ht="23.25" customHeight="1"/>
    <row r="1720" ht="23.25" customHeight="1"/>
    <row r="1721" ht="23.25" customHeight="1"/>
    <row r="1722" ht="23.25" customHeight="1"/>
    <row r="1723" ht="23.25" customHeight="1"/>
    <row r="1724" ht="23.25" customHeight="1"/>
    <row r="1725" ht="23.25" customHeight="1"/>
    <row r="1726" ht="23.25" customHeight="1"/>
    <row r="1727" ht="23.25" customHeight="1"/>
    <row r="1728" ht="23.25" customHeight="1"/>
    <row r="1729" ht="23.25" customHeight="1"/>
    <row r="1730" ht="23.25" customHeight="1"/>
    <row r="1731" ht="23.25" customHeight="1"/>
    <row r="1732" ht="23.25" customHeight="1"/>
    <row r="1733" ht="23.25" customHeight="1"/>
    <row r="1734" ht="23.25" customHeight="1"/>
    <row r="1735" ht="23.25" customHeight="1"/>
    <row r="1736" ht="23.25" customHeight="1"/>
    <row r="1737" ht="23.25" customHeight="1"/>
    <row r="1738" ht="23.25" customHeight="1"/>
    <row r="1739" ht="23.25" customHeight="1"/>
    <row r="1740" ht="23.25" customHeight="1"/>
    <row r="1741" ht="23.25" customHeight="1"/>
    <row r="1742" ht="23.25" customHeight="1"/>
    <row r="1743" ht="23.25" customHeight="1"/>
    <row r="1744" ht="23.25" customHeight="1"/>
    <row r="1745" ht="23.25" customHeight="1"/>
    <row r="1746" ht="23.25" customHeight="1"/>
    <row r="1747" ht="23.25" customHeight="1"/>
    <row r="1748" ht="23.25" customHeight="1"/>
    <row r="1749" ht="23.25" customHeight="1"/>
    <row r="1750" ht="23.25" customHeight="1"/>
    <row r="1751" ht="23.25" customHeight="1"/>
    <row r="1752" ht="23.25" customHeight="1"/>
    <row r="1753" ht="23.25" customHeight="1"/>
    <row r="1754" ht="23.25" customHeight="1"/>
    <row r="1755" ht="23.25" customHeight="1"/>
    <row r="1756" ht="23.25" customHeight="1"/>
    <row r="1757" ht="23.25" customHeight="1"/>
    <row r="1758" ht="23.25" customHeight="1"/>
    <row r="1759" ht="23.25" customHeight="1"/>
    <row r="1760" ht="23.25" customHeight="1"/>
    <row r="1761" ht="23.25" customHeight="1"/>
    <row r="1762" ht="23.25" customHeight="1"/>
    <row r="1763" ht="23.25" customHeight="1"/>
    <row r="1764" ht="23.25" customHeight="1"/>
    <row r="1765" ht="23.25" customHeight="1"/>
    <row r="1766" ht="23.25" customHeight="1"/>
    <row r="1767" ht="23.25" customHeight="1"/>
    <row r="1768" ht="23.25" customHeight="1"/>
    <row r="1769" ht="23.25" customHeight="1"/>
    <row r="1770" ht="23.25" customHeight="1"/>
    <row r="1771" ht="23.25" customHeight="1"/>
    <row r="1772" ht="23.25" customHeight="1"/>
    <row r="1773" ht="23.25" customHeight="1"/>
    <row r="1774" ht="23.25" customHeight="1"/>
    <row r="1775" ht="23.25" customHeight="1"/>
    <row r="1776" ht="23.25" customHeight="1"/>
    <row r="1777" ht="23.25" customHeight="1"/>
    <row r="1778" ht="23.25" customHeight="1"/>
    <row r="1779" ht="23.25" customHeight="1"/>
    <row r="1780" ht="23.25" customHeight="1"/>
    <row r="1781" ht="23.25" customHeight="1"/>
    <row r="1782" ht="23.25" customHeight="1"/>
    <row r="1783" ht="23.25" customHeight="1"/>
    <row r="1784" ht="23.25" customHeight="1"/>
    <row r="1785" ht="23.25" customHeight="1"/>
    <row r="1786" ht="23.25" customHeight="1"/>
    <row r="1787" ht="23.25" customHeight="1"/>
    <row r="1788" ht="23.25" customHeight="1"/>
    <row r="1789" ht="23.25" customHeight="1"/>
    <row r="1790" ht="23.25" customHeight="1"/>
    <row r="1791" ht="23.25" customHeight="1"/>
    <row r="1792" ht="23.25" customHeight="1"/>
    <row r="1793" ht="23.25" customHeight="1"/>
    <row r="1794" ht="23.25" customHeight="1"/>
    <row r="1795" ht="23.25" customHeight="1"/>
    <row r="1796" ht="23.25" customHeight="1"/>
    <row r="1797" ht="23.25" customHeight="1"/>
    <row r="1798" ht="23.25" customHeight="1"/>
    <row r="1799" ht="23.25" customHeight="1"/>
  </sheetData>
  <pageMargins left="0.708661417322835" right="0.708661417322835" top="0.748031496062992" bottom="0.748031496062992" header="0.31496062992126" footer="0.31496062992126"/>
  <pageSetup paperSize="9" scale="50" orientation="landscape"/>
  <headerFooter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K207"/>
  <sheetViews>
    <sheetView showGridLines="0" zoomScale="85" zoomScaleNormal="85" workbookViewId="0">
      <selection activeCell="A12" sqref="A12:F12"/>
    </sheetView>
  </sheetViews>
  <sheetFormatPr defaultColWidth="0" defaultRowHeight="15"/>
  <cols>
    <col min="1" max="1" width="2.71428571428571" customWidth="1"/>
    <col min="2" max="11" width="20.7142857142857" customWidth="1"/>
    <col min="12" max="16384" width="9.14285714285714" hidden="1"/>
  </cols>
  <sheetData>
    <row r="1" spans="1:11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>
      <c r="A4" s="2"/>
      <c r="B4" s="2"/>
      <c r="C4" s="2"/>
      <c r="D4" s="2"/>
      <c r="E4" s="2"/>
      <c r="F4" s="2"/>
      <c r="G4" s="2"/>
      <c r="H4" s="2"/>
      <c r="I4" s="2"/>
      <c r="J4" s="2"/>
      <c r="K4" s="19"/>
    </row>
    <row r="5" spans="1:11">
      <c r="A5" s="2"/>
      <c r="B5" s="2"/>
      <c r="C5" s="2"/>
      <c r="D5" s="2"/>
      <c r="E5" s="2"/>
      <c r="F5" s="2"/>
      <c r="G5" s="2"/>
      <c r="H5" s="2"/>
      <c r="I5" s="2"/>
      <c r="J5" s="2"/>
      <c r="K5" s="19"/>
    </row>
    <row r="11" ht="23.25" customHeight="1"/>
    <row r="12" ht="50.1" customHeight="1" spans="1:11">
      <c r="A12" s="20" t="s">
        <v>818</v>
      </c>
      <c r="B12" s="21"/>
      <c r="C12" s="21"/>
      <c r="D12" s="21"/>
      <c r="E12" s="21"/>
      <c r="F12" s="22"/>
      <c r="G12" s="20" t="s">
        <v>819</v>
      </c>
      <c r="H12" s="21"/>
      <c r="I12" s="21"/>
      <c r="J12" s="21"/>
      <c r="K12" s="22"/>
    </row>
    <row r="13" ht="23.25" customHeight="1" spans="1:11">
      <c r="A13" s="23"/>
      <c r="B13" s="24"/>
      <c r="C13" s="24"/>
      <c r="D13" s="24"/>
      <c r="E13" s="25"/>
      <c r="F13" s="26"/>
      <c r="G13" s="23"/>
      <c r="H13" s="25"/>
      <c r="I13" s="25"/>
      <c r="J13" s="25"/>
      <c r="K13" s="26"/>
    </row>
    <row r="14" ht="23.25" customHeight="1" spans="1:11">
      <c r="A14" s="27"/>
      <c r="B14" s="28"/>
      <c r="C14" s="29"/>
      <c r="D14" s="29"/>
      <c r="E14" s="30"/>
      <c r="F14" s="31"/>
      <c r="G14" s="27"/>
      <c r="H14" s="30"/>
      <c r="I14" s="30"/>
      <c r="J14" s="30"/>
      <c r="K14" s="31"/>
    </row>
    <row r="15" ht="23.25" customHeight="1" spans="1:11">
      <c r="A15" s="27"/>
      <c r="B15" s="32"/>
      <c r="C15" s="33"/>
      <c r="D15" s="33"/>
      <c r="E15" s="30"/>
      <c r="F15" s="31"/>
      <c r="G15" s="27"/>
      <c r="H15" s="30"/>
      <c r="I15" s="30"/>
      <c r="J15" s="30"/>
      <c r="K15" s="31"/>
    </row>
    <row r="16" ht="23.25" customHeight="1" spans="1:11">
      <c r="A16" s="27"/>
      <c r="B16" s="34"/>
      <c r="C16" s="33"/>
      <c r="D16" s="33"/>
      <c r="E16" s="30"/>
      <c r="F16" s="31"/>
      <c r="G16" s="27"/>
      <c r="H16" s="30"/>
      <c r="I16" s="30"/>
      <c r="J16" s="30"/>
      <c r="K16" s="31"/>
    </row>
    <row r="17" ht="23.25" customHeight="1" spans="1:11">
      <c r="A17" s="27"/>
      <c r="B17" s="29"/>
      <c r="C17" s="33"/>
      <c r="D17" s="33"/>
      <c r="E17" s="30"/>
      <c r="F17" s="31"/>
      <c r="G17" s="27"/>
      <c r="H17" s="30"/>
      <c r="I17" s="30"/>
      <c r="J17" s="30"/>
      <c r="K17" s="31"/>
    </row>
    <row r="18" ht="23.25" customHeight="1" spans="1:11">
      <c r="A18" s="27"/>
      <c r="B18" s="29"/>
      <c r="C18" s="33"/>
      <c r="D18" s="33"/>
      <c r="E18" s="30"/>
      <c r="F18" s="31"/>
      <c r="G18" s="27"/>
      <c r="H18" s="30"/>
      <c r="I18" s="30"/>
      <c r="J18" s="30"/>
      <c r="K18" s="31"/>
    </row>
    <row r="19" ht="23.25" customHeight="1" spans="1:11">
      <c r="A19" s="27"/>
      <c r="B19" s="29"/>
      <c r="C19" s="29"/>
      <c r="D19" s="29"/>
      <c r="E19" s="30"/>
      <c r="F19" s="31"/>
      <c r="G19" s="27"/>
      <c r="H19" s="30"/>
      <c r="I19" s="30"/>
      <c r="J19" s="30"/>
      <c r="K19" s="31"/>
    </row>
    <row r="20" ht="23.25" customHeight="1" spans="1:11">
      <c r="A20" s="27"/>
      <c r="B20" s="35"/>
      <c r="C20" s="36"/>
      <c r="D20" s="36"/>
      <c r="E20" s="30"/>
      <c r="F20" s="31"/>
      <c r="G20" s="27"/>
      <c r="H20" s="30"/>
      <c r="I20" s="30"/>
      <c r="J20" s="30"/>
      <c r="K20" s="31"/>
    </row>
    <row r="21" ht="23.25" customHeight="1" spans="1:11">
      <c r="A21" s="27"/>
      <c r="B21" s="30"/>
      <c r="C21" s="30"/>
      <c r="D21" s="30"/>
      <c r="E21" s="30"/>
      <c r="F21" s="31"/>
      <c r="G21" s="27"/>
      <c r="H21" s="30"/>
      <c r="I21" s="30"/>
      <c r="J21" s="30"/>
      <c r="K21" s="31"/>
    </row>
    <row r="22" ht="23.25" customHeight="1" spans="1:11">
      <c r="A22" s="27"/>
      <c r="B22" s="30"/>
      <c r="C22" s="30"/>
      <c r="D22" s="30"/>
      <c r="E22" s="30"/>
      <c r="F22" s="31"/>
      <c r="G22" s="27"/>
      <c r="H22" s="30"/>
      <c r="I22" s="30"/>
      <c r="J22" s="30"/>
      <c r="K22" s="31"/>
    </row>
    <row r="23" ht="23.25" customHeight="1" spans="1:11">
      <c r="A23" s="27"/>
      <c r="B23" s="37"/>
      <c r="C23" s="38"/>
      <c r="D23" s="39"/>
      <c r="E23" s="40"/>
      <c r="F23" s="41"/>
      <c r="G23" s="42"/>
      <c r="H23" s="43"/>
      <c r="I23" s="30"/>
      <c r="J23" s="30"/>
      <c r="K23" s="31"/>
    </row>
    <row r="24" ht="23.25" customHeight="1" spans="1:11">
      <c r="A24" s="27"/>
      <c r="B24" s="44"/>
      <c r="C24" s="45"/>
      <c r="D24" s="45"/>
      <c r="E24" s="45"/>
      <c r="F24" s="46"/>
      <c r="G24" s="47"/>
      <c r="H24" s="45"/>
      <c r="I24" s="30"/>
      <c r="J24" s="30"/>
      <c r="K24" s="31"/>
    </row>
    <row r="25" ht="23.25" customHeight="1" spans="1:11">
      <c r="A25" s="27"/>
      <c r="B25" s="39"/>
      <c r="C25" s="48"/>
      <c r="D25" s="49"/>
      <c r="E25" s="49"/>
      <c r="F25" s="50"/>
      <c r="G25" s="51"/>
      <c r="H25" s="52"/>
      <c r="I25" s="30"/>
      <c r="J25" s="30"/>
      <c r="K25" s="31"/>
    </row>
    <row r="26" ht="23.25" customHeight="1" spans="1:11">
      <c r="A26" s="27"/>
      <c r="B26" s="39"/>
      <c r="C26" s="48"/>
      <c r="D26" s="49"/>
      <c r="E26" s="49"/>
      <c r="F26" s="50"/>
      <c r="G26" s="51"/>
      <c r="H26" s="52"/>
      <c r="I26" s="30"/>
      <c r="J26" s="30"/>
      <c r="K26" s="31"/>
    </row>
    <row r="27" ht="23.25" customHeight="1" spans="1:11">
      <c r="A27" s="53" t="s">
        <v>131</v>
      </c>
      <c r="B27" s="54"/>
      <c r="C27" s="55"/>
      <c r="D27" s="56"/>
      <c r="E27" s="56"/>
      <c r="F27" s="57"/>
      <c r="G27" s="53" t="s">
        <v>131</v>
      </c>
      <c r="H27" s="58"/>
      <c r="I27" s="62"/>
      <c r="J27" s="62"/>
      <c r="K27" s="63"/>
    </row>
    <row r="28" ht="50.1" customHeight="1" spans="1:11">
      <c r="A28" s="20" t="s">
        <v>820</v>
      </c>
      <c r="B28" s="21"/>
      <c r="C28" s="21"/>
      <c r="D28" s="21"/>
      <c r="E28" s="21"/>
      <c r="F28" s="22"/>
      <c r="G28" s="20" t="s">
        <v>821</v>
      </c>
      <c r="H28" s="21"/>
      <c r="I28" s="21"/>
      <c r="J28" s="21"/>
      <c r="K28" s="22"/>
    </row>
    <row r="29" ht="23.25" customHeight="1" spans="1:11">
      <c r="A29" s="23"/>
      <c r="B29" s="24"/>
      <c r="C29" s="24"/>
      <c r="D29" s="24"/>
      <c r="E29" s="25"/>
      <c r="F29" s="26"/>
      <c r="G29" s="23"/>
      <c r="H29" s="25"/>
      <c r="I29" s="25"/>
      <c r="J29" s="25"/>
      <c r="K29" s="26"/>
    </row>
    <row r="30" ht="23.25" customHeight="1" spans="1:11">
      <c r="A30" s="27"/>
      <c r="B30" s="28"/>
      <c r="C30" s="29"/>
      <c r="D30" s="29"/>
      <c r="E30" s="30"/>
      <c r="F30" s="31"/>
      <c r="G30" s="27"/>
      <c r="H30" s="30"/>
      <c r="I30" s="30"/>
      <c r="J30" s="30"/>
      <c r="K30" s="31"/>
    </row>
    <row r="31" ht="23.25" customHeight="1" spans="1:11">
      <c r="A31" s="27"/>
      <c r="B31" s="32"/>
      <c r="C31" s="33"/>
      <c r="D31" s="33"/>
      <c r="E31" s="30"/>
      <c r="F31" s="31"/>
      <c r="G31" s="27"/>
      <c r="H31" s="30"/>
      <c r="I31" s="30"/>
      <c r="J31" s="30"/>
      <c r="K31" s="31"/>
    </row>
    <row r="32" ht="23.25" customHeight="1" spans="1:11">
      <c r="A32" s="27"/>
      <c r="B32" s="34"/>
      <c r="C32" s="33"/>
      <c r="D32" s="33"/>
      <c r="E32" s="30"/>
      <c r="F32" s="31"/>
      <c r="G32" s="27"/>
      <c r="H32" s="30"/>
      <c r="I32" s="30"/>
      <c r="J32" s="30"/>
      <c r="K32" s="31"/>
    </row>
    <row r="33" ht="23.25" customHeight="1" spans="1:11">
      <c r="A33" s="27"/>
      <c r="B33" s="29"/>
      <c r="C33" s="33"/>
      <c r="D33" s="33"/>
      <c r="E33" s="30"/>
      <c r="F33" s="31"/>
      <c r="G33" s="27"/>
      <c r="H33" s="30"/>
      <c r="I33" s="30"/>
      <c r="J33" s="30"/>
      <c r="K33" s="31"/>
    </row>
    <row r="34" ht="23.25" customHeight="1" spans="1:11">
      <c r="A34" s="27"/>
      <c r="B34" s="29"/>
      <c r="C34" s="33"/>
      <c r="D34" s="33"/>
      <c r="E34" s="30"/>
      <c r="F34" s="31"/>
      <c r="G34" s="27"/>
      <c r="H34" s="30"/>
      <c r="I34" s="30"/>
      <c r="J34" s="30"/>
      <c r="K34" s="31"/>
    </row>
    <row r="35" ht="23.25" customHeight="1" spans="1:11">
      <c r="A35" s="27"/>
      <c r="B35" s="29"/>
      <c r="C35" s="33"/>
      <c r="D35" s="33"/>
      <c r="E35" s="30"/>
      <c r="F35" s="31"/>
      <c r="G35" s="27"/>
      <c r="H35" s="30"/>
      <c r="I35" s="30"/>
      <c r="J35" s="30"/>
      <c r="K35" s="31"/>
    </row>
    <row r="36" ht="23.25" customHeight="1" spans="1:11">
      <c r="A36" s="27"/>
      <c r="B36" s="29"/>
      <c r="C36" s="33"/>
      <c r="D36" s="33"/>
      <c r="E36" s="30"/>
      <c r="F36" s="31"/>
      <c r="G36" s="27"/>
      <c r="H36" s="30"/>
      <c r="I36" s="30"/>
      <c r="J36" s="30"/>
      <c r="K36" s="31"/>
    </row>
    <row r="37" ht="23.25" customHeight="1" spans="1:11">
      <c r="A37" s="27"/>
      <c r="B37" s="29"/>
      <c r="C37" s="33"/>
      <c r="D37" s="33"/>
      <c r="E37" s="30"/>
      <c r="F37" s="31"/>
      <c r="G37" s="27"/>
      <c r="H37" s="30"/>
      <c r="I37" s="30"/>
      <c r="J37" s="30"/>
      <c r="K37" s="31"/>
    </row>
    <row r="38" ht="23.25" customHeight="1" spans="1:11">
      <c r="A38" s="27"/>
      <c r="B38" s="29"/>
      <c r="C38" s="29"/>
      <c r="D38" s="29"/>
      <c r="E38" s="30"/>
      <c r="F38" s="31"/>
      <c r="G38" s="27"/>
      <c r="H38" s="30"/>
      <c r="I38" s="30"/>
      <c r="J38" s="30"/>
      <c r="K38" s="31"/>
    </row>
    <row r="39" ht="23.25" customHeight="1" spans="1:11">
      <c r="A39" s="27"/>
      <c r="B39" s="35"/>
      <c r="C39" s="36"/>
      <c r="D39" s="36"/>
      <c r="E39" s="30"/>
      <c r="F39" s="31"/>
      <c r="G39" s="27"/>
      <c r="H39" s="30"/>
      <c r="I39" s="30"/>
      <c r="J39" s="30"/>
      <c r="K39" s="31"/>
    </row>
    <row r="40" ht="23.25" customHeight="1" spans="1:11">
      <c r="A40" s="27"/>
      <c r="B40" s="30"/>
      <c r="C40" s="30"/>
      <c r="D40" s="30"/>
      <c r="E40" s="30"/>
      <c r="F40" s="31"/>
      <c r="G40" s="27"/>
      <c r="H40" s="30"/>
      <c r="I40" s="30"/>
      <c r="J40" s="30"/>
      <c r="K40" s="31"/>
    </row>
    <row r="41" ht="23.25" customHeight="1" spans="1:11">
      <c r="A41" s="27"/>
      <c r="B41" s="30"/>
      <c r="C41" s="30"/>
      <c r="D41" s="30"/>
      <c r="E41" s="30"/>
      <c r="F41" s="31"/>
      <c r="G41" s="27"/>
      <c r="H41" s="30"/>
      <c r="I41" s="30"/>
      <c r="J41" s="30"/>
      <c r="K41" s="31"/>
    </row>
    <row r="42" ht="23.25" customHeight="1" spans="1:11">
      <c r="A42" s="27"/>
      <c r="B42" s="37"/>
      <c r="C42" s="38"/>
      <c r="D42" s="39"/>
      <c r="E42" s="40"/>
      <c r="F42" s="41"/>
      <c r="G42" s="42"/>
      <c r="H42" s="43"/>
      <c r="I42" s="30"/>
      <c r="J42" s="30"/>
      <c r="K42" s="31"/>
    </row>
    <row r="43" ht="23.25" customHeight="1" spans="1:11">
      <c r="A43" s="27"/>
      <c r="B43" s="44"/>
      <c r="C43" s="45"/>
      <c r="D43" s="45"/>
      <c r="E43" s="45"/>
      <c r="F43" s="46"/>
      <c r="G43" s="47"/>
      <c r="H43" s="45"/>
      <c r="I43" s="30"/>
      <c r="J43" s="30"/>
      <c r="K43" s="31"/>
    </row>
    <row r="44" ht="23.25" customHeight="1" spans="1:11">
      <c r="A44" s="27"/>
      <c r="B44" s="39"/>
      <c r="C44" s="48"/>
      <c r="D44" s="49"/>
      <c r="E44" s="49"/>
      <c r="F44" s="50"/>
      <c r="G44" s="51"/>
      <c r="H44" s="52"/>
      <c r="I44" s="30"/>
      <c r="J44" s="30"/>
      <c r="K44" s="31"/>
    </row>
    <row r="45" ht="23.25" customHeight="1" spans="1:11">
      <c r="A45" s="59"/>
      <c r="B45" s="39"/>
      <c r="C45" s="48"/>
      <c r="D45" s="49"/>
      <c r="E45" s="49"/>
      <c r="F45" s="50"/>
      <c r="G45" s="59"/>
      <c r="H45" s="52"/>
      <c r="I45" s="30"/>
      <c r="J45" s="30"/>
      <c r="K45" s="31"/>
    </row>
    <row r="46" ht="32.25" customHeight="1" spans="1:11">
      <c r="A46" s="53" t="s">
        <v>131</v>
      </c>
      <c r="B46" s="54"/>
      <c r="C46" s="55"/>
      <c r="D46" s="56"/>
      <c r="E46" s="56"/>
      <c r="F46" s="57"/>
      <c r="G46" s="60" t="s">
        <v>131</v>
      </c>
      <c r="H46" s="61"/>
      <c r="I46" s="61"/>
      <c r="J46" s="61"/>
      <c r="K46" s="64"/>
    </row>
    <row r="47" ht="50.1" customHeight="1" spans="1:11">
      <c r="A47" s="20" t="s">
        <v>822</v>
      </c>
      <c r="B47" s="21"/>
      <c r="C47" s="21"/>
      <c r="D47" s="21"/>
      <c r="E47" s="21"/>
      <c r="F47" s="22"/>
      <c r="G47" s="20" t="s">
        <v>823</v>
      </c>
      <c r="H47" s="21"/>
      <c r="I47" s="21"/>
      <c r="J47" s="21"/>
      <c r="K47" s="22"/>
    </row>
    <row r="48" ht="23.25" customHeight="1" spans="1:11">
      <c r="A48" s="23"/>
      <c r="B48" s="24"/>
      <c r="C48" s="24"/>
      <c r="D48" s="24"/>
      <c r="E48" s="25"/>
      <c r="F48" s="26"/>
      <c r="G48" s="23"/>
      <c r="H48" s="25"/>
      <c r="I48" s="25"/>
      <c r="J48" s="25"/>
      <c r="K48" s="26"/>
    </row>
    <row r="49" ht="23.25" customHeight="1" spans="1:11">
      <c r="A49" s="27"/>
      <c r="B49" s="28"/>
      <c r="C49" s="29"/>
      <c r="D49" s="29"/>
      <c r="E49" s="30"/>
      <c r="F49" s="31"/>
      <c r="G49" s="27"/>
      <c r="H49" s="30"/>
      <c r="I49" s="30"/>
      <c r="J49" s="30"/>
      <c r="K49" s="31"/>
    </row>
    <row r="50" ht="23.25" customHeight="1" spans="1:11">
      <c r="A50" s="27"/>
      <c r="B50" s="32"/>
      <c r="C50" s="33"/>
      <c r="D50" s="33"/>
      <c r="E50" s="30"/>
      <c r="F50" s="31"/>
      <c r="G50" s="27"/>
      <c r="H50" s="30"/>
      <c r="I50" s="30"/>
      <c r="J50" s="30"/>
      <c r="K50" s="31"/>
    </row>
    <row r="51" ht="23.25" customHeight="1" spans="1:11">
      <c r="A51" s="27"/>
      <c r="B51" s="34"/>
      <c r="C51" s="33"/>
      <c r="D51" s="33"/>
      <c r="E51" s="30"/>
      <c r="F51" s="31"/>
      <c r="G51" s="27"/>
      <c r="H51" s="30"/>
      <c r="I51" s="30"/>
      <c r="J51" s="30"/>
      <c r="K51" s="31"/>
    </row>
    <row r="52" ht="23.25" customHeight="1" spans="1:11">
      <c r="A52" s="27"/>
      <c r="B52" s="29"/>
      <c r="C52" s="33"/>
      <c r="D52" s="33"/>
      <c r="E52" s="30"/>
      <c r="F52" s="31"/>
      <c r="G52" s="27"/>
      <c r="H52" s="30"/>
      <c r="I52" s="30"/>
      <c r="J52" s="30"/>
      <c r="K52" s="31"/>
    </row>
    <row r="53" ht="23.25" customHeight="1" spans="1:11">
      <c r="A53" s="27"/>
      <c r="B53" s="29"/>
      <c r="C53" s="33"/>
      <c r="D53" s="33"/>
      <c r="E53" s="30"/>
      <c r="F53" s="31"/>
      <c r="G53" s="27"/>
      <c r="H53" s="30"/>
      <c r="I53" s="30"/>
      <c r="J53" s="30"/>
      <c r="K53" s="31"/>
    </row>
    <row r="54" ht="23.25" customHeight="1" spans="1:11">
      <c r="A54" s="27"/>
      <c r="B54" s="29"/>
      <c r="C54" s="33"/>
      <c r="D54" s="33"/>
      <c r="E54" s="30"/>
      <c r="F54" s="31"/>
      <c r="G54" s="27"/>
      <c r="H54" s="30"/>
      <c r="I54" s="30"/>
      <c r="J54" s="30"/>
      <c r="K54" s="31"/>
    </row>
    <row r="55" ht="23.25" customHeight="1" spans="1:11">
      <c r="A55" s="27"/>
      <c r="B55" s="29"/>
      <c r="C55" s="33"/>
      <c r="D55" s="33"/>
      <c r="E55" s="30"/>
      <c r="F55" s="31"/>
      <c r="G55" s="27"/>
      <c r="H55" s="30"/>
      <c r="I55" s="30"/>
      <c r="J55" s="30"/>
      <c r="K55" s="31"/>
    </row>
    <row r="56" ht="23.25" customHeight="1" spans="1:11">
      <c r="A56" s="27"/>
      <c r="B56" s="29"/>
      <c r="C56" s="33"/>
      <c r="D56" s="33"/>
      <c r="E56" s="30"/>
      <c r="F56" s="31"/>
      <c r="G56" s="27"/>
      <c r="H56" s="30"/>
      <c r="I56" s="30"/>
      <c r="J56" s="30"/>
      <c r="K56" s="31"/>
    </row>
    <row r="57" ht="23.25" customHeight="1" spans="1:11">
      <c r="A57" s="27"/>
      <c r="B57" s="29"/>
      <c r="C57" s="29"/>
      <c r="D57" s="29"/>
      <c r="E57" s="30"/>
      <c r="F57" s="31"/>
      <c r="G57" s="27"/>
      <c r="H57" s="30"/>
      <c r="I57" s="30"/>
      <c r="J57" s="30"/>
      <c r="K57" s="31"/>
    </row>
    <row r="58" ht="23.25" customHeight="1" spans="1:11">
      <c r="A58" s="27"/>
      <c r="B58" s="35"/>
      <c r="C58" s="36"/>
      <c r="D58" s="36"/>
      <c r="E58" s="30"/>
      <c r="F58" s="31"/>
      <c r="G58" s="27"/>
      <c r="H58" s="30"/>
      <c r="I58" s="30"/>
      <c r="J58" s="30"/>
      <c r="K58" s="31"/>
    </row>
    <row r="59" ht="23.25" customHeight="1" spans="1:11">
      <c r="A59" s="27"/>
      <c r="B59" s="30"/>
      <c r="C59" s="30"/>
      <c r="D59" s="30"/>
      <c r="E59" s="30"/>
      <c r="F59" s="31"/>
      <c r="G59" s="27"/>
      <c r="H59" s="30"/>
      <c r="I59" s="30"/>
      <c r="J59" s="30"/>
      <c r="K59" s="31"/>
    </row>
    <row r="60" ht="23.25" customHeight="1" spans="1:11">
      <c r="A60" s="27"/>
      <c r="B60" s="30"/>
      <c r="C60" s="30"/>
      <c r="D60" s="30"/>
      <c r="E60" s="30"/>
      <c r="F60" s="31"/>
      <c r="G60" s="27"/>
      <c r="H60" s="30"/>
      <c r="I60" s="30"/>
      <c r="J60" s="30"/>
      <c r="K60" s="31"/>
    </row>
    <row r="61" ht="23.25" customHeight="1" spans="1:11">
      <c r="A61" s="27"/>
      <c r="B61" s="37"/>
      <c r="C61" s="38"/>
      <c r="D61" s="39"/>
      <c r="E61" s="40"/>
      <c r="F61" s="41"/>
      <c r="G61" s="42"/>
      <c r="H61" s="43"/>
      <c r="I61" s="30"/>
      <c r="J61" s="30"/>
      <c r="K61" s="31"/>
    </row>
    <row r="62" ht="23.25" customHeight="1" spans="1:11">
      <c r="A62" s="27"/>
      <c r="B62" s="44"/>
      <c r="C62" s="45"/>
      <c r="D62" s="45"/>
      <c r="E62" s="45"/>
      <c r="F62" s="46"/>
      <c r="G62" s="47"/>
      <c r="H62" s="45"/>
      <c r="I62" s="30"/>
      <c r="J62" s="30"/>
      <c r="K62" s="31"/>
    </row>
    <row r="63" ht="23.25" customHeight="1" spans="1:11">
      <c r="A63" s="27"/>
      <c r="B63" s="39"/>
      <c r="C63" s="48"/>
      <c r="D63" s="49"/>
      <c r="E63" s="49"/>
      <c r="F63" s="50"/>
      <c r="G63" s="51"/>
      <c r="H63" s="52"/>
      <c r="I63" s="30"/>
      <c r="J63" s="30"/>
      <c r="K63" s="31"/>
    </row>
    <row r="64" ht="23.25" customHeight="1" spans="1:11">
      <c r="A64" s="59"/>
      <c r="B64" s="39"/>
      <c r="C64" s="48"/>
      <c r="D64" s="49"/>
      <c r="E64" s="49"/>
      <c r="F64" s="50"/>
      <c r="G64" s="59"/>
      <c r="H64" s="52"/>
      <c r="I64" s="30"/>
      <c r="J64" s="30"/>
      <c r="K64" s="31"/>
    </row>
    <row r="65" ht="23.25" customHeight="1" spans="1:11">
      <c r="A65" s="53" t="s">
        <v>131</v>
      </c>
      <c r="B65" s="54"/>
      <c r="C65" s="55"/>
      <c r="D65" s="56"/>
      <c r="E65" s="56"/>
      <c r="F65" s="57"/>
      <c r="G65" s="60" t="s">
        <v>131</v>
      </c>
      <c r="H65" s="61"/>
      <c r="I65" s="61"/>
      <c r="J65" s="61"/>
      <c r="K65" s="64"/>
    </row>
    <row r="66" ht="23.25" customHeight="1"/>
    <row r="67" ht="23.25" customHeight="1"/>
    <row r="68" ht="23.25" customHeight="1"/>
    <row r="69" ht="23.25" customHeight="1"/>
    <row r="70" ht="23.25" customHeight="1"/>
    <row r="71" ht="23.25" customHeight="1"/>
    <row r="72" ht="23.25" customHeight="1"/>
    <row r="73" ht="23.25" customHeight="1"/>
    <row r="74" ht="23.25" customHeight="1"/>
    <row r="75" ht="23.25" customHeight="1"/>
    <row r="76" ht="23.25" customHeight="1"/>
    <row r="77" ht="23.25" customHeight="1"/>
    <row r="78" ht="23.25" customHeight="1"/>
    <row r="79" ht="23.25" customHeight="1"/>
    <row r="80" ht="23.25" customHeight="1"/>
    <row r="81" ht="23.25" customHeight="1"/>
    <row r="82" ht="23.25" customHeight="1"/>
    <row r="83" ht="23.25" customHeight="1"/>
    <row r="84" ht="23.25" customHeight="1"/>
    <row r="85" ht="23.25" customHeight="1"/>
    <row r="86" ht="23.25" customHeight="1"/>
    <row r="87" ht="23.25" customHeight="1"/>
    <row r="88" ht="23.25" customHeight="1"/>
    <row r="89" ht="23.25" customHeight="1"/>
    <row r="90" ht="23.25" customHeight="1"/>
    <row r="91" ht="23.25" customHeight="1"/>
    <row r="92" ht="23.25" customHeight="1"/>
    <row r="93" ht="23.25" customHeight="1"/>
    <row r="94" ht="23.25" customHeight="1"/>
    <row r="95" ht="23.25" customHeight="1"/>
    <row r="96" ht="23.25" customHeight="1"/>
    <row r="97" ht="23.25" customHeight="1"/>
    <row r="98" ht="23.25" customHeight="1"/>
    <row r="99" ht="23.25" customHeight="1"/>
    <row r="100" ht="23.25" customHeight="1"/>
    <row r="101" ht="23.25" customHeight="1"/>
    <row r="102" ht="23.25" customHeight="1"/>
    <row r="103" ht="23.25" customHeight="1"/>
    <row r="104" ht="23.25" customHeight="1"/>
    <row r="105" ht="23.25" customHeight="1"/>
    <row r="106" ht="23.25" customHeight="1"/>
    <row r="107" ht="23.25" customHeight="1"/>
    <row r="108" ht="23.25" customHeight="1"/>
    <row r="109" ht="23.25" customHeight="1"/>
    <row r="110" ht="23.25" customHeight="1"/>
    <row r="111" ht="23.25" customHeight="1"/>
    <row r="112" ht="23.25" customHeight="1"/>
    <row r="113" ht="23.25" customHeight="1"/>
    <row r="114" ht="23.25" customHeight="1"/>
    <row r="115" ht="23.25" customHeight="1"/>
    <row r="116" ht="23.25" customHeight="1"/>
    <row r="117" ht="23.25" customHeight="1"/>
    <row r="118" ht="23.25" customHeight="1"/>
    <row r="119" ht="23.25" customHeight="1"/>
    <row r="120" ht="23.25" customHeight="1"/>
    <row r="121" ht="23.25" customHeight="1"/>
    <row r="122" ht="23.25" customHeight="1"/>
    <row r="123" ht="23.25" customHeight="1"/>
    <row r="124" ht="23.25" customHeight="1"/>
    <row r="125" ht="23.25" customHeight="1"/>
    <row r="126" ht="23.25" customHeight="1"/>
    <row r="127" ht="23.25" customHeight="1"/>
    <row r="128" ht="23.25" customHeight="1"/>
    <row r="129" ht="23.25" customHeight="1"/>
    <row r="130" ht="23.25" customHeight="1"/>
    <row r="131" ht="23.25" customHeight="1"/>
    <row r="132" ht="23.25" customHeight="1"/>
    <row r="133" ht="23.25" customHeight="1"/>
    <row r="134" ht="23.25" customHeight="1"/>
    <row r="135" ht="23.25" customHeight="1"/>
    <row r="136" ht="23.25" customHeight="1"/>
    <row r="137" ht="23.25" customHeight="1"/>
    <row r="138" ht="23.25" customHeight="1"/>
    <row r="139" ht="23.25" customHeight="1"/>
    <row r="140" ht="23.25" customHeight="1"/>
    <row r="141" ht="23.25" customHeight="1"/>
    <row r="142" ht="23.25" customHeight="1"/>
    <row r="143" ht="23.25" customHeight="1"/>
    <row r="144" ht="23.25" customHeight="1"/>
    <row r="145" ht="23.25" customHeight="1"/>
    <row r="146" ht="23.25" customHeight="1"/>
    <row r="147" ht="23.25" customHeight="1"/>
    <row r="148" ht="23.25" customHeight="1"/>
    <row r="149" ht="23.25" customHeight="1"/>
    <row r="150" ht="23.25" customHeight="1"/>
    <row r="151" ht="23.25" customHeight="1"/>
    <row r="152" ht="23.25" customHeight="1"/>
    <row r="153" ht="23.25" customHeight="1"/>
    <row r="154" ht="23.25" customHeight="1"/>
    <row r="155" ht="23.25" customHeight="1"/>
    <row r="156" ht="23.25" customHeight="1"/>
    <row r="157" ht="23.25" customHeight="1"/>
    <row r="158" ht="23.25" customHeight="1"/>
    <row r="159" ht="23.25" customHeight="1"/>
    <row r="160" ht="23.25" customHeight="1"/>
    <row r="161" ht="23.25" customHeight="1"/>
    <row r="162" ht="23.25" customHeight="1"/>
    <row r="163" ht="23.25" customHeight="1"/>
    <row r="164" ht="23.25" customHeight="1"/>
    <row r="165" ht="23.25" customHeight="1"/>
    <row r="166" ht="23.25" customHeight="1"/>
    <row r="167" ht="23.25" customHeight="1"/>
    <row r="168" ht="23.25" customHeight="1"/>
    <row r="169" ht="23.25" customHeight="1"/>
    <row r="170" ht="23.25" customHeight="1"/>
    <row r="171" ht="23.25" customHeight="1"/>
    <row r="172" ht="23.25" customHeight="1"/>
    <row r="173" ht="23.25" customHeight="1"/>
    <row r="174" ht="23.25" customHeight="1"/>
    <row r="175" ht="23.25" customHeight="1"/>
    <row r="176" ht="23.25" customHeight="1"/>
    <row r="177" ht="23.25" customHeight="1"/>
    <row r="178" ht="23.25" customHeight="1"/>
    <row r="179" ht="23.25" customHeight="1"/>
    <row r="180" ht="23.25" customHeight="1"/>
    <row r="181" ht="23.25" customHeight="1"/>
    <row r="182" ht="23.25" customHeight="1"/>
    <row r="183" ht="23.25" customHeight="1"/>
    <row r="184" ht="23.25" customHeight="1"/>
    <row r="185" ht="23.25" customHeight="1"/>
    <row r="186" ht="23.25" customHeight="1"/>
    <row r="187" ht="23.25" customHeight="1"/>
    <row r="188" ht="23.25" customHeight="1"/>
    <row r="189" ht="23.25" customHeight="1"/>
    <row r="190" ht="23.25" customHeight="1"/>
    <row r="191" ht="23.25" customHeight="1"/>
    <row r="192" ht="23.25" customHeight="1"/>
    <row r="193" ht="23.25" customHeight="1"/>
    <row r="194" ht="23.25" customHeight="1"/>
    <row r="195" ht="23.25" customHeight="1"/>
    <row r="196" ht="23.25" customHeight="1"/>
    <row r="197" ht="23.25" customHeight="1"/>
    <row r="198" ht="23.25" customHeight="1"/>
    <row r="199" ht="23.25" customHeight="1"/>
    <row r="200" ht="23.25" customHeight="1"/>
    <row r="201" ht="23.25" customHeight="1"/>
    <row r="202" ht="23.25" customHeight="1"/>
    <row r="203" ht="23.25" customHeight="1"/>
    <row r="204" ht="23.25" customHeight="1"/>
    <row r="205" ht="23.25" customHeight="1"/>
    <row r="206" ht="23.25" customHeight="1"/>
    <row r="207" ht="23.25" customHeight="1"/>
  </sheetData>
  <mergeCells count="8">
    <mergeCell ref="A12:F12"/>
    <mergeCell ref="G12:K12"/>
    <mergeCell ref="A28:F28"/>
    <mergeCell ref="G28:K28"/>
    <mergeCell ref="G46:K46"/>
    <mergeCell ref="A47:F47"/>
    <mergeCell ref="G47:K47"/>
    <mergeCell ref="G65:K65"/>
  </mergeCells>
  <pageMargins left="0.708661417322835" right="0.708661417322835" top="0.748031496062992" bottom="0.748031496062992" header="0.31496062992126" footer="0.31496062992126"/>
  <pageSetup paperSize="9" scale="48" orientation="landscape"/>
  <headerFooter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9FF66"/>
  </sheetPr>
  <dimension ref="A1:P40"/>
  <sheetViews>
    <sheetView showGridLines="0" zoomScale="85" zoomScaleNormal="85" workbookViewId="0">
      <selection activeCell="M12" sqref="M12"/>
    </sheetView>
  </sheetViews>
  <sheetFormatPr defaultColWidth="0" defaultRowHeight="15"/>
  <cols>
    <col min="1" max="2" width="10.8571428571429" customWidth="1"/>
    <col min="3" max="3" width="17.4285714285714" customWidth="1"/>
    <col min="4" max="4" width="67" customWidth="1"/>
    <col min="5" max="5" width="19.5714285714286" customWidth="1"/>
    <col min="6" max="9" width="2.71428571428571" customWidth="1"/>
    <col min="10" max="16" width="4.71428571428571" customWidth="1"/>
    <col min="17" max="20" width="4.71428571428571" hidden="1" customWidth="1"/>
    <col min="21" max="16384" width="9.14285714285714" hidden="1"/>
  </cols>
  <sheetData>
    <row r="1" spans="1:16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19"/>
    </row>
    <row r="15" ht="30.75" customHeight="1" spans="2:6">
      <c r="B15" s="3" t="s">
        <v>824</v>
      </c>
      <c r="C15" s="4" t="s">
        <v>825</v>
      </c>
      <c r="D15" s="5" t="s">
        <v>826</v>
      </c>
      <c r="E15" s="6" t="s">
        <v>827</v>
      </c>
      <c r="F15" s="7"/>
    </row>
    <row r="16" ht="30.75" customHeight="1" spans="2:6">
      <c r="B16" s="8">
        <v>44806</v>
      </c>
      <c r="C16" s="9" t="s">
        <v>828</v>
      </c>
      <c r="D16" s="10" t="s">
        <v>829</v>
      </c>
      <c r="E16" s="11" t="s">
        <v>830</v>
      </c>
      <c r="F16" s="7"/>
    </row>
    <row r="17" ht="30.75" customHeight="1" spans="2:6">
      <c r="B17" s="8">
        <v>44785</v>
      </c>
      <c r="C17" s="9" t="s">
        <v>831</v>
      </c>
      <c r="D17" s="10" t="s">
        <v>832</v>
      </c>
      <c r="E17" s="11" t="s">
        <v>830</v>
      </c>
      <c r="F17" s="7"/>
    </row>
    <row r="18" ht="30.75" customHeight="1" spans="2:6">
      <c r="B18" s="8">
        <v>44768</v>
      </c>
      <c r="C18" s="9" t="s">
        <v>831</v>
      </c>
      <c r="D18" s="10" t="s">
        <v>833</v>
      </c>
      <c r="E18" s="11" t="s">
        <v>830</v>
      </c>
      <c r="F18" s="7"/>
    </row>
    <row r="19" ht="30.75" customHeight="1" spans="2:6">
      <c r="B19" s="8">
        <v>44183</v>
      </c>
      <c r="C19" s="9" t="s">
        <v>834</v>
      </c>
      <c r="D19" s="10" t="s">
        <v>835</v>
      </c>
      <c r="E19" s="11" t="s">
        <v>830</v>
      </c>
      <c r="F19" s="7"/>
    </row>
    <row r="20" ht="30.75" customHeight="1" spans="2:6">
      <c r="B20" s="8">
        <v>44112</v>
      </c>
      <c r="C20" s="9" t="s">
        <v>834</v>
      </c>
      <c r="D20" s="10" t="s">
        <v>836</v>
      </c>
      <c r="E20" s="11" t="s">
        <v>830</v>
      </c>
      <c r="F20" s="7"/>
    </row>
    <row r="21" ht="30.75" customHeight="1" spans="2:6">
      <c r="B21" s="8">
        <v>44051</v>
      </c>
      <c r="C21" s="9" t="s">
        <v>834</v>
      </c>
      <c r="D21" s="10" t="s">
        <v>837</v>
      </c>
      <c r="E21" s="11" t="s">
        <v>830</v>
      </c>
      <c r="F21" s="7"/>
    </row>
    <row r="22" ht="30.75" customHeight="1" spans="2:6">
      <c r="B22" s="8">
        <v>43669</v>
      </c>
      <c r="C22" s="9" t="s">
        <v>838</v>
      </c>
      <c r="D22" s="10" t="s">
        <v>839</v>
      </c>
      <c r="E22" s="11" t="s">
        <v>830</v>
      </c>
      <c r="F22" s="7"/>
    </row>
    <row r="23" ht="30.75" customHeight="1" spans="2:6">
      <c r="B23" s="8">
        <v>43606</v>
      </c>
      <c r="C23" s="9" t="s">
        <v>838</v>
      </c>
      <c r="D23" s="10" t="s">
        <v>840</v>
      </c>
      <c r="E23" s="11" t="s">
        <v>830</v>
      </c>
      <c r="F23" s="7"/>
    </row>
    <row r="24" ht="30.75" customHeight="1" spans="2:6">
      <c r="B24" s="8">
        <v>43573</v>
      </c>
      <c r="C24" s="9" t="s">
        <v>838</v>
      </c>
      <c r="D24" s="10" t="s">
        <v>841</v>
      </c>
      <c r="E24" s="11" t="s">
        <v>830</v>
      </c>
      <c r="F24" s="7"/>
    </row>
    <row r="25" ht="30.75" customHeight="1" spans="2:6">
      <c r="B25" s="8">
        <v>43410</v>
      </c>
      <c r="C25" s="9" t="s">
        <v>842</v>
      </c>
      <c r="D25" s="10" t="s">
        <v>843</v>
      </c>
      <c r="E25" s="11" t="s">
        <v>830</v>
      </c>
      <c r="F25" s="7"/>
    </row>
    <row r="26" ht="30.75" customHeight="1" spans="2:6">
      <c r="B26" s="12">
        <v>43315</v>
      </c>
      <c r="C26" s="13" t="s">
        <v>842</v>
      </c>
      <c r="D26" s="14" t="s">
        <v>844</v>
      </c>
      <c r="E26" s="15" t="s">
        <v>830</v>
      </c>
      <c r="F26" s="7"/>
    </row>
    <row r="27" ht="61.5" customHeight="1" spans="2:6">
      <c r="B27" s="12">
        <v>43313</v>
      </c>
      <c r="C27" s="13" t="s">
        <v>842</v>
      </c>
      <c r="D27" s="14" t="s">
        <v>845</v>
      </c>
      <c r="E27" s="15" t="s">
        <v>830</v>
      </c>
      <c r="F27" s="7"/>
    </row>
    <row r="28" s="1" customFormat="1" ht="30" customHeight="1" spans="2:6">
      <c r="B28" s="12">
        <v>43278</v>
      </c>
      <c r="C28" s="13" t="s">
        <v>846</v>
      </c>
      <c r="D28" s="14" t="s">
        <v>847</v>
      </c>
      <c r="E28" s="15" t="s">
        <v>830</v>
      </c>
      <c r="F28" s="16"/>
    </row>
    <row r="29" s="1" customFormat="1" ht="54.95" customHeight="1" spans="2:6">
      <c r="B29" s="12">
        <v>43278</v>
      </c>
      <c r="C29" s="13" t="s">
        <v>846</v>
      </c>
      <c r="D29" s="14" t="s">
        <v>848</v>
      </c>
      <c r="E29" s="15" t="s">
        <v>830</v>
      </c>
      <c r="F29" s="16"/>
    </row>
    <row r="30" s="1" customFormat="1" ht="90.95" customHeight="1" spans="2:6">
      <c r="B30" s="12">
        <v>43273</v>
      </c>
      <c r="C30" s="13" t="s">
        <v>846</v>
      </c>
      <c r="D30" s="14" t="s">
        <v>849</v>
      </c>
      <c r="E30" s="15" t="s">
        <v>830</v>
      </c>
      <c r="F30" s="16"/>
    </row>
    <row r="31" s="1" customFormat="1" ht="105" customHeight="1" spans="2:5">
      <c r="B31" s="12">
        <v>43273</v>
      </c>
      <c r="C31" s="13" t="s">
        <v>846</v>
      </c>
      <c r="D31" s="14" t="s">
        <v>850</v>
      </c>
      <c r="E31" s="15" t="s">
        <v>830</v>
      </c>
    </row>
    <row r="32" s="1" customFormat="1" ht="25.5" spans="2:5">
      <c r="B32" s="12">
        <v>43272</v>
      </c>
      <c r="C32" s="13" t="s">
        <v>846</v>
      </c>
      <c r="D32" s="14" t="s">
        <v>851</v>
      </c>
      <c r="E32" s="15" t="s">
        <v>830</v>
      </c>
    </row>
    <row r="33" s="1" customFormat="1" ht="30" customHeight="1" spans="2:5">
      <c r="B33" s="12">
        <v>43272</v>
      </c>
      <c r="C33" s="13" t="s">
        <v>846</v>
      </c>
      <c r="D33" s="17" t="s">
        <v>852</v>
      </c>
      <c r="E33" s="15" t="s">
        <v>830</v>
      </c>
    </row>
    <row r="34" s="1" customFormat="1" ht="69" customHeight="1" spans="2:5">
      <c r="B34" s="12">
        <v>43272</v>
      </c>
      <c r="C34" s="13" t="s">
        <v>846</v>
      </c>
      <c r="D34" s="17" t="s">
        <v>853</v>
      </c>
      <c r="E34" s="15" t="s">
        <v>830</v>
      </c>
    </row>
    <row r="35" s="1" customFormat="1" ht="33.75" customHeight="1" spans="2:5">
      <c r="B35" s="12">
        <v>43236</v>
      </c>
      <c r="C35" s="13" t="s">
        <v>842</v>
      </c>
      <c r="D35" s="14" t="s">
        <v>854</v>
      </c>
      <c r="E35" s="15" t="s">
        <v>830</v>
      </c>
    </row>
    <row r="36" s="1" customFormat="1" ht="43.5" customHeight="1" spans="2:5">
      <c r="B36" s="12">
        <v>43038</v>
      </c>
      <c r="C36" s="13" t="s">
        <v>855</v>
      </c>
      <c r="D36" s="17" t="s">
        <v>856</v>
      </c>
      <c r="E36" s="15" t="s">
        <v>857</v>
      </c>
    </row>
    <row r="37" s="1" customFormat="1" ht="30" customHeight="1" spans="2:5">
      <c r="B37" s="12">
        <v>43038</v>
      </c>
      <c r="C37" s="13" t="s">
        <v>855</v>
      </c>
      <c r="D37" s="17" t="s">
        <v>858</v>
      </c>
      <c r="E37" s="15" t="s">
        <v>857</v>
      </c>
    </row>
    <row r="38" spans="1:5">
      <c r="A38" s="18"/>
      <c r="B38" s="12">
        <v>42993</v>
      </c>
      <c r="C38" s="13" t="s">
        <v>855</v>
      </c>
      <c r="D38" s="17" t="s">
        <v>859</v>
      </c>
      <c r="E38" s="15" t="s">
        <v>857</v>
      </c>
    </row>
    <row r="39" ht="21.75" customHeight="1" spans="2:5">
      <c r="B39" s="12">
        <v>42947</v>
      </c>
      <c r="C39" s="13" t="s">
        <v>855</v>
      </c>
      <c r="D39" s="17" t="s">
        <v>860</v>
      </c>
      <c r="E39" s="15" t="s">
        <v>857</v>
      </c>
    </row>
    <row r="40" ht="24" customHeight="1" spans="2:5">
      <c r="B40" s="12">
        <v>42885</v>
      </c>
      <c r="C40" s="13" t="s">
        <v>855</v>
      </c>
      <c r="D40" s="17" t="s">
        <v>861</v>
      </c>
      <c r="E40" s="15" t="s">
        <v>862</v>
      </c>
    </row>
  </sheetData>
  <pageMargins left="0.196850393700787" right="0.196850393700787" top="0.393700787401575" bottom="0.393700787401575" header="0.31496062992126" footer="0.31496062992126"/>
  <pageSetup paperSize="9" scale="80" orientation="landscape"/>
  <headerFooter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M236"/>
  <sheetViews>
    <sheetView showGridLines="0" zoomScale="85" zoomScaleNormal="85" topLeftCell="A25" workbookViewId="0">
      <selection activeCell="I52" sqref="I52"/>
    </sheetView>
  </sheetViews>
  <sheetFormatPr defaultColWidth="9.14285714285714" defaultRowHeight="15"/>
  <cols>
    <col min="1" max="1" width="2.71428571428571" customWidth="1"/>
    <col min="2" max="2" width="48.7142857142857" customWidth="1"/>
    <col min="3" max="6" width="12.1428571428571" customWidth="1"/>
    <col min="7" max="7" width="22.1428571428571" customWidth="1"/>
    <col min="8" max="9" width="12.1428571428571" customWidth="1"/>
    <col min="10" max="10" width="13.7142857142857" customWidth="1"/>
    <col min="11" max="11" width="17.7142857142857" customWidth="1"/>
    <col min="12" max="12" width="9.14285714285714" customWidth="1"/>
    <col min="13" max="13" width="8.57142857142857" customWidth="1"/>
    <col min="14" max="17" width="9.14285714285714" hidden="1" customWidth="1"/>
    <col min="18" max="16384" width="9.14285714285714" hidden="1"/>
  </cols>
  <sheetData>
    <row r="1" spans="1:1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97"/>
    </row>
    <row r="3" spans="1:1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97"/>
    </row>
    <row r="4" customHeight="1" spans="1:1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97"/>
    </row>
    <row r="5" spans="1:1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19"/>
    </row>
    <row r="11" ht="23.25" customHeight="1" spans="10:10">
      <c r="J11" s="348"/>
    </row>
    <row r="12" ht="23.25" customHeight="1" spans="2:12">
      <c r="B12" s="794" t="s">
        <v>184</v>
      </c>
      <c r="C12" s="173"/>
      <c r="D12" s="173"/>
      <c r="E12" s="173"/>
      <c r="F12" s="173"/>
      <c r="G12" s="173"/>
      <c r="H12" s="173"/>
      <c r="I12" s="173"/>
      <c r="J12" s="173"/>
      <c r="K12" s="45"/>
      <c r="L12" s="65"/>
    </row>
    <row r="13" ht="50.1" customHeight="1" spans="2:12">
      <c r="B13" s="440" t="s">
        <v>185</v>
      </c>
      <c r="C13" s="372" t="s">
        <v>186</v>
      </c>
      <c r="D13" s="372" t="s">
        <v>187</v>
      </c>
      <c r="E13" s="372" t="s">
        <v>188</v>
      </c>
      <c r="F13" s="372" t="s">
        <v>189</v>
      </c>
      <c r="G13" s="372" t="s">
        <v>190</v>
      </c>
      <c r="H13" s="372" t="s">
        <v>191</v>
      </c>
      <c r="I13" s="372" t="s">
        <v>192</v>
      </c>
      <c r="J13" s="373" t="s">
        <v>193</v>
      </c>
      <c r="K13" s="45"/>
      <c r="L13" s="65"/>
    </row>
    <row r="14" ht="23.25" customHeight="1" spans="2:12">
      <c r="B14" s="795" t="s">
        <v>4</v>
      </c>
      <c r="C14" s="796"/>
      <c r="D14" s="796"/>
      <c r="E14" s="796"/>
      <c r="F14" s="796"/>
      <c r="G14" s="796"/>
      <c r="H14" s="796"/>
      <c r="I14" s="796"/>
      <c r="J14" s="811"/>
      <c r="K14" s="376"/>
      <c r="L14" s="65"/>
    </row>
    <row r="15" ht="23.25" customHeight="1" spans="2:12">
      <c r="B15" s="231" t="s">
        <v>54</v>
      </c>
      <c r="C15" s="818">
        <v>12</v>
      </c>
      <c r="D15" s="818">
        <v>12</v>
      </c>
      <c r="E15" s="818">
        <v>22</v>
      </c>
      <c r="F15" s="818">
        <v>21</v>
      </c>
      <c r="G15" s="819">
        <f t="shared" ref="G15:G26" si="0">IF(ISERROR(AVERAGE(E15:F15)),"_",(AVERAGE(E15:F15)))</f>
        <v>21.5</v>
      </c>
      <c r="H15" s="818">
        <v>1</v>
      </c>
      <c r="I15" s="818">
        <v>0</v>
      </c>
      <c r="J15" s="822">
        <v>21</v>
      </c>
      <c r="K15" s="376"/>
      <c r="L15" s="65"/>
    </row>
    <row r="16" ht="23.25" customHeight="1" spans="2:12">
      <c r="B16" s="234" t="s">
        <v>16</v>
      </c>
      <c r="C16" s="518">
        <v>12</v>
      </c>
      <c r="D16" s="518">
        <v>12</v>
      </c>
      <c r="E16" s="518">
        <v>59</v>
      </c>
      <c r="F16" s="518">
        <v>47</v>
      </c>
      <c r="G16" s="195">
        <f t="shared" si="0"/>
        <v>53</v>
      </c>
      <c r="H16" s="518">
        <v>1</v>
      </c>
      <c r="I16" s="518">
        <v>13</v>
      </c>
      <c r="J16" s="813">
        <v>46</v>
      </c>
      <c r="K16" s="376"/>
      <c r="L16" s="65"/>
    </row>
    <row r="17" ht="23.25" customHeight="1" spans="2:12">
      <c r="B17" s="234" t="s">
        <v>78</v>
      </c>
      <c r="C17" s="518">
        <v>5</v>
      </c>
      <c r="D17" s="518">
        <v>3</v>
      </c>
      <c r="E17" s="518">
        <v>11</v>
      </c>
      <c r="F17" s="518">
        <v>9</v>
      </c>
      <c r="G17" s="195">
        <f t="shared" si="0"/>
        <v>10</v>
      </c>
      <c r="H17" s="518">
        <v>0</v>
      </c>
      <c r="I17" s="518">
        <v>3</v>
      </c>
      <c r="J17" s="813">
        <v>9</v>
      </c>
      <c r="K17" s="376"/>
      <c r="L17" s="65"/>
    </row>
    <row r="18" ht="23.25" customHeight="1" spans="2:12">
      <c r="B18" s="234" t="s">
        <v>38</v>
      </c>
      <c r="C18" s="518">
        <v>10</v>
      </c>
      <c r="D18" s="518">
        <v>8</v>
      </c>
      <c r="E18" s="518">
        <v>35</v>
      </c>
      <c r="F18" s="518">
        <v>30</v>
      </c>
      <c r="G18" s="195">
        <f t="shared" si="0"/>
        <v>32.5</v>
      </c>
      <c r="H18" s="518">
        <v>0</v>
      </c>
      <c r="I18" s="518">
        <v>6</v>
      </c>
      <c r="J18" s="813">
        <v>27</v>
      </c>
      <c r="K18" s="376"/>
      <c r="L18" s="65"/>
    </row>
    <row r="19" ht="23.25" customHeight="1" spans="2:12">
      <c r="B19" s="234" t="s">
        <v>49</v>
      </c>
      <c r="C19" s="518">
        <v>11</v>
      </c>
      <c r="D19" s="518">
        <v>10</v>
      </c>
      <c r="E19" s="518">
        <v>41</v>
      </c>
      <c r="F19" s="518">
        <v>40</v>
      </c>
      <c r="G19" s="195">
        <f t="shared" si="0"/>
        <v>40.5</v>
      </c>
      <c r="H19" s="518">
        <v>1</v>
      </c>
      <c r="I19" s="518">
        <v>4</v>
      </c>
      <c r="J19" s="813">
        <v>38</v>
      </c>
      <c r="K19" s="376"/>
      <c r="L19" s="65"/>
    </row>
    <row r="20" ht="23.25" customHeight="1" spans="2:12">
      <c r="B20" s="234" t="s">
        <v>194</v>
      </c>
      <c r="C20" s="518">
        <v>12</v>
      </c>
      <c r="D20" s="518">
        <v>12</v>
      </c>
      <c r="E20" s="518">
        <v>50</v>
      </c>
      <c r="F20" s="518">
        <v>45</v>
      </c>
      <c r="G20" s="195">
        <f t="shared" si="0"/>
        <v>47.5</v>
      </c>
      <c r="H20" s="518">
        <v>1</v>
      </c>
      <c r="I20" s="518">
        <v>7</v>
      </c>
      <c r="J20" s="813">
        <v>42</v>
      </c>
      <c r="K20" s="376"/>
      <c r="L20" s="65"/>
    </row>
    <row r="21" ht="23.25" customHeight="1" spans="2:12">
      <c r="B21" s="234" t="s">
        <v>25</v>
      </c>
      <c r="C21" s="518">
        <v>10</v>
      </c>
      <c r="D21" s="518">
        <v>8</v>
      </c>
      <c r="E21" s="518">
        <v>39</v>
      </c>
      <c r="F21" s="518">
        <v>33</v>
      </c>
      <c r="G21" s="195">
        <f t="shared" si="0"/>
        <v>36</v>
      </c>
      <c r="H21" s="518">
        <v>1</v>
      </c>
      <c r="I21" s="518">
        <v>3</v>
      </c>
      <c r="J21" s="813">
        <v>29</v>
      </c>
      <c r="K21" s="376"/>
      <c r="L21" s="65"/>
    </row>
    <row r="22" ht="23.25" customHeight="1" spans="2:12">
      <c r="B22" s="234" t="s">
        <v>31</v>
      </c>
      <c r="C22" s="518">
        <v>15</v>
      </c>
      <c r="D22" s="518">
        <v>13</v>
      </c>
      <c r="E22" s="518">
        <v>57</v>
      </c>
      <c r="F22" s="518">
        <v>49</v>
      </c>
      <c r="G22" s="195">
        <f t="shared" si="0"/>
        <v>53</v>
      </c>
      <c r="H22" s="518">
        <v>2</v>
      </c>
      <c r="I22" s="518">
        <v>5</v>
      </c>
      <c r="J22" s="813">
        <v>47</v>
      </c>
      <c r="K22" s="150"/>
      <c r="L22" s="65"/>
    </row>
    <row r="23" ht="23.25" customHeight="1" spans="1:12">
      <c r="A23" s="65"/>
      <c r="B23" s="234" t="s">
        <v>21</v>
      </c>
      <c r="C23" s="518">
        <v>10</v>
      </c>
      <c r="D23" s="518">
        <v>10</v>
      </c>
      <c r="E23" s="518">
        <v>49</v>
      </c>
      <c r="F23" s="518">
        <v>40</v>
      </c>
      <c r="G23" s="195">
        <f t="shared" si="0"/>
        <v>44.5</v>
      </c>
      <c r="H23" s="518">
        <v>0</v>
      </c>
      <c r="I23" s="518">
        <v>9</v>
      </c>
      <c r="J23" s="813">
        <v>37</v>
      </c>
      <c r="K23" s="30"/>
      <c r="L23" s="65"/>
    </row>
    <row r="24" ht="23.25" customHeight="1" spans="1:12">
      <c r="A24" s="65"/>
      <c r="B24" s="234" t="s">
        <v>70</v>
      </c>
      <c r="C24" s="518">
        <v>9</v>
      </c>
      <c r="D24" s="518">
        <v>5</v>
      </c>
      <c r="E24" s="518">
        <v>10</v>
      </c>
      <c r="F24" s="518">
        <v>10</v>
      </c>
      <c r="G24" s="195">
        <f t="shared" si="0"/>
        <v>10</v>
      </c>
      <c r="H24" s="518">
        <v>0</v>
      </c>
      <c r="I24" s="518">
        <v>0</v>
      </c>
      <c r="J24" s="813">
        <v>10</v>
      </c>
      <c r="K24" s="30"/>
      <c r="L24" s="65"/>
    </row>
    <row r="25" ht="23.25" customHeight="1" spans="1:12">
      <c r="A25" s="65"/>
      <c r="B25" s="820" t="s">
        <v>46</v>
      </c>
      <c r="C25" s="518">
        <v>10</v>
      </c>
      <c r="D25" s="518">
        <v>7</v>
      </c>
      <c r="E25" s="518">
        <v>14</v>
      </c>
      <c r="F25" s="518">
        <v>14</v>
      </c>
      <c r="G25" s="195">
        <f t="shared" si="0"/>
        <v>14</v>
      </c>
      <c r="H25" s="518">
        <v>0</v>
      </c>
      <c r="I25" s="518">
        <v>0</v>
      </c>
      <c r="J25" s="814">
        <v>14</v>
      </c>
      <c r="K25" s="30"/>
      <c r="L25" s="65"/>
    </row>
    <row r="26" ht="23.25" customHeight="1" spans="1:12">
      <c r="A26" s="65"/>
      <c r="B26" s="821" t="s">
        <v>195</v>
      </c>
      <c r="C26" s="801">
        <f t="shared" ref="C26:F26" si="1">SUM(C15:C25)</f>
        <v>116</v>
      </c>
      <c r="D26" s="801">
        <f t="shared" si="1"/>
        <v>100</v>
      </c>
      <c r="E26" s="213">
        <f t="shared" si="1"/>
        <v>387</v>
      </c>
      <c r="F26" s="801">
        <f t="shared" si="1"/>
        <v>338</v>
      </c>
      <c r="G26" s="213">
        <f t="shared" si="0"/>
        <v>362.5</v>
      </c>
      <c r="H26" s="801">
        <f t="shared" ref="H26:J26" si="2">SUM(H15:H25)</f>
        <v>7</v>
      </c>
      <c r="I26" s="801">
        <f t="shared" si="2"/>
        <v>50</v>
      </c>
      <c r="J26" s="280">
        <f t="shared" si="2"/>
        <v>320</v>
      </c>
      <c r="K26" s="45"/>
      <c r="L26" s="65"/>
    </row>
    <row r="27" ht="23.25" customHeight="1" spans="1:12">
      <c r="A27" s="65"/>
      <c r="B27" s="795" t="s">
        <v>3</v>
      </c>
      <c r="C27" s="802"/>
      <c r="D27" s="802"/>
      <c r="E27" s="803"/>
      <c r="F27" s="802"/>
      <c r="G27" s="803"/>
      <c r="H27" s="802"/>
      <c r="I27" s="802"/>
      <c r="J27" s="815"/>
      <c r="K27" s="45"/>
      <c r="L27" s="65"/>
    </row>
    <row r="28" ht="23.25" customHeight="1" spans="1:12">
      <c r="A28" s="65"/>
      <c r="B28" s="799" t="s">
        <v>196</v>
      </c>
      <c r="C28" s="804">
        <v>22</v>
      </c>
      <c r="D28" s="804">
        <v>0</v>
      </c>
      <c r="E28" s="804">
        <v>22</v>
      </c>
      <c r="F28" s="804">
        <v>22</v>
      </c>
      <c r="G28" s="805">
        <f>IF(ISERROR(AVERAGE(E28:F28)),"_",(AVERAGE(E28:F28)))</f>
        <v>22</v>
      </c>
      <c r="H28" s="804">
        <v>0</v>
      </c>
      <c r="I28" s="816">
        <v>0</v>
      </c>
      <c r="J28" s="817">
        <v>22</v>
      </c>
      <c r="K28" s="376"/>
      <c r="L28" s="65"/>
    </row>
    <row r="29" ht="23.25" customHeight="1" spans="1:12">
      <c r="A29" s="65"/>
      <c r="B29" s="799" t="s">
        <v>54</v>
      </c>
      <c r="C29" s="518">
        <v>15</v>
      </c>
      <c r="D29" s="518">
        <v>12</v>
      </c>
      <c r="E29" s="518">
        <v>31</v>
      </c>
      <c r="F29" s="518">
        <v>29</v>
      </c>
      <c r="G29" s="806">
        <f>IF(ISERROR(AVERAGE(E29:F29)),"_",(AVERAGE(E29:F29)))</f>
        <v>30</v>
      </c>
      <c r="H29" s="518">
        <v>1</v>
      </c>
      <c r="I29" s="195">
        <v>14</v>
      </c>
      <c r="J29" s="813">
        <v>25</v>
      </c>
      <c r="K29" s="376"/>
      <c r="L29" s="65"/>
    </row>
    <row r="30" ht="23.25" customHeight="1" spans="1:12">
      <c r="A30" s="65"/>
      <c r="B30" s="799" t="s">
        <v>16</v>
      </c>
      <c r="C30" s="518">
        <v>17</v>
      </c>
      <c r="D30" s="518">
        <v>17</v>
      </c>
      <c r="E30" s="518">
        <v>45</v>
      </c>
      <c r="F30" s="518">
        <v>31</v>
      </c>
      <c r="G30" s="806">
        <f>IF(ISERROR(AVERAGE(E30:F30)),"_",(AVERAGE(E30:F30)))</f>
        <v>38</v>
      </c>
      <c r="H30" s="518">
        <v>4</v>
      </c>
      <c r="I30" s="195">
        <v>12</v>
      </c>
      <c r="J30" s="813">
        <v>24</v>
      </c>
      <c r="K30" s="376"/>
      <c r="L30" s="65"/>
    </row>
    <row r="31" ht="23.25" customHeight="1" spans="1:12">
      <c r="A31" s="65"/>
      <c r="B31" s="799" t="s">
        <v>108</v>
      </c>
      <c r="C31" s="518">
        <v>12</v>
      </c>
      <c r="D31" s="518">
        <v>12</v>
      </c>
      <c r="E31" s="518">
        <v>25</v>
      </c>
      <c r="F31" s="518">
        <v>21</v>
      </c>
      <c r="G31" s="806">
        <f t="shared" ref="G28:G52" si="3">IF(ISERROR(AVERAGE(E31:F31)),"_",(AVERAGE(E31:F31)))</f>
        <v>23</v>
      </c>
      <c r="H31" s="518">
        <v>2</v>
      </c>
      <c r="I31" s="195">
        <v>0</v>
      </c>
      <c r="J31" s="813">
        <v>19</v>
      </c>
      <c r="K31" s="376"/>
      <c r="L31" s="65"/>
    </row>
    <row r="32" ht="23.25" customHeight="1" spans="1:12">
      <c r="A32" s="65"/>
      <c r="B32" s="799" t="s">
        <v>58</v>
      </c>
      <c r="C32" s="518">
        <v>15</v>
      </c>
      <c r="D32" s="518">
        <v>15</v>
      </c>
      <c r="E32" s="518">
        <v>39</v>
      </c>
      <c r="F32" s="518">
        <v>33</v>
      </c>
      <c r="G32" s="806">
        <f t="shared" si="3"/>
        <v>36</v>
      </c>
      <c r="H32" s="518">
        <v>1</v>
      </c>
      <c r="I32" s="195">
        <v>6</v>
      </c>
      <c r="J32" s="813">
        <v>30</v>
      </c>
      <c r="K32" s="376"/>
      <c r="L32" s="65"/>
    </row>
    <row r="33" ht="23.25" customHeight="1" spans="1:12">
      <c r="A33" s="65"/>
      <c r="B33" s="799" t="s">
        <v>61</v>
      </c>
      <c r="C33" s="518">
        <v>13</v>
      </c>
      <c r="D33" s="518">
        <v>9</v>
      </c>
      <c r="E33" s="518">
        <v>29</v>
      </c>
      <c r="F33" s="518">
        <v>20</v>
      </c>
      <c r="G33" s="806">
        <f t="shared" si="3"/>
        <v>24.5</v>
      </c>
      <c r="H33" s="518">
        <v>2</v>
      </c>
      <c r="I33" s="195">
        <v>9</v>
      </c>
      <c r="J33" s="813">
        <v>17</v>
      </c>
      <c r="K33" s="376"/>
      <c r="L33" s="65"/>
    </row>
    <row r="34" ht="23.25" customHeight="1" spans="1:12">
      <c r="A34" s="65"/>
      <c r="B34" s="799" t="s">
        <v>38</v>
      </c>
      <c r="C34" s="518">
        <v>18</v>
      </c>
      <c r="D34" s="518">
        <v>11</v>
      </c>
      <c r="E34" s="518">
        <v>30</v>
      </c>
      <c r="F34" s="518">
        <v>19</v>
      </c>
      <c r="G34" s="806">
        <f t="shared" si="3"/>
        <v>24.5</v>
      </c>
      <c r="H34" s="518">
        <v>1</v>
      </c>
      <c r="I34" s="195">
        <v>10</v>
      </c>
      <c r="J34" s="813">
        <v>14</v>
      </c>
      <c r="K34" s="376"/>
      <c r="L34" s="65"/>
    </row>
    <row r="35" ht="23.25" customHeight="1" spans="1:12">
      <c r="A35" s="65"/>
      <c r="B35" s="799" t="s">
        <v>102</v>
      </c>
      <c r="C35" s="518">
        <v>13</v>
      </c>
      <c r="D35" s="518">
        <v>7</v>
      </c>
      <c r="E35" s="518">
        <v>23</v>
      </c>
      <c r="F35" s="518">
        <v>15</v>
      </c>
      <c r="G35" s="806">
        <f t="shared" si="3"/>
        <v>19</v>
      </c>
      <c r="H35" s="518">
        <v>3</v>
      </c>
      <c r="I35" s="195">
        <v>7</v>
      </c>
      <c r="J35" s="813">
        <v>11</v>
      </c>
      <c r="K35" s="376"/>
      <c r="L35" s="65"/>
    </row>
    <row r="36" ht="23.25" customHeight="1" spans="1:12">
      <c r="A36" s="65"/>
      <c r="B36" s="799" t="s">
        <v>49</v>
      </c>
      <c r="C36" s="518">
        <v>20</v>
      </c>
      <c r="D36" s="518">
        <v>17</v>
      </c>
      <c r="E36" s="518">
        <v>45</v>
      </c>
      <c r="F36" s="518">
        <v>41</v>
      </c>
      <c r="G36" s="806">
        <f t="shared" si="3"/>
        <v>43</v>
      </c>
      <c r="H36" s="518">
        <v>0</v>
      </c>
      <c r="I36" s="195">
        <v>14</v>
      </c>
      <c r="J36" s="813">
        <v>38</v>
      </c>
      <c r="K36" s="150"/>
      <c r="L36" s="65"/>
    </row>
    <row r="37" ht="23.25" customHeight="1" spans="1:12">
      <c r="A37" s="65"/>
      <c r="B37" s="799" t="s">
        <v>34</v>
      </c>
      <c r="C37" s="518">
        <v>26</v>
      </c>
      <c r="D37" s="518">
        <v>19</v>
      </c>
      <c r="E37" s="518">
        <v>59</v>
      </c>
      <c r="F37" s="518">
        <v>45</v>
      </c>
      <c r="G37" s="806">
        <f t="shared" si="3"/>
        <v>52</v>
      </c>
      <c r="H37" s="518">
        <v>1</v>
      </c>
      <c r="I37" s="195">
        <v>15</v>
      </c>
      <c r="J37" s="813">
        <v>42</v>
      </c>
      <c r="K37" s="150"/>
      <c r="L37" s="65"/>
    </row>
    <row r="38" ht="23.25" customHeight="1" spans="1:12">
      <c r="A38" s="65"/>
      <c r="B38" s="799" t="s">
        <v>112</v>
      </c>
      <c r="C38" s="518">
        <v>24</v>
      </c>
      <c r="D38" s="518">
        <v>24</v>
      </c>
      <c r="E38" s="518">
        <v>45</v>
      </c>
      <c r="F38" s="518">
        <v>41</v>
      </c>
      <c r="G38" s="806">
        <f t="shared" si="3"/>
        <v>43</v>
      </c>
      <c r="H38" s="518">
        <v>0</v>
      </c>
      <c r="I38" s="195">
        <v>0</v>
      </c>
      <c r="J38" s="813">
        <v>41</v>
      </c>
      <c r="K38" s="150"/>
      <c r="L38" s="65"/>
    </row>
    <row r="39" ht="23.25" customHeight="1" spans="1:12">
      <c r="A39" s="65"/>
      <c r="B39" s="799" t="s">
        <v>73</v>
      </c>
      <c r="C39" s="518">
        <v>20</v>
      </c>
      <c r="D39" s="518">
        <v>16</v>
      </c>
      <c r="E39" s="518">
        <v>33</v>
      </c>
      <c r="F39" s="518">
        <v>16</v>
      </c>
      <c r="G39" s="806">
        <f t="shared" si="3"/>
        <v>24.5</v>
      </c>
      <c r="H39" s="518">
        <v>1</v>
      </c>
      <c r="I39" s="195">
        <v>5</v>
      </c>
      <c r="J39" s="813">
        <v>14</v>
      </c>
      <c r="K39" s="39"/>
      <c r="L39" s="65"/>
    </row>
    <row r="40" ht="23.25" customHeight="1" spans="1:12">
      <c r="A40" s="65"/>
      <c r="B40" s="807" t="s">
        <v>92</v>
      </c>
      <c r="C40" s="518">
        <v>10</v>
      </c>
      <c r="D40" s="518">
        <v>10</v>
      </c>
      <c r="E40" s="518">
        <v>22</v>
      </c>
      <c r="F40" s="518">
        <v>20</v>
      </c>
      <c r="G40" s="806">
        <f t="shared" si="3"/>
        <v>21</v>
      </c>
      <c r="H40" s="518">
        <v>0</v>
      </c>
      <c r="I40" s="195">
        <v>1</v>
      </c>
      <c r="J40" s="813">
        <v>20</v>
      </c>
      <c r="K40" s="45"/>
      <c r="L40" s="65"/>
    </row>
    <row r="41" ht="23.25" customHeight="1" spans="1:12">
      <c r="A41" s="65"/>
      <c r="B41" s="799" t="s">
        <v>25</v>
      </c>
      <c r="C41" s="518">
        <v>12</v>
      </c>
      <c r="D41" s="518">
        <v>8</v>
      </c>
      <c r="E41" s="518">
        <v>28</v>
      </c>
      <c r="F41" s="518">
        <v>19</v>
      </c>
      <c r="G41" s="806">
        <f t="shared" si="3"/>
        <v>23.5</v>
      </c>
      <c r="H41" s="518">
        <v>3</v>
      </c>
      <c r="I41" s="195">
        <v>6</v>
      </c>
      <c r="J41" s="813">
        <v>15</v>
      </c>
      <c r="K41" s="45"/>
      <c r="L41" s="65"/>
    </row>
    <row r="42" ht="23.25" customHeight="1" spans="1:12">
      <c r="A42" s="65"/>
      <c r="B42" s="799" t="s">
        <v>98</v>
      </c>
      <c r="C42" s="518">
        <v>15</v>
      </c>
      <c r="D42" s="518">
        <v>14</v>
      </c>
      <c r="E42" s="518">
        <v>41</v>
      </c>
      <c r="F42" s="518">
        <v>27</v>
      </c>
      <c r="G42" s="806">
        <f t="shared" si="3"/>
        <v>34</v>
      </c>
      <c r="H42" s="518">
        <v>0</v>
      </c>
      <c r="I42" s="195">
        <v>14</v>
      </c>
      <c r="J42" s="813">
        <v>26</v>
      </c>
      <c r="K42" s="376"/>
      <c r="L42" s="65"/>
    </row>
    <row r="43" ht="23.25" customHeight="1" spans="1:12">
      <c r="A43" s="65"/>
      <c r="B43" s="799" t="s">
        <v>31</v>
      </c>
      <c r="C43" s="518">
        <v>22</v>
      </c>
      <c r="D43" s="518">
        <v>17</v>
      </c>
      <c r="E43" s="518">
        <v>48</v>
      </c>
      <c r="F43" s="518">
        <v>45</v>
      </c>
      <c r="G43" s="806">
        <f t="shared" si="3"/>
        <v>46.5</v>
      </c>
      <c r="H43" s="518">
        <v>2</v>
      </c>
      <c r="I43" s="195">
        <v>11</v>
      </c>
      <c r="J43" s="813">
        <v>36</v>
      </c>
      <c r="K43" s="376"/>
      <c r="L43" s="65"/>
    </row>
    <row r="44" ht="23.25" customHeight="1" spans="1:12">
      <c r="A44" s="65"/>
      <c r="B44" s="799" t="s">
        <v>21</v>
      </c>
      <c r="C44" s="518">
        <v>15</v>
      </c>
      <c r="D44" s="518">
        <v>11</v>
      </c>
      <c r="E44" s="518">
        <v>38</v>
      </c>
      <c r="F44" s="518">
        <v>29</v>
      </c>
      <c r="G44" s="806">
        <f t="shared" si="3"/>
        <v>33.5</v>
      </c>
      <c r="H44" s="518">
        <v>2</v>
      </c>
      <c r="I44" s="195">
        <v>11</v>
      </c>
      <c r="J44" s="813">
        <v>21</v>
      </c>
      <c r="K44" s="376"/>
      <c r="L44" s="65"/>
    </row>
    <row r="45" ht="23.25" customHeight="1" spans="1:12">
      <c r="A45" s="65"/>
      <c r="B45" s="799" t="s">
        <v>42</v>
      </c>
      <c r="C45" s="518">
        <v>20</v>
      </c>
      <c r="D45" s="518">
        <v>15</v>
      </c>
      <c r="E45" s="518">
        <v>46</v>
      </c>
      <c r="F45" s="518">
        <v>33</v>
      </c>
      <c r="G45" s="806">
        <f t="shared" si="3"/>
        <v>39.5</v>
      </c>
      <c r="H45" s="518">
        <v>0</v>
      </c>
      <c r="I45" s="195">
        <v>18</v>
      </c>
      <c r="J45" s="813">
        <v>20</v>
      </c>
      <c r="K45" s="376"/>
      <c r="L45" s="65"/>
    </row>
    <row r="46" ht="23.25" customHeight="1" spans="1:12">
      <c r="A46" s="65"/>
      <c r="B46" s="799" t="s">
        <v>66</v>
      </c>
      <c r="C46" s="518">
        <v>15</v>
      </c>
      <c r="D46" s="518">
        <v>0</v>
      </c>
      <c r="E46" s="518">
        <v>13</v>
      </c>
      <c r="F46" s="518">
        <v>10</v>
      </c>
      <c r="G46" s="806">
        <f t="shared" si="3"/>
        <v>11.5</v>
      </c>
      <c r="H46" s="518">
        <v>1</v>
      </c>
      <c r="I46" s="195">
        <v>2</v>
      </c>
      <c r="J46" s="813">
        <v>10</v>
      </c>
      <c r="K46" s="376"/>
      <c r="L46" s="65"/>
    </row>
    <row r="47" ht="23.25" customHeight="1" spans="1:12">
      <c r="A47" s="65"/>
      <c r="B47" s="799" t="s">
        <v>95</v>
      </c>
      <c r="C47" s="518">
        <v>24</v>
      </c>
      <c r="D47" s="518">
        <v>19</v>
      </c>
      <c r="E47" s="518">
        <v>49</v>
      </c>
      <c r="F47" s="518">
        <v>27</v>
      </c>
      <c r="G47" s="806">
        <f t="shared" si="3"/>
        <v>38</v>
      </c>
      <c r="H47" s="518">
        <v>4</v>
      </c>
      <c r="I47" s="195">
        <v>18</v>
      </c>
      <c r="J47" s="813">
        <v>22</v>
      </c>
      <c r="K47" s="376"/>
      <c r="L47" s="65"/>
    </row>
    <row r="48" ht="23.25" customHeight="1" spans="1:12">
      <c r="A48" s="65"/>
      <c r="B48" s="799" t="s">
        <v>70</v>
      </c>
      <c r="C48" s="518">
        <v>14</v>
      </c>
      <c r="D48" s="518">
        <v>10</v>
      </c>
      <c r="E48" s="518">
        <v>25</v>
      </c>
      <c r="F48" s="518">
        <v>19</v>
      </c>
      <c r="G48" s="806">
        <f t="shared" si="3"/>
        <v>22</v>
      </c>
      <c r="H48" s="518">
        <v>2</v>
      </c>
      <c r="I48" s="195">
        <v>6</v>
      </c>
      <c r="J48" s="813">
        <v>17</v>
      </c>
      <c r="K48" s="484"/>
      <c r="L48" s="65"/>
    </row>
    <row r="49" ht="23.25" customHeight="1" spans="1:12">
      <c r="A49" s="65"/>
      <c r="B49" s="799" t="s">
        <v>81</v>
      </c>
      <c r="C49" s="518">
        <v>15</v>
      </c>
      <c r="D49" s="518">
        <v>13</v>
      </c>
      <c r="E49" s="518">
        <v>37</v>
      </c>
      <c r="F49" s="518">
        <v>30</v>
      </c>
      <c r="G49" s="806">
        <f t="shared" si="3"/>
        <v>33.5</v>
      </c>
      <c r="H49" s="518">
        <v>0</v>
      </c>
      <c r="I49" s="195">
        <v>14</v>
      </c>
      <c r="J49" s="813">
        <v>22</v>
      </c>
      <c r="K49" s="150"/>
      <c r="L49" s="65"/>
    </row>
    <row r="50" ht="23.25" customHeight="1" spans="1:12">
      <c r="A50" s="65"/>
      <c r="B50" s="799" t="s">
        <v>46</v>
      </c>
      <c r="C50" s="808">
        <v>20</v>
      </c>
      <c r="D50" s="808">
        <v>12</v>
      </c>
      <c r="E50" s="808">
        <v>42</v>
      </c>
      <c r="F50" s="808">
        <v>27</v>
      </c>
      <c r="G50" s="809">
        <f t="shared" si="3"/>
        <v>34.5</v>
      </c>
      <c r="H50" s="808">
        <v>1</v>
      </c>
      <c r="I50" s="686">
        <v>15</v>
      </c>
      <c r="J50" s="814">
        <v>24</v>
      </c>
      <c r="K50" s="39"/>
      <c r="L50" s="65"/>
    </row>
    <row r="51" ht="23.25" customHeight="1" spans="1:12">
      <c r="A51" s="65"/>
      <c r="B51" s="795" t="s">
        <v>197</v>
      </c>
      <c r="C51" s="213">
        <f t="shared" ref="C51:F51" si="4">SUM(C28:C50)</f>
        <v>397</v>
      </c>
      <c r="D51" s="213">
        <f t="shared" si="4"/>
        <v>288</v>
      </c>
      <c r="E51" s="213">
        <f t="shared" si="4"/>
        <v>815</v>
      </c>
      <c r="F51" s="213">
        <f t="shared" si="4"/>
        <v>619</v>
      </c>
      <c r="G51" s="213">
        <f t="shared" si="3"/>
        <v>717</v>
      </c>
      <c r="H51" s="213">
        <f t="shared" ref="H51:J51" si="5">SUM(H28:H50)</f>
        <v>31</v>
      </c>
      <c r="I51" s="198">
        <f t="shared" si="5"/>
        <v>208</v>
      </c>
      <c r="J51" s="280">
        <f t="shared" si="5"/>
        <v>530</v>
      </c>
      <c r="K51" s="39"/>
      <c r="L51" s="65"/>
    </row>
    <row r="52" ht="23.25" customHeight="1" spans="1:12">
      <c r="A52" s="65"/>
      <c r="B52" s="185" t="s">
        <v>198</v>
      </c>
      <c r="C52" s="447">
        <f>C26+C51</f>
        <v>513</v>
      </c>
      <c r="D52" s="447">
        <f t="shared" ref="C52:F52" si="6">D26+D51</f>
        <v>388</v>
      </c>
      <c r="E52" s="810">
        <f t="shared" si="6"/>
        <v>1202</v>
      </c>
      <c r="F52" s="810">
        <f t="shared" si="6"/>
        <v>957</v>
      </c>
      <c r="G52" s="810">
        <f t="shared" si="3"/>
        <v>1079.5</v>
      </c>
      <c r="H52" s="447">
        <f>H26+H51</f>
        <v>38</v>
      </c>
      <c r="I52" s="186">
        <f>I26+I51</f>
        <v>258</v>
      </c>
      <c r="J52" s="445">
        <f>J26+J51</f>
        <v>850</v>
      </c>
      <c r="K52" s="45"/>
      <c r="L52" s="65"/>
    </row>
    <row r="53" ht="23.25" customHeight="1" spans="1:12">
      <c r="A53" s="65"/>
      <c r="B53" s="35" t="s">
        <v>7</v>
      </c>
      <c r="C53" s="68"/>
      <c r="D53" s="68"/>
      <c r="E53" s="68"/>
      <c r="F53" s="68"/>
      <c r="G53" s="68"/>
      <c r="H53" s="68"/>
      <c r="I53" s="68"/>
      <c r="J53" s="68"/>
      <c r="K53" s="45"/>
      <c r="L53" s="65"/>
    </row>
    <row r="54" ht="23.25" customHeight="1" spans="1:12">
      <c r="A54" s="65"/>
      <c r="B54" s="67" t="s">
        <v>199</v>
      </c>
      <c r="C54" s="68"/>
      <c r="D54" s="68"/>
      <c r="E54" s="68"/>
      <c r="F54" s="68"/>
      <c r="G54" s="68"/>
      <c r="H54" s="68"/>
      <c r="I54" s="68"/>
      <c r="J54" s="68"/>
      <c r="K54" s="376"/>
      <c r="L54" s="65"/>
    </row>
    <row r="55" customHeight="1" spans="1:12">
      <c r="A55" s="65"/>
      <c r="B55" s="785" t="s">
        <v>117</v>
      </c>
      <c r="C55" s="82"/>
      <c r="D55" s="82"/>
      <c r="E55" s="82"/>
      <c r="F55" s="82"/>
      <c r="G55" s="82"/>
      <c r="H55" s="82"/>
      <c r="I55" s="159"/>
      <c r="J55" s="159"/>
      <c r="K55" s="376"/>
      <c r="L55" s="65"/>
    </row>
    <row r="56" customHeight="1" spans="1:12">
      <c r="A56" s="65"/>
      <c r="B56" s="475" t="s">
        <v>200</v>
      </c>
      <c r="C56" s="82"/>
      <c r="D56" s="82"/>
      <c r="E56" s="82"/>
      <c r="F56" s="82"/>
      <c r="G56" s="82"/>
      <c r="H56" s="82"/>
      <c r="I56" s="164"/>
      <c r="J56" s="164"/>
      <c r="K56" s="376"/>
      <c r="L56" s="65"/>
    </row>
    <row r="57" customHeight="1" spans="1:12">
      <c r="A57" s="65"/>
      <c r="B57" s="475" t="s">
        <v>201</v>
      </c>
      <c r="C57" s="82"/>
      <c r="D57" s="82"/>
      <c r="E57" s="82"/>
      <c r="F57" s="82"/>
      <c r="G57" s="82"/>
      <c r="H57" s="82"/>
      <c r="I57" s="164"/>
      <c r="J57" s="164"/>
      <c r="K57" s="376"/>
      <c r="L57" s="65"/>
    </row>
    <row r="58" customHeight="1" spans="1:12">
      <c r="A58" s="65"/>
      <c r="B58" s="470" t="s">
        <v>120</v>
      </c>
      <c r="C58" s="82"/>
      <c r="D58" s="82"/>
      <c r="E58" s="82"/>
      <c r="F58" s="82"/>
      <c r="G58" s="82"/>
      <c r="H58" s="82"/>
      <c r="I58" s="164"/>
      <c r="J58" s="164"/>
      <c r="K58" s="376"/>
      <c r="L58" s="65"/>
    </row>
    <row r="59" ht="23.25" customHeight="1" spans="1:12">
      <c r="A59" s="65"/>
      <c r="B59" s="475" t="s">
        <v>202</v>
      </c>
      <c r="C59" s="82"/>
      <c r="D59" s="82"/>
      <c r="E59" s="82"/>
      <c r="F59" s="82"/>
      <c r="G59" s="82"/>
      <c r="H59" s="82"/>
      <c r="I59" s="164"/>
      <c r="J59" s="164"/>
      <c r="K59" s="376"/>
      <c r="L59" s="65"/>
    </row>
    <row r="60" ht="23.25" customHeight="1" spans="1:12">
      <c r="A60" s="65"/>
      <c r="B60" s="475"/>
      <c r="C60" s="82"/>
      <c r="D60" s="82"/>
      <c r="E60" s="82"/>
      <c r="F60" s="82"/>
      <c r="G60" s="82"/>
      <c r="H60" s="82"/>
      <c r="I60" s="159"/>
      <c r="J60" s="159"/>
      <c r="K60" s="376"/>
      <c r="L60" s="65"/>
    </row>
    <row r="61" ht="23.25" customHeight="1" spans="2:12">
      <c r="B61" s="343"/>
      <c r="C61" s="709"/>
      <c r="D61" s="709"/>
      <c r="E61" s="709"/>
      <c r="F61" s="709"/>
      <c r="G61" s="709"/>
      <c r="H61" s="709"/>
      <c r="I61" s="681"/>
      <c r="J61" s="681"/>
      <c r="K61" s="484"/>
      <c r="L61" s="65"/>
    </row>
    <row r="62" ht="23.25" customHeight="1" spans="2:12">
      <c r="B62" s="35"/>
      <c r="C62" s="150"/>
      <c r="D62" s="150"/>
      <c r="E62" s="150"/>
      <c r="F62" s="150"/>
      <c r="G62" s="150"/>
      <c r="H62" s="150"/>
      <c r="I62" s="150"/>
      <c r="J62" s="150"/>
      <c r="K62" s="150"/>
      <c r="L62" s="65"/>
    </row>
    <row r="63" ht="23.25" customHeight="1" spans="2:12">
      <c r="B63" s="710"/>
      <c r="C63" s="150"/>
      <c r="D63" s="150"/>
      <c r="E63" s="150"/>
      <c r="F63" s="150"/>
      <c r="G63" s="150"/>
      <c r="H63" s="150"/>
      <c r="I63" s="150"/>
      <c r="J63" s="150"/>
      <c r="K63" s="150"/>
      <c r="L63" s="65"/>
    </row>
    <row r="64" ht="23.25" customHeight="1" spans="2:12">
      <c r="B64" s="150"/>
      <c r="C64" s="150"/>
      <c r="D64" s="150"/>
      <c r="E64" s="150"/>
      <c r="F64" s="150"/>
      <c r="G64" s="150"/>
      <c r="H64" s="150"/>
      <c r="I64" s="150"/>
      <c r="J64" s="150"/>
      <c r="K64" s="150"/>
      <c r="L64" s="65"/>
    </row>
    <row r="65" ht="23.25" customHeight="1" spans="2:12">
      <c r="B65" s="331"/>
      <c r="C65" s="533"/>
      <c r="D65" s="823"/>
      <c r="E65" s="371"/>
      <c r="F65" s="371"/>
      <c r="G65" s="824"/>
      <c r="H65" s="45"/>
      <c r="I65" s="412"/>
      <c r="J65" s="412"/>
      <c r="K65" s="45"/>
      <c r="L65" s="65"/>
    </row>
    <row r="66" ht="23.25" customHeight="1" spans="2:12">
      <c r="B66" s="806"/>
      <c r="C66" s="559"/>
      <c r="D66" s="559"/>
      <c r="E66" s="559"/>
      <c r="F66" s="559"/>
      <c r="G66" s="559"/>
      <c r="H66" s="559"/>
      <c r="I66" s="419"/>
      <c r="J66" s="419"/>
      <c r="K66" s="45"/>
      <c r="L66" s="65"/>
    </row>
    <row r="67" ht="23.25" customHeight="1" spans="2:12">
      <c r="B67" s="475"/>
      <c r="C67" s="82"/>
      <c r="D67" s="82"/>
      <c r="E67" s="82"/>
      <c r="F67" s="82"/>
      <c r="G67" s="82"/>
      <c r="H67" s="82"/>
      <c r="I67" s="164"/>
      <c r="J67" s="164"/>
      <c r="K67" s="376"/>
      <c r="L67" s="65"/>
    </row>
    <row r="68" ht="23.25" customHeight="1" spans="2:12">
      <c r="B68" s="475"/>
      <c r="C68" s="82"/>
      <c r="D68" s="82"/>
      <c r="E68" s="82"/>
      <c r="F68" s="82"/>
      <c r="G68" s="82"/>
      <c r="H68" s="82"/>
      <c r="I68" s="164"/>
      <c r="J68" s="164"/>
      <c r="K68" s="376"/>
      <c r="L68" s="65"/>
    </row>
    <row r="69" ht="23.25" customHeight="1" spans="2:12">
      <c r="B69" s="475"/>
      <c r="C69" s="82"/>
      <c r="D69" s="82"/>
      <c r="E69" s="82"/>
      <c r="F69" s="82"/>
      <c r="G69" s="82"/>
      <c r="H69" s="82"/>
      <c r="I69" s="164"/>
      <c r="J69" s="159"/>
      <c r="K69" s="376"/>
      <c r="L69" s="65"/>
    </row>
    <row r="70" ht="23.25" customHeight="1" spans="2:12">
      <c r="B70" s="493"/>
      <c r="C70" s="83"/>
      <c r="D70" s="83"/>
      <c r="E70" s="83"/>
      <c r="F70" s="83"/>
      <c r="G70" s="83"/>
      <c r="H70" s="83"/>
      <c r="I70" s="101"/>
      <c r="J70" s="101"/>
      <c r="K70" s="485"/>
      <c r="L70" s="65"/>
    </row>
    <row r="71" ht="23.25" customHeight="1" spans="2:12">
      <c r="B71" s="493"/>
      <c r="C71" s="83"/>
      <c r="D71" s="83"/>
      <c r="E71" s="83"/>
      <c r="F71" s="83"/>
      <c r="G71" s="83"/>
      <c r="H71" s="83"/>
      <c r="I71" s="101"/>
      <c r="J71" s="101"/>
      <c r="K71" s="485"/>
      <c r="L71" s="65"/>
    </row>
    <row r="72" ht="23.25" customHeight="1" spans="2:12">
      <c r="B72" s="493"/>
      <c r="C72" s="83"/>
      <c r="D72" s="83"/>
      <c r="E72" s="83"/>
      <c r="F72" s="83"/>
      <c r="G72" s="83"/>
      <c r="H72" s="83"/>
      <c r="I72" s="101"/>
      <c r="J72" s="204"/>
      <c r="K72" s="485"/>
      <c r="L72" s="65"/>
    </row>
    <row r="73" ht="23.25" customHeight="1" spans="2:12">
      <c r="B73" s="493"/>
      <c r="C73" s="83"/>
      <c r="D73" s="83"/>
      <c r="E73" s="83"/>
      <c r="F73" s="83"/>
      <c r="G73" s="83"/>
      <c r="H73" s="83"/>
      <c r="I73" s="204"/>
      <c r="J73" s="204"/>
      <c r="K73" s="485"/>
      <c r="L73" s="65"/>
    </row>
    <row r="74" ht="23.25" customHeight="1" spans="2:12">
      <c r="B74" s="494"/>
      <c r="C74" s="495"/>
      <c r="D74" s="495"/>
      <c r="E74" s="495"/>
      <c r="F74" s="495"/>
      <c r="G74" s="495"/>
      <c r="H74" s="495"/>
      <c r="I74" s="700"/>
      <c r="J74" s="700"/>
      <c r="K74" s="497"/>
      <c r="L74" s="65"/>
    </row>
    <row r="75" ht="23.25" customHeight="1" spans="2:12">
      <c r="B75" s="346"/>
      <c r="C75" s="98"/>
      <c r="D75" s="98"/>
      <c r="E75" s="98"/>
      <c r="F75" s="98"/>
      <c r="G75" s="98"/>
      <c r="H75" s="98"/>
      <c r="I75" s="98"/>
      <c r="J75" s="98"/>
      <c r="K75" s="98"/>
      <c r="L75" s="65"/>
    </row>
    <row r="76" ht="23.25" customHeight="1" spans="2:12">
      <c r="B76" s="104"/>
      <c r="C76" s="98"/>
      <c r="D76" s="98"/>
      <c r="E76" s="98"/>
      <c r="F76" s="98"/>
      <c r="G76" s="98"/>
      <c r="H76" s="98"/>
      <c r="I76" s="98"/>
      <c r="J76" s="98"/>
      <c r="K76" s="98"/>
      <c r="L76" s="65"/>
    </row>
    <row r="77" ht="23.25" customHeight="1" spans="2:12"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65"/>
    </row>
    <row r="78" ht="23.25" customHeight="1" spans="2:12">
      <c r="B78" s="333"/>
      <c r="C78" s="487"/>
      <c r="D78" s="488"/>
      <c r="E78" s="489"/>
      <c r="F78" s="489"/>
      <c r="G78" s="490"/>
      <c r="H78" s="73"/>
      <c r="I78" s="697"/>
      <c r="J78" s="697"/>
      <c r="K78" s="73"/>
      <c r="L78" s="65"/>
    </row>
    <row r="79" ht="23.25" customHeight="1" spans="2:12">
      <c r="B79" s="491"/>
      <c r="C79" s="492"/>
      <c r="D79" s="492"/>
      <c r="E79" s="492"/>
      <c r="F79" s="492"/>
      <c r="G79" s="492"/>
      <c r="H79" s="492"/>
      <c r="I79" s="699"/>
      <c r="J79" s="699"/>
      <c r="K79" s="73"/>
      <c r="L79" s="65"/>
    </row>
    <row r="80" ht="23.25" customHeight="1" spans="2:12">
      <c r="B80" s="493"/>
      <c r="C80" s="83"/>
      <c r="D80" s="83"/>
      <c r="E80" s="83"/>
      <c r="F80" s="83"/>
      <c r="G80" s="83"/>
      <c r="H80" s="83"/>
      <c r="I80" s="101"/>
      <c r="J80" s="101"/>
      <c r="K80" s="485"/>
      <c r="L80" s="65"/>
    </row>
    <row r="81" ht="23.25" customHeight="1" spans="2:12">
      <c r="B81" s="493"/>
      <c r="C81" s="83"/>
      <c r="D81" s="83"/>
      <c r="E81" s="83"/>
      <c r="F81" s="83"/>
      <c r="G81" s="83"/>
      <c r="H81" s="83"/>
      <c r="I81" s="101"/>
      <c r="J81" s="101"/>
      <c r="K81" s="485"/>
      <c r="L81" s="65"/>
    </row>
    <row r="82" ht="23.25" customHeight="1" spans="2:12">
      <c r="B82" s="493"/>
      <c r="C82" s="83"/>
      <c r="D82" s="83"/>
      <c r="E82" s="83"/>
      <c r="F82" s="83"/>
      <c r="G82" s="83"/>
      <c r="H82" s="83"/>
      <c r="I82" s="101"/>
      <c r="J82" s="101"/>
      <c r="K82" s="485"/>
      <c r="L82" s="65"/>
    </row>
    <row r="83" ht="23.25" customHeight="1" spans="2:12">
      <c r="B83" s="493"/>
      <c r="C83" s="83"/>
      <c r="D83" s="83"/>
      <c r="E83" s="83"/>
      <c r="F83" s="83"/>
      <c r="G83" s="83"/>
      <c r="H83" s="83"/>
      <c r="I83" s="101"/>
      <c r="J83" s="101"/>
      <c r="K83" s="485"/>
      <c r="L83" s="65"/>
    </row>
    <row r="84" ht="23.25" customHeight="1" spans="2:12">
      <c r="B84" s="493"/>
      <c r="C84" s="83"/>
      <c r="D84" s="83"/>
      <c r="E84" s="83"/>
      <c r="F84" s="83"/>
      <c r="G84" s="83"/>
      <c r="H84" s="83"/>
      <c r="I84" s="101"/>
      <c r="J84" s="101"/>
      <c r="K84" s="485"/>
      <c r="L84" s="65"/>
    </row>
    <row r="85" ht="23.25" customHeight="1" spans="2:12">
      <c r="B85" s="493"/>
      <c r="C85" s="83"/>
      <c r="D85" s="83"/>
      <c r="E85" s="83"/>
      <c r="F85" s="83"/>
      <c r="G85" s="83"/>
      <c r="H85" s="83"/>
      <c r="I85" s="101"/>
      <c r="J85" s="101"/>
      <c r="K85" s="485"/>
      <c r="L85" s="65"/>
    </row>
    <row r="86" ht="23.25" customHeight="1" spans="2:12">
      <c r="B86" s="494"/>
      <c r="C86" s="495"/>
      <c r="D86" s="495"/>
      <c r="E86" s="495"/>
      <c r="F86" s="495"/>
      <c r="G86" s="495"/>
      <c r="H86" s="495"/>
      <c r="I86" s="700"/>
      <c r="J86" s="700"/>
      <c r="K86" s="497"/>
      <c r="L86" s="65"/>
    </row>
    <row r="87" ht="23.25" customHeight="1" spans="2:12">
      <c r="B87" s="346"/>
      <c r="C87" s="98"/>
      <c r="D87" s="98"/>
      <c r="E87" s="98"/>
      <c r="F87" s="98"/>
      <c r="G87" s="98"/>
      <c r="H87" s="98"/>
      <c r="I87" s="98"/>
      <c r="J87" s="98"/>
      <c r="K87" s="98"/>
      <c r="L87" s="65"/>
    </row>
    <row r="88" ht="23.25" customHeight="1" spans="2:12"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65"/>
    </row>
    <row r="89" ht="23.25" customHeight="1" spans="2:12">
      <c r="B89" s="333"/>
      <c r="C89" s="496"/>
      <c r="D89" s="496"/>
      <c r="E89" s="496"/>
      <c r="F89" s="496"/>
      <c r="G89" s="496"/>
      <c r="H89" s="496"/>
      <c r="I89" s="170"/>
      <c r="J89" s="170"/>
      <c r="K89" s="496"/>
      <c r="L89" s="65"/>
    </row>
    <row r="90" ht="23.25" customHeight="1" spans="2:12">
      <c r="B90" s="491"/>
      <c r="C90" s="492"/>
      <c r="D90" s="492"/>
      <c r="E90" s="492"/>
      <c r="F90" s="492"/>
      <c r="G90" s="492"/>
      <c r="H90" s="492"/>
      <c r="I90" s="699"/>
      <c r="J90" s="699"/>
      <c r="K90" s="73"/>
      <c r="L90" s="65"/>
    </row>
    <row r="91" ht="23.25" customHeight="1" spans="2:12">
      <c r="B91" s="493"/>
      <c r="C91" s="83"/>
      <c r="D91" s="83"/>
      <c r="E91" s="83"/>
      <c r="F91" s="83"/>
      <c r="G91" s="83"/>
      <c r="H91" s="83"/>
      <c r="I91" s="204"/>
      <c r="J91" s="204"/>
      <c r="K91" s="485"/>
      <c r="L91" s="65"/>
    </row>
    <row r="92" ht="23.25" customHeight="1" spans="2:12">
      <c r="B92" s="493"/>
      <c r="C92" s="83"/>
      <c r="D92" s="83"/>
      <c r="E92" s="83"/>
      <c r="F92" s="83"/>
      <c r="G92" s="83"/>
      <c r="H92" s="83"/>
      <c r="I92" s="204"/>
      <c r="J92" s="204"/>
      <c r="K92" s="485"/>
      <c r="L92" s="65"/>
    </row>
    <row r="93" ht="23.25" customHeight="1" spans="2:12">
      <c r="B93" s="494"/>
      <c r="C93" s="495"/>
      <c r="D93" s="495"/>
      <c r="E93" s="495"/>
      <c r="F93" s="495"/>
      <c r="G93" s="495"/>
      <c r="H93" s="495"/>
      <c r="I93" s="700"/>
      <c r="J93" s="700"/>
      <c r="K93" s="485"/>
      <c r="L93" s="65"/>
    </row>
    <row r="94" ht="23.25" customHeight="1" spans="2:12">
      <c r="B94" s="346"/>
      <c r="C94" s="104"/>
      <c r="D94" s="104"/>
      <c r="E94" s="104"/>
      <c r="F94" s="104"/>
      <c r="G94" s="104"/>
      <c r="H94" s="104"/>
      <c r="I94" s="170"/>
      <c r="J94" s="170"/>
      <c r="K94" s="104"/>
      <c r="L94" s="65"/>
    </row>
    <row r="95" ht="23.25" customHeight="1" spans="2:12">
      <c r="B95" s="104"/>
      <c r="C95" s="104"/>
      <c r="D95" s="104"/>
      <c r="E95" s="104"/>
      <c r="F95" s="104"/>
      <c r="G95" s="104"/>
      <c r="H95" s="104"/>
      <c r="I95" s="170"/>
      <c r="J95" s="170"/>
      <c r="K95" s="104"/>
      <c r="L95" s="65"/>
    </row>
    <row r="96" ht="23.25" customHeight="1" spans="2:12">
      <c r="B96" s="104"/>
      <c r="C96" s="104"/>
      <c r="D96" s="104"/>
      <c r="E96" s="104"/>
      <c r="F96" s="104"/>
      <c r="G96" s="104"/>
      <c r="H96" s="104"/>
      <c r="I96" s="170"/>
      <c r="J96" s="170"/>
      <c r="K96" s="104"/>
      <c r="L96" s="65"/>
    </row>
    <row r="97" ht="23.25" customHeight="1" spans="2:12">
      <c r="B97" s="104"/>
      <c r="C97" s="104"/>
      <c r="D97" s="104"/>
      <c r="E97" s="104"/>
      <c r="F97" s="104"/>
      <c r="G97" s="104"/>
      <c r="H97" s="104"/>
      <c r="I97" s="170"/>
      <c r="J97" s="170"/>
      <c r="K97" s="104"/>
      <c r="L97" s="65"/>
    </row>
    <row r="98" ht="23.25" customHeight="1" spans="2:12">
      <c r="B98" s="104"/>
      <c r="C98" s="104"/>
      <c r="D98" s="104"/>
      <c r="E98" s="104"/>
      <c r="F98" s="104"/>
      <c r="G98" s="104"/>
      <c r="H98" s="104"/>
      <c r="I98" s="170"/>
      <c r="J98" s="170"/>
      <c r="K98" s="104"/>
      <c r="L98" s="65"/>
    </row>
    <row r="99" ht="23.25" customHeight="1" spans="2:12">
      <c r="B99" s="104"/>
      <c r="C99" s="104"/>
      <c r="D99" s="104"/>
      <c r="E99" s="104"/>
      <c r="F99" s="104"/>
      <c r="G99" s="104"/>
      <c r="H99" s="104"/>
      <c r="I99" s="170"/>
      <c r="J99" s="170"/>
      <c r="K99" s="104"/>
      <c r="L99" s="65"/>
    </row>
    <row r="100" ht="23.25" customHeight="1" spans="2:12">
      <c r="B100" s="104"/>
      <c r="C100" s="104"/>
      <c r="D100" s="104"/>
      <c r="E100" s="104"/>
      <c r="F100" s="104"/>
      <c r="G100" s="104"/>
      <c r="H100" s="104"/>
      <c r="I100" s="170"/>
      <c r="J100" s="170"/>
      <c r="K100" s="104"/>
      <c r="L100" s="65"/>
    </row>
    <row r="101" ht="23.25" customHeight="1" spans="2:12">
      <c r="B101" s="104"/>
      <c r="C101" s="104"/>
      <c r="D101" s="104"/>
      <c r="E101" s="104"/>
      <c r="F101" s="104"/>
      <c r="G101" s="104"/>
      <c r="H101" s="104"/>
      <c r="I101" s="170"/>
      <c r="J101" s="170"/>
      <c r="K101" s="104"/>
      <c r="L101" s="65"/>
    </row>
    <row r="102" ht="23.25" customHeight="1" spans="2:12">
      <c r="B102" s="104"/>
      <c r="C102" s="104"/>
      <c r="D102" s="104"/>
      <c r="E102" s="104"/>
      <c r="F102" s="104"/>
      <c r="G102" s="104"/>
      <c r="H102" s="104"/>
      <c r="I102" s="170"/>
      <c r="J102" s="170"/>
      <c r="K102" s="104"/>
      <c r="L102" s="65"/>
    </row>
    <row r="103" ht="23.25" customHeight="1" spans="2:12">
      <c r="B103" s="104"/>
      <c r="C103" s="104"/>
      <c r="D103" s="104"/>
      <c r="E103" s="104"/>
      <c r="F103" s="104"/>
      <c r="G103" s="104"/>
      <c r="H103" s="104"/>
      <c r="I103" s="170"/>
      <c r="J103" s="170"/>
      <c r="K103" s="104"/>
      <c r="L103" s="65"/>
    </row>
    <row r="104" ht="23.25" customHeight="1" spans="2:12">
      <c r="B104" s="104"/>
      <c r="C104" s="104"/>
      <c r="D104" s="104"/>
      <c r="E104" s="104"/>
      <c r="F104" s="104"/>
      <c r="G104" s="104"/>
      <c r="H104" s="104"/>
      <c r="I104" s="170"/>
      <c r="J104" s="170"/>
      <c r="K104" s="104"/>
      <c r="L104" s="65"/>
    </row>
    <row r="105" ht="23.25" customHeight="1" spans="2:12">
      <c r="B105" s="104"/>
      <c r="C105" s="104"/>
      <c r="D105" s="104"/>
      <c r="E105" s="104"/>
      <c r="F105" s="104"/>
      <c r="G105" s="104"/>
      <c r="H105" s="104"/>
      <c r="I105" s="170"/>
      <c r="J105" s="170"/>
      <c r="K105" s="104"/>
      <c r="L105" s="65"/>
    </row>
    <row r="106" ht="23.25" customHeight="1" spans="2:12">
      <c r="B106" s="104"/>
      <c r="C106" s="104"/>
      <c r="D106" s="104"/>
      <c r="E106" s="104"/>
      <c r="F106" s="104"/>
      <c r="G106" s="104"/>
      <c r="H106" s="104"/>
      <c r="I106" s="170"/>
      <c r="J106" s="170"/>
      <c r="K106" s="104"/>
      <c r="L106" s="65"/>
    </row>
    <row r="107" ht="23.25" customHeight="1" spans="2:12">
      <c r="B107" s="104"/>
      <c r="C107" s="104"/>
      <c r="D107" s="104"/>
      <c r="E107" s="104"/>
      <c r="F107" s="104"/>
      <c r="G107" s="104"/>
      <c r="H107" s="104"/>
      <c r="I107" s="170"/>
      <c r="J107" s="170"/>
      <c r="K107" s="104"/>
      <c r="L107" s="65"/>
    </row>
    <row r="108" ht="23.25" customHeight="1" spans="2:12">
      <c r="B108" s="104"/>
      <c r="C108" s="104"/>
      <c r="D108" s="104"/>
      <c r="E108" s="104"/>
      <c r="F108" s="104"/>
      <c r="G108" s="104"/>
      <c r="H108" s="104"/>
      <c r="I108" s="170"/>
      <c r="J108" s="170"/>
      <c r="K108" s="104"/>
      <c r="L108" s="65"/>
    </row>
    <row r="109" ht="23.25" customHeight="1" spans="2:12">
      <c r="B109" s="104"/>
      <c r="C109" s="104"/>
      <c r="D109" s="104"/>
      <c r="E109" s="104"/>
      <c r="F109" s="104"/>
      <c r="G109" s="104"/>
      <c r="H109" s="104"/>
      <c r="I109" s="170"/>
      <c r="J109" s="170"/>
      <c r="K109" s="104"/>
      <c r="L109" s="65"/>
    </row>
    <row r="110" ht="23.25" customHeight="1" spans="2:12">
      <c r="B110" s="104"/>
      <c r="C110" s="104"/>
      <c r="D110" s="104"/>
      <c r="E110" s="104"/>
      <c r="F110" s="104"/>
      <c r="G110" s="104"/>
      <c r="H110" s="104"/>
      <c r="I110" s="104"/>
      <c r="J110" s="104"/>
      <c r="K110" s="104"/>
      <c r="L110" s="65"/>
    </row>
    <row r="111" ht="23.25" customHeight="1" spans="2:12">
      <c r="B111" s="104"/>
      <c r="C111" s="104"/>
      <c r="D111" s="104"/>
      <c r="E111" s="104"/>
      <c r="F111" s="104"/>
      <c r="G111" s="104"/>
      <c r="H111" s="104"/>
      <c r="I111" s="104"/>
      <c r="J111" s="104"/>
      <c r="K111" s="104"/>
      <c r="L111" s="65"/>
    </row>
    <row r="112" ht="23.25" customHeight="1" spans="2:12">
      <c r="B112" s="104"/>
      <c r="C112" s="104"/>
      <c r="D112" s="104"/>
      <c r="E112" s="104"/>
      <c r="F112" s="104"/>
      <c r="G112" s="104"/>
      <c r="H112" s="104"/>
      <c r="I112" s="104"/>
      <c r="J112" s="104"/>
      <c r="K112" s="104"/>
      <c r="L112" s="65"/>
    </row>
    <row r="113" ht="23.25" customHeight="1" spans="2:12">
      <c r="B113" s="104"/>
      <c r="C113" s="104"/>
      <c r="D113" s="104"/>
      <c r="E113" s="104"/>
      <c r="F113" s="104"/>
      <c r="G113" s="104"/>
      <c r="H113" s="104"/>
      <c r="I113" s="104"/>
      <c r="J113" s="104"/>
      <c r="K113" s="104"/>
      <c r="L113" s="65"/>
    </row>
    <row r="114" ht="23.25" customHeight="1" spans="2:12">
      <c r="B114" s="104"/>
      <c r="C114" s="104"/>
      <c r="D114" s="104"/>
      <c r="E114" s="104"/>
      <c r="F114" s="104"/>
      <c r="G114" s="104"/>
      <c r="H114" s="104"/>
      <c r="I114" s="104"/>
      <c r="J114" s="104"/>
      <c r="K114" s="104"/>
      <c r="L114" s="65"/>
    </row>
    <row r="115" ht="23.25" customHeight="1" spans="2:12">
      <c r="B115" s="104"/>
      <c r="C115" s="104"/>
      <c r="D115" s="104"/>
      <c r="E115" s="104"/>
      <c r="F115" s="104"/>
      <c r="G115" s="104"/>
      <c r="H115" s="104"/>
      <c r="I115" s="104"/>
      <c r="J115" s="104"/>
      <c r="K115" s="104"/>
      <c r="L115" s="65"/>
    </row>
    <row r="116" ht="23.25" customHeight="1" spans="2:12">
      <c r="B116" s="104"/>
      <c r="C116" s="104"/>
      <c r="D116" s="104"/>
      <c r="E116" s="104"/>
      <c r="F116" s="104"/>
      <c r="G116" s="104"/>
      <c r="H116" s="104"/>
      <c r="I116" s="104"/>
      <c r="J116" s="104"/>
      <c r="K116" s="104"/>
      <c r="L116" s="65"/>
    </row>
    <row r="117" ht="23.25" customHeight="1" spans="2:12">
      <c r="B117" s="104"/>
      <c r="C117" s="104"/>
      <c r="D117" s="104"/>
      <c r="E117" s="104"/>
      <c r="F117" s="104"/>
      <c r="G117" s="104"/>
      <c r="H117" s="104"/>
      <c r="I117" s="104"/>
      <c r="J117" s="104"/>
      <c r="K117" s="104"/>
      <c r="L117" s="65"/>
    </row>
    <row r="118" ht="23.25" customHeight="1" spans="2:12">
      <c r="B118" s="104"/>
      <c r="C118" s="104"/>
      <c r="D118" s="104"/>
      <c r="E118" s="104"/>
      <c r="F118" s="104"/>
      <c r="G118" s="104"/>
      <c r="H118" s="104"/>
      <c r="I118" s="104"/>
      <c r="J118" s="104"/>
      <c r="K118" s="104"/>
      <c r="L118" s="65"/>
    </row>
    <row r="119" ht="23.25" customHeight="1" spans="2:12">
      <c r="B119" s="104"/>
      <c r="C119" s="104"/>
      <c r="D119" s="104"/>
      <c r="E119" s="104"/>
      <c r="F119" s="104"/>
      <c r="G119" s="104"/>
      <c r="H119" s="104"/>
      <c r="I119" s="104"/>
      <c r="J119" s="104"/>
      <c r="K119" s="104"/>
      <c r="L119" s="65"/>
    </row>
    <row r="120" ht="23.25" customHeight="1" spans="2:12">
      <c r="B120" s="104"/>
      <c r="C120" s="104"/>
      <c r="D120" s="104"/>
      <c r="E120" s="104"/>
      <c r="F120" s="104"/>
      <c r="G120" s="104"/>
      <c r="H120" s="104"/>
      <c r="I120" s="104"/>
      <c r="J120" s="104"/>
      <c r="K120" s="104"/>
      <c r="L120" s="65"/>
    </row>
    <row r="121" ht="23.25" customHeight="1" spans="2:12">
      <c r="B121" s="104"/>
      <c r="C121" s="104"/>
      <c r="D121" s="104"/>
      <c r="E121" s="104"/>
      <c r="F121" s="104"/>
      <c r="G121" s="104"/>
      <c r="H121" s="104"/>
      <c r="I121" s="104"/>
      <c r="J121" s="104"/>
      <c r="K121" s="104"/>
      <c r="L121" s="65"/>
    </row>
    <row r="122" ht="23.25" customHeight="1" spans="2:12">
      <c r="B122" s="104"/>
      <c r="C122" s="104"/>
      <c r="D122" s="104"/>
      <c r="E122" s="104"/>
      <c r="F122" s="104"/>
      <c r="G122" s="104"/>
      <c r="H122" s="104"/>
      <c r="I122" s="104"/>
      <c r="J122" s="104"/>
      <c r="K122" s="104"/>
      <c r="L122" s="65"/>
    </row>
    <row r="123" ht="23.25" customHeight="1" spans="2:12">
      <c r="B123" s="104"/>
      <c r="C123" s="104"/>
      <c r="D123" s="104"/>
      <c r="E123" s="104"/>
      <c r="F123" s="104"/>
      <c r="G123" s="104"/>
      <c r="H123" s="104"/>
      <c r="I123" s="104"/>
      <c r="J123" s="104"/>
      <c r="K123" s="104"/>
      <c r="L123" s="65"/>
    </row>
    <row r="124" ht="23.25" customHeight="1" spans="2:12">
      <c r="B124" s="104"/>
      <c r="C124" s="104"/>
      <c r="D124" s="104"/>
      <c r="E124" s="104"/>
      <c r="F124" s="104"/>
      <c r="G124" s="104"/>
      <c r="H124" s="104"/>
      <c r="I124" s="104"/>
      <c r="J124" s="104"/>
      <c r="K124" s="104"/>
      <c r="L124" s="65"/>
    </row>
    <row r="125" ht="23.25" customHeight="1" spans="2:12">
      <c r="B125" s="104"/>
      <c r="C125" s="104"/>
      <c r="D125" s="104"/>
      <c r="E125" s="104"/>
      <c r="F125" s="104"/>
      <c r="G125" s="104"/>
      <c r="H125" s="104"/>
      <c r="I125" s="104"/>
      <c r="J125" s="104"/>
      <c r="K125" s="104"/>
      <c r="L125" s="65"/>
    </row>
    <row r="126" ht="23.25" customHeight="1" spans="2:12">
      <c r="B126" s="104"/>
      <c r="C126" s="104"/>
      <c r="D126" s="104"/>
      <c r="E126" s="104"/>
      <c r="F126" s="104"/>
      <c r="G126" s="104"/>
      <c r="H126" s="104"/>
      <c r="I126" s="104"/>
      <c r="J126" s="104"/>
      <c r="K126" s="104"/>
      <c r="L126" s="65"/>
    </row>
    <row r="127" ht="23.25" customHeight="1" spans="2:12">
      <c r="B127" s="65"/>
      <c r="C127" s="65"/>
      <c r="D127" s="65"/>
      <c r="E127" s="65"/>
      <c r="F127" s="65"/>
      <c r="G127" s="65"/>
      <c r="H127" s="65"/>
      <c r="I127" s="65"/>
      <c r="J127" s="65"/>
      <c r="K127" s="65"/>
      <c r="L127" s="65"/>
    </row>
    <row r="128" ht="23.25" customHeight="1" spans="2:12">
      <c r="B128" s="65"/>
      <c r="C128" s="65"/>
      <c r="D128" s="65"/>
      <c r="E128" s="65"/>
      <c r="F128" s="65"/>
      <c r="G128" s="65"/>
      <c r="H128" s="65"/>
      <c r="I128" s="65"/>
      <c r="J128" s="65"/>
      <c r="K128" s="65"/>
      <c r="L128" s="65"/>
    </row>
    <row r="129" ht="23.25" customHeight="1" spans="2:12">
      <c r="B129" s="65"/>
      <c r="C129" s="65"/>
      <c r="D129" s="65"/>
      <c r="E129" s="65"/>
      <c r="F129" s="65"/>
      <c r="G129" s="65"/>
      <c r="H129" s="65"/>
      <c r="I129" s="65"/>
      <c r="J129" s="65"/>
      <c r="K129" s="65"/>
      <c r="L129" s="65"/>
    </row>
    <row r="130" ht="23.25" customHeight="1" spans="2:12">
      <c r="B130" s="65"/>
      <c r="C130" s="65"/>
      <c r="D130" s="65"/>
      <c r="E130" s="65"/>
      <c r="F130" s="65"/>
      <c r="G130" s="65"/>
      <c r="H130" s="65"/>
      <c r="I130" s="65"/>
      <c r="J130" s="65"/>
      <c r="K130" s="65"/>
      <c r="L130" s="65"/>
    </row>
    <row r="131" ht="23.25" customHeight="1" spans="2:12">
      <c r="B131" s="65"/>
      <c r="C131" s="65"/>
      <c r="D131" s="65"/>
      <c r="E131" s="65"/>
      <c r="F131" s="65"/>
      <c r="G131" s="65"/>
      <c r="H131" s="65"/>
      <c r="I131" s="65"/>
      <c r="J131" s="65"/>
      <c r="K131" s="65"/>
      <c r="L131" s="65"/>
    </row>
    <row r="132" ht="23.25" customHeight="1" spans="2:12">
      <c r="B132" s="65"/>
      <c r="C132" s="65"/>
      <c r="D132" s="65"/>
      <c r="E132" s="65"/>
      <c r="F132" s="65"/>
      <c r="G132" s="65"/>
      <c r="H132" s="65"/>
      <c r="I132" s="65"/>
      <c r="J132" s="65"/>
      <c r="K132" s="65"/>
      <c r="L132" s="65"/>
    </row>
    <row r="133" ht="23.25" customHeight="1" spans="2:12">
      <c r="B133" s="65"/>
      <c r="C133" s="65"/>
      <c r="D133" s="65"/>
      <c r="E133" s="65"/>
      <c r="F133" s="65"/>
      <c r="G133" s="65"/>
      <c r="H133" s="65"/>
      <c r="I133" s="65"/>
      <c r="J133" s="65"/>
      <c r="K133" s="65"/>
      <c r="L133" s="65"/>
    </row>
    <row r="134" ht="23.25" customHeight="1" spans="2:12">
      <c r="B134" s="65"/>
      <c r="C134" s="65"/>
      <c r="D134" s="65"/>
      <c r="E134" s="65"/>
      <c r="F134" s="65"/>
      <c r="G134" s="65"/>
      <c r="H134" s="65"/>
      <c r="I134" s="65"/>
      <c r="J134" s="65"/>
      <c r="K134" s="65"/>
      <c r="L134" s="65"/>
    </row>
    <row r="135" ht="23.25" customHeight="1" spans="2:12">
      <c r="B135" s="65"/>
      <c r="C135" s="65"/>
      <c r="D135" s="65"/>
      <c r="E135" s="65"/>
      <c r="F135" s="65"/>
      <c r="G135" s="65"/>
      <c r="H135" s="65"/>
      <c r="I135" s="65"/>
      <c r="J135" s="65"/>
      <c r="K135" s="65"/>
      <c r="L135" s="65"/>
    </row>
    <row r="136" ht="23.25" customHeight="1" spans="2:12">
      <c r="B136" s="65"/>
      <c r="C136" s="65"/>
      <c r="D136" s="65"/>
      <c r="E136" s="65"/>
      <c r="F136" s="65"/>
      <c r="G136" s="65"/>
      <c r="H136" s="65"/>
      <c r="I136" s="65"/>
      <c r="J136" s="65"/>
      <c r="K136" s="65"/>
      <c r="L136" s="65"/>
    </row>
    <row r="137" ht="23.25" customHeight="1" spans="2:12"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</row>
    <row r="138" ht="23.25" customHeight="1" spans="2:12"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</row>
    <row r="139" ht="23.25" customHeight="1" spans="2:12"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</row>
    <row r="140" ht="23.25" customHeight="1" spans="2:12"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</row>
    <row r="141" ht="23.25" customHeight="1" spans="2:12"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</row>
    <row r="142" ht="23.25" customHeight="1" spans="2:12"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</row>
    <row r="143" ht="23.25" customHeight="1" spans="2:12"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</row>
    <row r="144" ht="23.25" customHeight="1" spans="2:12"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</row>
    <row r="145" ht="23.25" customHeight="1" spans="2:12"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</row>
    <row r="146" ht="23.25" customHeight="1" spans="2:12"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</row>
    <row r="147" ht="23.25" customHeight="1" spans="2:12"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</row>
    <row r="148" ht="23.25" customHeight="1" spans="2:12"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</row>
    <row r="149" ht="23.25" customHeight="1" spans="2:12"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</row>
    <row r="150" ht="23.25" customHeight="1" spans="2:12"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</row>
    <row r="151" ht="23.25" customHeight="1" spans="2:12"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</row>
    <row r="152" ht="23.25" customHeight="1" spans="2:12"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</row>
    <row r="153" ht="23.25" customHeight="1" spans="2:12"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</row>
    <row r="154" ht="23.25" customHeight="1" spans="2:12"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</row>
    <row r="155" ht="23.25" customHeight="1" spans="2:12"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</row>
    <row r="156" ht="23.25" customHeight="1" spans="2:12"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</row>
    <row r="157" ht="23.25" customHeight="1" spans="2:12"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</row>
    <row r="158" ht="23.25" customHeight="1" spans="2:12"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</row>
    <row r="159" ht="23.25" customHeight="1" spans="2:12"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</row>
    <row r="160" ht="23.25" customHeight="1" spans="2:12"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</row>
    <row r="161" ht="23.25" customHeight="1" spans="2:12"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</row>
    <row r="162" ht="23.25" customHeight="1" spans="2:12"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</row>
    <row r="163" ht="23.25" customHeight="1" spans="2:12"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</row>
    <row r="164" ht="23.25" customHeight="1" spans="2:12"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</row>
    <row r="165" ht="23.25" customHeight="1" spans="2:12"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</row>
    <row r="166" ht="23.25" customHeight="1" spans="2:12"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</row>
    <row r="167" ht="23.25" customHeight="1" spans="2:12"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</row>
    <row r="168" ht="23.25" customHeight="1" spans="2:12"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</row>
    <row r="169" ht="23.25" customHeight="1" spans="2:12"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</row>
    <row r="170" ht="23.25" customHeight="1" spans="2:12"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</row>
    <row r="171" ht="23.25" customHeight="1" spans="2:12"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</row>
    <row r="172" ht="23.25" customHeight="1" spans="2:12"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</row>
    <row r="173" ht="23.25" customHeight="1" spans="2:12"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</row>
    <row r="174" ht="23.25" customHeight="1" spans="2:12">
      <c r="B174" s="65"/>
      <c r="C174" s="65"/>
      <c r="D174" s="65"/>
      <c r="E174" s="65"/>
      <c r="F174" s="65"/>
      <c r="G174" s="65"/>
      <c r="H174" s="65"/>
      <c r="I174" s="65"/>
      <c r="J174" s="65"/>
      <c r="K174" s="65"/>
      <c r="L174" s="65"/>
    </row>
    <row r="175" ht="23.25" customHeight="1" spans="2:12">
      <c r="B175" s="65"/>
      <c r="C175" s="65"/>
      <c r="D175" s="65"/>
      <c r="E175" s="65"/>
      <c r="F175" s="65"/>
      <c r="G175" s="65"/>
      <c r="H175" s="65"/>
      <c r="I175" s="65"/>
      <c r="J175" s="65"/>
      <c r="K175" s="65"/>
      <c r="L175" s="65"/>
    </row>
    <row r="176" ht="23.25" customHeight="1" spans="2:12">
      <c r="B176" s="65"/>
      <c r="C176" s="65"/>
      <c r="D176" s="65"/>
      <c r="E176" s="65"/>
      <c r="F176" s="65"/>
      <c r="G176" s="65"/>
      <c r="H176" s="65"/>
      <c r="I176" s="65"/>
      <c r="J176" s="65"/>
      <c r="K176" s="65"/>
      <c r="L176" s="65"/>
    </row>
    <row r="177" ht="23.25" customHeight="1" spans="2:12">
      <c r="B177" s="65"/>
      <c r="C177" s="65"/>
      <c r="D177" s="65"/>
      <c r="E177" s="65"/>
      <c r="F177" s="65"/>
      <c r="G177" s="65"/>
      <c r="H177" s="65"/>
      <c r="I177" s="65"/>
      <c r="J177" s="65"/>
      <c r="K177" s="65"/>
      <c r="L177" s="65"/>
    </row>
    <row r="178" ht="23.25" customHeight="1" spans="2:12">
      <c r="B178" s="65"/>
      <c r="C178" s="65"/>
      <c r="D178" s="65"/>
      <c r="E178" s="65"/>
      <c r="F178" s="65"/>
      <c r="G178" s="65"/>
      <c r="H178" s="65"/>
      <c r="I178" s="65"/>
      <c r="J178" s="65"/>
      <c r="K178" s="65"/>
      <c r="L178" s="65"/>
    </row>
    <row r="179" ht="23.25" customHeight="1" spans="2:12">
      <c r="B179" s="65"/>
      <c r="C179" s="65"/>
      <c r="D179" s="65"/>
      <c r="E179" s="65"/>
      <c r="F179" s="65"/>
      <c r="G179" s="65"/>
      <c r="H179" s="65"/>
      <c r="I179" s="65"/>
      <c r="J179" s="65"/>
      <c r="K179" s="65"/>
      <c r="L179" s="65"/>
    </row>
    <row r="180" ht="23.25" customHeight="1" spans="2:12">
      <c r="B180" s="65"/>
      <c r="C180" s="65"/>
      <c r="D180" s="65"/>
      <c r="E180" s="65"/>
      <c r="F180" s="65"/>
      <c r="G180" s="65"/>
      <c r="H180" s="65"/>
      <c r="I180" s="65"/>
      <c r="J180" s="65"/>
      <c r="K180" s="65"/>
      <c r="L180" s="65"/>
    </row>
    <row r="181" ht="23.25" customHeight="1" spans="2:12">
      <c r="B181" s="65"/>
      <c r="C181" s="65"/>
      <c r="D181" s="65"/>
      <c r="E181" s="65"/>
      <c r="F181" s="65"/>
      <c r="G181" s="65"/>
      <c r="H181" s="65"/>
      <c r="I181" s="65"/>
      <c r="J181" s="65"/>
      <c r="K181" s="65"/>
      <c r="L181" s="65"/>
    </row>
    <row r="182" ht="23.25" customHeight="1" spans="2:12">
      <c r="B182" s="65"/>
      <c r="C182" s="65"/>
      <c r="D182" s="65"/>
      <c r="E182" s="65"/>
      <c r="F182" s="65"/>
      <c r="G182" s="65"/>
      <c r="H182" s="65"/>
      <c r="I182" s="65"/>
      <c r="J182" s="65"/>
      <c r="K182" s="65"/>
      <c r="L182" s="65"/>
    </row>
    <row r="183" ht="23.25" customHeight="1" spans="2:12">
      <c r="B183" s="65"/>
      <c r="C183" s="65"/>
      <c r="D183" s="65"/>
      <c r="E183" s="65"/>
      <c r="F183" s="65"/>
      <c r="G183" s="65"/>
      <c r="H183" s="65"/>
      <c r="I183" s="65"/>
      <c r="J183" s="65"/>
      <c r="K183" s="65"/>
      <c r="L183" s="65"/>
    </row>
    <row r="184" ht="23.25" customHeight="1" spans="2:12">
      <c r="B184" s="65"/>
      <c r="C184" s="65"/>
      <c r="D184" s="65"/>
      <c r="E184" s="65"/>
      <c r="F184" s="65"/>
      <c r="G184" s="65"/>
      <c r="H184" s="65"/>
      <c r="I184" s="65"/>
      <c r="J184" s="65"/>
      <c r="K184" s="65"/>
      <c r="L184" s="65"/>
    </row>
    <row r="185" ht="23.25" customHeight="1" spans="2:12">
      <c r="B185" s="65"/>
      <c r="C185" s="65"/>
      <c r="D185" s="65"/>
      <c r="E185" s="65"/>
      <c r="F185" s="65"/>
      <c r="G185" s="65"/>
      <c r="H185" s="65"/>
      <c r="I185" s="65"/>
      <c r="J185" s="65"/>
      <c r="K185" s="65"/>
      <c r="L185" s="65"/>
    </row>
    <row r="186" ht="23.25" customHeight="1" spans="2:12">
      <c r="B186" s="65"/>
      <c r="C186" s="65"/>
      <c r="D186" s="65"/>
      <c r="E186" s="65"/>
      <c r="F186" s="65"/>
      <c r="G186" s="65"/>
      <c r="H186" s="65"/>
      <c r="I186" s="65"/>
      <c r="J186" s="65"/>
      <c r="K186" s="65"/>
      <c r="L186" s="65"/>
    </row>
    <row r="187" ht="23.25" customHeight="1" spans="2:12">
      <c r="B187" s="65"/>
      <c r="C187" s="65"/>
      <c r="D187" s="65"/>
      <c r="E187" s="65"/>
      <c r="F187" s="65"/>
      <c r="G187" s="65"/>
      <c r="H187" s="65"/>
      <c r="I187" s="65"/>
      <c r="J187" s="65"/>
      <c r="K187" s="65"/>
      <c r="L187" s="65"/>
    </row>
    <row r="188" ht="23.25" customHeight="1" spans="2:12">
      <c r="B188" s="65"/>
      <c r="C188" s="65"/>
      <c r="D188" s="65"/>
      <c r="E188" s="65"/>
      <c r="F188" s="65"/>
      <c r="G188" s="65"/>
      <c r="H188" s="65"/>
      <c r="I188" s="65"/>
      <c r="J188" s="65"/>
      <c r="K188" s="65"/>
      <c r="L188" s="65"/>
    </row>
    <row r="189" ht="23.25" customHeight="1" spans="2:12">
      <c r="B189" s="65"/>
      <c r="C189" s="65"/>
      <c r="D189" s="65"/>
      <c r="E189" s="65"/>
      <c r="F189" s="65"/>
      <c r="G189" s="65"/>
      <c r="H189" s="65"/>
      <c r="I189" s="65"/>
      <c r="J189" s="65"/>
      <c r="K189" s="65"/>
      <c r="L189" s="65"/>
    </row>
    <row r="190" ht="23.25" customHeight="1" spans="2:12">
      <c r="B190" s="65"/>
      <c r="C190" s="65"/>
      <c r="D190" s="65"/>
      <c r="E190" s="65"/>
      <c r="F190" s="65"/>
      <c r="G190" s="65"/>
      <c r="H190" s="65"/>
      <c r="I190" s="65"/>
      <c r="J190" s="65"/>
      <c r="K190" s="65"/>
      <c r="L190" s="65"/>
    </row>
    <row r="191" ht="23.25" customHeight="1" spans="2:12">
      <c r="B191" s="65"/>
      <c r="C191" s="65"/>
      <c r="D191" s="65"/>
      <c r="E191" s="65"/>
      <c r="F191" s="65"/>
      <c r="G191" s="65"/>
      <c r="H191" s="65"/>
      <c r="I191" s="65"/>
      <c r="J191" s="65"/>
      <c r="K191" s="65"/>
      <c r="L191" s="65"/>
    </row>
    <row r="192" ht="23.25" customHeight="1" spans="2:12">
      <c r="B192" s="65"/>
      <c r="C192" s="65"/>
      <c r="D192" s="65"/>
      <c r="E192" s="65"/>
      <c r="F192" s="65"/>
      <c r="G192" s="65"/>
      <c r="H192" s="65"/>
      <c r="I192" s="65"/>
      <c r="J192" s="65"/>
      <c r="K192" s="65"/>
      <c r="L192" s="65"/>
    </row>
    <row r="193" ht="23.25" customHeight="1" spans="2:12">
      <c r="B193" s="65"/>
      <c r="C193" s="65"/>
      <c r="D193" s="65"/>
      <c r="E193" s="65"/>
      <c r="F193" s="65"/>
      <c r="G193" s="65"/>
      <c r="H193" s="65"/>
      <c r="I193" s="65"/>
      <c r="J193" s="65"/>
      <c r="K193" s="65"/>
      <c r="L193" s="65"/>
    </row>
    <row r="194" ht="23.25" customHeight="1" spans="2:12">
      <c r="B194" s="65"/>
      <c r="C194" s="65"/>
      <c r="D194" s="65"/>
      <c r="E194" s="65"/>
      <c r="F194" s="65"/>
      <c r="G194" s="65"/>
      <c r="H194" s="65"/>
      <c r="I194" s="65"/>
      <c r="J194" s="65"/>
      <c r="K194" s="65"/>
      <c r="L194" s="65"/>
    </row>
    <row r="195" ht="23.25" customHeight="1" spans="2:12">
      <c r="B195" s="65"/>
      <c r="C195" s="65"/>
      <c r="D195" s="65"/>
      <c r="E195" s="65"/>
      <c r="F195" s="65"/>
      <c r="G195" s="65"/>
      <c r="H195" s="65"/>
      <c r="I195" s="65"/>
      <c r="J195" s="65"/>
      <c r="K195" s="65"/>
      <c r="L195" s="65"/>
    </row>
    <row r="196" ht="23.25" customHeight="1" spans="2:12">
      <c r="B196" s="65"/>
      <c r="C196" s="65"/>
      <c r="D196" s="65"/>
      <c r="E196" s="65"/>
      <c r="F196" s="65"/>
      <c r="G196" s="65"/>
      <c r="H196" s="65"/>
      <c r="I196" s="65"/>
      <c r="J196" s="65"/>
      <c r="K196" s="65"/>
      <c r="L196" s="65"/>
    </row>
    <row r="197" ht="23.25" customHeight="1" spans="2:12">
      <c r="B197" s="65"/>
      <c r="C197" s="65"/>
      <c r="D197" s="65"/>
      <c r="E197" s="65"/>
      <c r="F197" s="65"/>
      <c r="G197" s="65"/>
      <c r="H197" s="65"/>
      <c r="I197" s="65"/>
      <c r="J197" s="65"/>
      <c r="K197" s="65"/>
      <c r="L197" s="65"/>
    </row>
    <row r="198" ht="23.25" customHeight="1" spans="2:12">
      <c r="B198" s="65"/>
      <c r="C198" s="65"/>
      <c r="D198" s="65"/>
      <c r="E198" s="65"/>
      <c r="F198" s="65"/>
      <c r="G198" s="65"/>
      <c r="H198" s="65"/>
      <c r="I198" s="65"/>
      <c r="J198" s="65"/>
      <c r="K198" s="65"/>
      <c r="L198" s="65"/>
    </row>
    <row r="199" ht="23.25" customHeight="1" spans="2:12">
      <c r="B199" s="65"/>
      <c r="C199" s="65"/>
      <c r="D199" s="65"/>
      <c r="E199" s="65"/>
      <c r="F199" s="65"/>
      <c r="G199" s="65"/>
      <c r="H199" s="65"/>
      <c r="I199" s="65"/>
      <c r="J199" s="65"/>
      <c r="K199" s="65"/>
      <c r="L199" s="65"/>
    </row>
    <row r="200" ht="23.25" customHeight="1" spans="2:12">
      <c r="B200" s="65"/>
      <c r="C200" s="65"/>
      <c r="D200" s="65"/>
      <c r="E200" s="65"/>
      <c r="F200" s="65"/>
      <c r="G200" s="65"/>
      <c r="H200" s="65"/>
      <c r="I200" s="65"/>
      <c r="J200" s="65"/>
      <c r="K200" s="65"/>
      <c r="L200" s="65"/>
    </row>
    <row r="201" ht="23.25" customHeight="1" spans="2:12">
      <c r="B201" s="65"/>
      <c r="C201" s="65"/>
      <c r="D201" s="65"/>
      <c r="E201" s="65"/>
      <c r="F201" s="65"/>
      <c r="G201" s="65"/>
      <c r="H201" s="65"/>
      <c r="I201" s="65"/>
      <c r="J201" s="65"/>
      <c r="K201" s="65"/>
      <c r="L201" s="65"/>
    </row>
    <row r="202" ht="23.25" customHeight="1" spans="2:12">
      <c r="B202" s="65"/>
      <c r="C202" s="65"/>
      <c r="D202" s="65"/>
      <c r="E202" s="65"/>
      <c r="F202" s="65"/>
      <c r="G202" s="65"/>
      <c r="H202" s="65"/>
      <c r="I202" s="65"/>
      <c r="J202" s="65"/>
      <c r="K202" s="65"/>
      <c r="L202" s="65"/>
    </row>
    <row r="203" ht="23.25" customHeight="1" spans="2:12">
      <c r="B203" s="65"/>
      <c r="C203" s="65"/>
      <c r="D203" s="65"/>
      <c r="E203" s="65"/>
      <c r="F203" s="65"/>
      <c r="G203" s="65"/>
      <c r="H203" s="65"/>
      <c r="I203" s="65"/>
      <c r="J203" s="65"/>
      <c r="K203" s="65"/>
      <c r="L203" s="65"/>
    </row>
    <row r="204" ht="23.25" customHeight="1" spans="2:12">
      <c r="B204" s="65"/>
      <c r="C204" s="65"/>
      <c r="D204" s="65"/>
      <c r="E204" s="65"/>
      <c r="F204" s="65"/>
      <c r="G204" s="65"/>
      <c r="H204" s="65"/>
      <c r="I204" s="65"/>
      <c r="J204" s="65"/>
      <c r="K204" s="65"/>
      <c r="L204" s="65"/>
    </row>
    <row r="205" ht="23.25" customHeight="1" spans="2:12">
      <c r="B205" s="65"/>
      <c r="C205" s="65"/>
      <c r="D205" s="65"/>
      <c r="E205" s="65"/>
      <c r="F205" s="65"/>
      <c r="G205" s="65"/>
      <c r="H205" s="65"/>
      <c r="I205" s="65"/>
      <c r="J205" s="65"/>
      <c r="K205" s="65"/>
      <c r="L205" s="65"/>
    </row>
    <row r="206" ht="23.25" customHeight="1" spans="2:12">
      <c r="B206" s="65"/>
      <c r="C206" s="65"/>
      <c r="D206" s="65"/>
      <c r="E206" s="65"/>
      <c r="F206" s="65"/>
      <c r="G206" s="65"/>
      <c r="H206" s="65"/>
      <c r="I206" s="65"/>
      <c r="J206" s="65"/>
      <c r="K206" s="65"/>
      <c r="L206" s="65"/>
    </row>
    <row r="207" ht="23.25" customHeight="1" spans="2:12">
      <c r="B207" s="65"/>
      <c r="C207" s="65"/>
      <c r="D207" s="65"/>
      <c r="E207" s="65"/>
      <c r="F207" s="65"/>
      <c r="G207" s="65"/>
      <c r="H207" s="65"/>
      <c r="I207" s="65"/>
      <c r="J207" s="65"/>
      <c r="K207" s="65"/>
      <c r="L207" s="65"/>
    </row>
    <row r="208" ht="23.25" customHeight="1" spans="2:12">
      <c r="B208" s="65"/>
      <c r="C208" s="65"/>
      <c r="D208" s="65"/>
      <c r="E208" s="65"/>
      <c r="F208" s="65"/>
      <c r="G208" s="65"/>
      <c r="H208" s="65"/>
      <c r="I208" s="65"/>
      <c r="J208" s="65"/>
      <c r="K208" s="65"/>
      <c r="L208" s="65"/>
    </row>
    <row r="209" ht="23.25" customHeight="1" spans="2:12">
      <c r="B209" s="65"/>
      <c r="C209" s="65"/>
      <c r="D209" s="65"/>
      <c r="E209" s="65"/>
      <c r="F209" s="65"/>
      <c r="G209" s="65"/>
      <c r="H209" s="65"/>
      <c r="I209" s="65"/>
      <c r="J209" s="65"/>
      <c r="K209" s="65"/>
      <c r="L209" s="65"/>
    </row>
    <row r="210" ht="23.25" customHeight="1" spans="2:12">
      <c r="B210" s="65"/>
      <c r="C210" s="65"/>
      <c r="D210" s="65"/>
      <c r="E210" s="65"/>
      <c r="F210" s="65"/>
      <c r="G210" s="65"/>
      <c r="H210" s="65"/>
      <c r="I210" s="65"/>
      <c r="J210" s="65"/>
      <c r="K210" s="65"/>
      <c r="L210" s="65"/>
    </row>
    <row r="211" ht="23.25" customHeight="1" spans="2:12">
      <c r="B211" s="65"/>
      <c r="C211" s="65"/>
      <c r="D211" s="65"/>
      <c r="E211" s="65"/>
      <c r="F211" s="65"/>
      <c r="G211" s="65"/>
      <c r="H211" s="65"/>
      <c r="I211" s="65"/>
      <c r="J211" s="65"/>
      <c r="K211" s="65"/>
      <c r="L211" s="65"/>
    </row>
    <row r="212" ht="23.25" customHeight="1" spans="2:12">
      <c r="B212" s="65"/>
      <c r="C212" s="65"/>
      <c r="D212" s="65"/>
      <c r="E212" s="65"/>
      <c r="F212" s="65"/>
      <c r="G212" s="65"/>
      <c r="H212" s="65"/>
      <c r="I212" s="65"/>
      <c r="J212" s="65"/>
      <c r="K212" s="65"/>
      <c r="L212" s="65"/>
    </row>
    <row r="213" ht="23.25" customHeight="1" spans="2:12">
      <c r="B213" s="65"/>
      <c r="C213" s="65"/>
      <c r="D213" s="65"/>
      <c r="E213" s="65"/>
      <c r="F213" s="65"/>
      <c r="G213" s="65"/>
      <c r="H213" s="65"/>
      <c r="I213" s="65"/>
      <c r="J213" s="65"/>
      <c r="K213" s="65"/>
      <c r="L213" s="65"/>
    </row>
    <row r="214" ht="23.25" customHeight="1" spans="2:12">
      <c r="B214" s="65"/>
      <c r="C214" s="65"/>
      <c r="D214" s="65"/>
      <c r="E214" s="65"/>
      <c r="F214" s="65"/>
      <c r="G214" s="65"/>
      <c r="H214" s="65"/>
      <c r="I214" s="65"/>
      <c r="J214" s="65"/>
      <c r="K214" s="65"/>
      <c r="L214" s="65"/>
    </row>
    <row r="215" ht="23.25" customHeight="1" spans="2:12">
      <c r="B215" s="65"/>
      <c r="C215" s="65"/>
      <c r="D215" s="65"/>
      <c r="E215" s="65"/>
      <c r="F215" s="65"/>
      <c r="G215" s="65"/>
      <c r="H215" s="65"/>
      <c r="I215" s="65"/>
      <c r="J215" s="65"/>
      <c r="K215" s="65"/>
      <c r="L215" s="65"/>
    </row>
    <row r="216" ht="23.25" customHeight="1" spans="2:12">
      <c r="B216" s="65"/>
      <c r="C216" s="65"/>
      <c r="D216" s="65"/>
      <c r="E216" s="65"/>
      <c r="F216" s="65"/>
      <c r="G216" s="65"/>
      <c r="H216" s="65"/>
      <c r="I216" s="65"/>
      <c r="J216" s="65"/>
      <c r="K216" s="65"/>
      <c r="L216" s="65"/>
    </row>
    <row r="217" ht="23.25" customHeight="1" spans="2:12">
      <c r="B217" s="65"/>
      <c r="C217" s="65"/>
      <c r="D217" s="65"/>
      <c r="E217" s="65"/>
      <c r="F217" s="65"/>
      <c r="G217" s="65"/>
      <c r="H217" s="65"/>
      <c r="I217" s="65"/>
      <c r="J217" s="65"/>
      <c r="K217" s="65"/>
      <c r="L217" s="65"/>
    </row>
    <row r="218" ht="23.25" customHeight="1" spans="2:12">
      <c r="B218" s="65"/>
      <c r="C218" s="65"/>
      <c r="D218" s="65"/>
      <c r="E218" s="65"/>
      <c r="F218" s="65"/>
      <c r="G218" s="65"/>
      <c r="H218" s="65"/>
      <c r="I218" s="65"/>
      <c r="J218" s="65"/>
      <c r="K218" s="65"/>
      <c r="L218" s="65"/>
    </row>
    <row r="219" ht="23.25" customHeight="1" spans="2:12">
      <c r="B219" s="65"/>
      <c r="C219" s="65"/>
      <c r="D219" s="65"/>
      <c r="E219" s="65"/>
      <c r="F219" s="65"/>
      <c r="G219" s="65"/>
      <c r="H219" s="65"/>
      <c r="I219" s="65"/>
      <c r="J219" s="65"/>
      <c r="K219" s="65"/>
      <c r="L219" s="65"/>
    </row>
    <row r="220" ht="23.25" customHeight="1" spans="2:12">
      <c r="B220" s="65"/>
      <c r="C220" s="65"/>
      <c r="D220" s="65"/>
      <c r="E220" s="65"/>
      <c r="F220" s="65"/>
      <c r="G220" s="65"/>
      <c r="H220" s="65"/>
      <c r="I220" s="65"/>
      <c r="J220" s="65"/>
      <c r="K220" s="65"/>
      <c r="L220" s="65"/>
    </row>
    <row r="221" ht="23.25" customHeight="1" spans="2:12">
      <c r="B221" s="65"/>
      <c r="C221" s="65"/>
      <c r="D221" s="65"/>
      <c r="E221" s="65"/>
      <c r="F221" s="65"/>
      <c r="G221" s="65"/>
      <c r="H221" s="65"/>
      <c r="I221" s="65"/>
      <c r="J221" s="65"/>
      <c r="K221" s="65"/>
      <c r="L221" s="65"/>
    </row>
    <row r="222" ht="23.25" customHeight="1" spans="2:12">
      <c r="B222" s="65"/>
      <c r="C222" s="65"/>
      <c r="D222" s="65"/>
      <c r="E222" s="65"/>
      <c r="F222" s="65"/>
      <c r="G222" s="65"/>
      <c r="H222" s="65"/>
      <c r="I222" s="65"/>
      <c r="J222" s="65"/>
      <c r="K222" s="65"/>
      <c r="L222" s="65"/>
    </row>
    <row r="223" ht="23.25" customHeight="1" spans="2:12">
      <c r="B223" s="65"/>
      <c r="C223" s="65"/>
      <c r="D223" s="65"/>
      <c r="E223" s="65"/>
      <c r="F223" s="65"/>
      <c r="G223" s="65"/>
      <c r="H223" s="65"/>
      <c r="I223" s="65"/>
      <c r="J223" s="65"/>
      <c r="K223" s="65"/>
      <c r="L223" s="65"/>
    </row>
    <row r="224" ht="23.25" customHeight="1" spans="2:12">
      <c r="B224" s="65"/>
      <c r="C224" s="65"/>
      <c r="D224" s="65"/>
      <c r="E224" s="65"/>
      <c r="F224" s="65"/>
      <c r="G224" s="65"/>
      <c r="H224" s="65"/>
      <c r="I224" s="65"/>
      <c r="J224" s="65"/>
      <c r="K224" s="65"/>
      <c r="L224" s="65"/>
    </row>
    <row r="225" ht="23.25" customHeight="1" spans="2:12">
      <c r="B225" s="65"/>
      <c r="C225" s="65"/>
      <c r="D225" s="65"/>
      <c r="E225" s="65"/>
      <c r="F225" s="65"/>
      <c r="G225" s="65"/>
      <c r="H225" s="65"/>
      <c r="I225" s="65"/>
      <c r="J225" s="65"/>
      <c r="K225" s="65"/>
      <c r="L225" s="65"/>
    </row>
    <row r="226" ht="23.25" customHeight="1" spans="2:12">
      <c r="B226" s="65"/>
      <c r="C226" s="65"/>
      <c r="D226" s="65"/>
      <c r="E226" s="65"/>
      <c r="F226" s="65"/>
      <c r="G226" s="65"/>
      <c r="H226" s="65"/>
      <c r="I226" s="65"/>
      <c r="J226" s="65"/>
      <c r="K226" s="65"/>
      <c r="L226" s="65"/>
    </row>
    <row r="227" ht="23.25" customHeight="1"/>
    <row r="228" ht="23.25" customHeight="1"/>
    <row r="229" ht="23.25" customHeight="1"/>
    <row r="230" ht="23.25" customHeight="1"/>
    <row r="231" ht="23.25" customHeight="1"/>
    <row r="232" ht="23.25" customHeight="1"/>
    <row r="233" ht="23.25" customHeight="1"/>
    <row r="234" ht="23.25" customHeight="1"/>
    <row r="235" ht="23.25" customHeight="1"/>
    <row r="236" ht="23.25" customHeight="1"/>
  </sheetData>
  <pageMargins left="0.708661417322835" right="0.708661417322835" top="0.748031496062992" bottom="0.748031496062992" header="0.31496062992126" footer="0.31496062992126"/>
  <pageSetup paperSize="9" scale="55" orientation="landscape"/>
  <headerFooter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8000"/>
  </sheetPr>
  <dimension ref="A1:K169"/>
  <sheetViews>
    <sheetView showGridLines="0" zoomScale="85" zoomScaleNormal="85" workbookViewId="0">
      <selection activeCell="A12" sqref="A12:F12"/>
    </sheetView>
  </sheetViews>
  <sheetFormatPr defaultColWidth="0" defaultRowHeight="15"/>
  <cols>
    <col min="1" max="1" width="2.71428571428571" customWidth="1"/>
    <col min="2" max="11" width="20.7142857142857" customWidth="1"/>
    <col min="12" max="16384" width="9.14285714285714" hidden="1"/>
  </cols>
  <sheetData>
    <row r="1" spans="1:11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>
      <c r="A4" s="2"/>
      <c r="B4" s="2"/>
      <c r="C4" s="2"/>
      <c r="D4" s="2"/>
      <c r="E4" s="2"/>
      <c r="F4" s="2"/>
      <c r="G4" s="2"/>
      <c r="H4" s="2"/>
      <c r="I4" s="2"/>
      <c r="J4" s="2"/>
      <c r="K4" s="19"/>
    </row>
    <row r="5" spans="1:11">
      <c r="A5" s="2"/>
      <c r="B5" s="2"/>
      <c r="C5" s="2"/>
      <c r="D5" s="2"/>
      <c r="E5" s="2"/>
      <c r="F5" s="2"/>
      <c r="G5" s="2"/>
      <c r="H5" s="2"/>
      <c r="I5" s="2"/>
      <c r="J5" s="2"/>
      <c r="K5" s="19"/>
    </row>
    <row r="11" ht="23.25" customHeight="1"/>
    <row r="12" ht="50.1" customHeight="1" spans="1:11">
      <c r="A12" s="20" t="s">
        <v>203</v>
      </c>
      <c r="B12" s="21"/>
      <c r="C12" s="21"/>
      <c r="D12" s="21"/>
      <c r="E12" s="21"/>
      <c r="F12" s="22"/>
      <c r="G12" s="20" t="s">
        <v>204</v>
      </c>
      <c r="H12" s="21"/>
      <c r="I12" s="21"/>
      <c r="J12" s="21"/>
      <c r="K12" s="22"/>
    </row>
    <row r="13" ht="23.25" customHeight="1" spans="1:11">
      <c r="A13" s="23"/>
      <c r="B13" s="24"/>
      <c r="C13" s="24"/>
      <c r="D13" s="24"/>
      <c r="E13" s="25"/>
      <c r="F13" s="26"/>
      <c r="G13" s="23"/>
      <c r="H13" s="25"/>
      <c r="I13" s="25"/>
      <c r="J13" s="25"/>
      <c r="K13" s="26"/>
    </row>
    <row r="14" ht="23.25" customHeight="1" spans="1:11">
      <c r="A14" s="27"/>
      <c r="B14" s="28"/>
      <c r="C14" s="29"/>
      <c r="D14" s="29"/>
      <c r="E14" s="30"/>
      <c r="F14" s="31"/>
      <c r="G14" s="27"/>
      <c r="H14" s="30"/>
      <c r="I14" s="30"/>
      <c r="J14" s="30"/>
      <c r="K14" s="31"/>
    </row>
    <row r="15" ht="23.25" customHeight="1" spans="1:11">
      <c r="A15" s="27"/>
      <c r="B15" s="32"/>
      <c r="C15" s="33"/>
      <c r="D15" s="33"/>
      <c r="E15" s="30"/>
      <c r="F15" s="31"/>
      <c r="G15" s="27"/>
      <c r="H15" s="30"/>
      <c r="I15" s="30"/>
      <c r="J15" s="30"/>
      <c r="K15" s="31"/>
    </row>
    <row r="16" ht="23.25" customHeight="1" spans="1:11">
      <c r="A16" s="27"/>
      <c r="B16" s="34"/>
      <c r="C16" s="33"/>
      <c r="D16" s="33"/>
      <c r="E16" s="30"/>
      <c r="F16" s="31"/>
      <c r="G16" s="27"/>
      <c r="H16" s="30"/>
      <c r="I16" s="30"/>
      <c r="J16" s="30"/>
      <c r="K16" s="31"/>
    </row>
    <row r="17" ht="23.25" customHeight="1" spans="1:11">
      <c r="A17" s="27"/>
      <c r="B17" s="29"/>
      <c r="C17" s="33"/>
      <c r="D17" s="33"/>
      <c r="E17" s="30"/>
      <c r="F17" s="31"/>
      <c r="G17" s="27"/>
      <c r="H17" s="30"/>
      <c r="I17" s="30"/>
      <c r="J17" s="30"/>
      <c r="K17" s="31"/>
    </row>
    <row r="18" ht="23.25" customHeight="1" spans="1:11">
      <c r="A18" s="27"/>
      <c r="B18" s="29"/>
      <c r="C18" s="33"/>
      <c r="D18" s="33"/>
      <c r="E18" s="30"/>
      <c r="F18" s="31"/>
      <c r="G18" s="27"/>
      <c r="H18" s="30"/>
      <c r="I18" s="30"/>
      <c r="J18" s="30"/>
      <c r="K18" s="31"/>
    </row>
    <row r="19" ht="23.25" customHeight="1" spans="1:11">
      <c r="A19" s="27"/>
      <c r="B19" s="29"/>
      <c r="C19" s="29"/>
      <c r="D19" s="29"/>
      <c r="E19" s="30"/>
      <c r="F19" s="31"/>
      <c r="G19" s="27"/>
      <c r="H19" s="30"/>
      <c r="I19" s="30"/>
      <c r="J19" s="30"/>
      <c r="K19" s="31"/>
    </row>
    <row r="20" ht="23.25" customHeight="1" spans="1:11">
      <c r="A20" s="27"/>
      <c r="B20" s="35"/>
      <c r="C20" s="36"/>
      <c r="D20" s="36"/>
      <c r="E20" s="30"/>
      <c r="F20" s="31"/>
      <c r="G20" s="27"/>
      <c r="H20" s="30"/>
      <c r="I20" s="30"/>
      <c r="J20" s="30"/>
      <c r="K20" s="31"/>
    </row>
    <row r="21" ht="23.25" customHeight="1" spans="1:11">
      <c r="A21" s="27"/>
      <c r="B21" s="30"/>
      <c r="C21" s="30"/>
      <c r="D21" s="30"/>
      <c r="E21" s="30"/>
      <c r="F21" s="31"/>
      <c r="G21" s="27"/>
      <c r="H21" s="30"/>
      <c r="I21" s="30"/>
      <c r="J21" s="30"/>
      <c r="K21" s="31"/>
    </row>
    <row r="22" ht="23.25" customHeight="1" spans="1:11">
      <c r="A22" s="27"/>
      <c r="B22" s="30"/>
      <c r="C22" s="30"/>
      <c r="D22" s="30"/>
      <c r="E22" s="30"/>
      <c r="F22" s="31"/>
      <c r="G22" s="27"/>
      <c r="H22" s="30"/>
      <c r="I22" s="30"/>
      <c r="J22" s="30"/>
      <c r="K22" s="31"/>
    </row>
    <row r="23" ht="23.25" customHeight="1" spans="1:11">
      <c r="A23" s="27"/>
      <c r="B23" s="37"/>
      <c r="C23" s="38"/>
      <c r="D23" s="39"/>
      <c r="E23" s="40"/>
      <c r="F23" s="41"/>
      <c r="G23" s="42"/>
      <c r="H23" s="43"/>
      <c r="I23" s="30"/>
      <c r="J23" s="30"/>
      <c r="K23" s="31"/>
    </row>
    <row r="24" ht="23.25" customHeight="1" spans="1:11">
      <c r="A24" s="27"/>
      <c r="B24" s="44"/>
      <c r="C24" s="45"/>
      <c r="D24" s="45"/>
      <c r="E24" s="45"/>
      <c r="F24" s="46"/>
      <c r="G24" s="47"/>
      <c r="H24" s="45"/>
      <c r="I24" s="30"/>
      <c r="J24" s="30"/>
      <c r="K24" s="31"/>
    </row>
    <row r="25" ht="23.25" customHeight="1" spans="1:11">
      <c r="A25" s="27"/>
      <c r="B25" s="39"/>
      <c r="C25" s="48"/>
      <c r="D25" s="49"/>
      <c r="E25" s="49"/>
      <c r="F25" s="50"/>
      <c r="G25" s="51"/>
      <c r="H25" s="52"/>
      <c r="I25" s="30"/>
      <c r="J25" s="30"/>
      <c r="K25" s="31"/>
    </row>
    <row r="26" ht="23.25" customHeight="1" spans="1:11">
      <c r="A26" s="27"/>
      <c r="B26" s="39"/>
      <c r="C26" s="48"/>
      <c r="D26" s="49"/>
      <c r="E26" s="49"/>
      <c r="F26" s="50"/>
      <c r="G26" s="51"/>
      <c r="H26" s="52"/>
      <c r="I26" s="30"/>
      <c r="J26" s="30"/>
      <c r="K26" s="31"/>
    </row>
    <row r="27" ht="23.25" customHeight="1" spans="1:11">
      <c r="A27" s="53" t="s">
        <v>131</v>
      </c>
      <c r="B27" s="54"/>
      <c r="C27" s="55"/>
      <c r="D27" s="56"/>
      <c r="E27" s="56"/>
      <c r="F27" s="57"/>
      <c r="G27" s="53" t="s">
        <v>131</v>
      </c>
      <c r="H27" s="58"/>
      <c r="I27" s="62"/>
      <c r="J27" s="62"/>
      <c r="K27" s="63"/>
    </row>
    <row r="28" ht="50.1" customHeight="1" spans="1:11">
      <c r="A28" s="20" t="s">
        <v>205</v>
      </c>
      <c r="B28" s="21"/>
      <c r="C28" s="21"/>
      <c r="D28" s="21"/>
      <c r="E28" s="21"/>
      <c r="F28" s="22"/>
      <c r="G28" s="20"/>
      <c r="H28" s="21"/>
      <c r="I28" s="21"/>
      <c r="J28" s="21"/>
      <c r="K28" s="22"/>
    </row>
    <row r="29" ht="23.25" customHeight="1" spans="1:11">
      <c r="A29" s="23"/>
      <c r="B29" s="24"/>
      <c r="C29" s="24"/>
      <c r="D29" s="24"/>
      <c r="E29" s="25"/>
      <c r="F29" s="25"/>
      <c r="G29" s="23"/>
      <c r="H29" s="25"/>
      <c r="I29" s="25"/>
      <c r="J29" s="25"/>
      <c r="K29" s="26"/>
    </row>
    <row r="30" ht="23.25" customHeight="1" spans="1:11">
      <c r="A30" s="27"/>
      <c r="B30" s="28"/>
      <c r="C30" s="29"/>
      <c r="D30" s="29"/>
      <c r="E30" s="30"/>
      <c r="F30" s="31"/>
      <c r="G30" s="27"/>
      <c r="H30" s="30"/>
      <c r="I30" s="30"/>
      <c r="J30" s="30"/>
      <c r="K30" s="31"/>
    </row>
    <row r="31" ht="23.25" customHeight="1" spans="1:11">
      <c r="A31" s="27"/>
      <c r="B31" s="32"/>
      <c r="C31" s="33"/>
      <c r="D31" s="33"/>
      <c r="E31" s="30"/>
      <c r="F31" s="31"/>
      <c r="G31" s="27"/>
      <c r="H31" s="30"/>
      <c r="I31" s="30"/>
      <c r="J31" s="30"/>
      <c r="K31" s="31"/>
    </row>
    <row r="32" ht="23.25" customHeight="1" spans="1:11">
      <c r="A32" s="27"/>
      <c r="B32" s="34"/>
      <c r="C32" s="33"/>
      <c r="D32" s="33"/>
      <c r="E32" s="30"/>
      <c r="F32" s="31"/>
      <c r="G32" s="27"/>
      <c r="H32" s="30"/>
      <c r="I32" s="30"/>
      <c r="J32" s="30"/>
      <c r="K32" s="31"/>
    </row>
    <row r="33" ht="23.25" customHeight="1" spans="1:11">
      <c r="A33" s="27"/>
      <c r="B33" s="29"/>
      <c r="C33" s="33"/>
      <c r="D33" s="33"/>
      <c r="E33" s="30"/>
      <c r="F33" s="31"/>
      <c r="G33" s="27"/>
      <c r="H33" s="30"/>
      <c r="I33" s="30"/>
      <c r="J33" s="30"/>
      <c r="K33" s="31"/>
    </row>
    <row r="34" ht="23.25" customHeight="1" spans="1:11">
      <c r="A34" s="27"/>
      <c r="B34" s="29"/>
      <c r="C34" s="33"/>
      <c r="D34" s="33"/>
      <c r="E34" s="30"/>
      <c r="F34" s="31"/>
      <c r="G34" s="27"/>
      <c r="H34" s="30"/>
      <c r="I34" s="30"/>
      <c r="J34" s="30"/>
      <c r="K34" s="31"/>
    </row>
    <row r="35" ht="23.25" customHeight="1" spans="1:11">
      <c r="A35" s="27"/>
      <c r="B35" s="29"/>
      <c r="C35" s="29"/>
      <c r="D35" s="29"/>
      <c r="E35" s="30"/>
      <c r="F35" s="31"/>
      <c r="G35" s="27"/>
      <c r="H35" s="30"/>
      <c r="I35" s="30"/>
      <c r="J35" s="30"/>
      <c r="K35" s="31"/>
    </row>
    <row r="36" ht="23.25" customHeight="1" spans="1:11">
      <c r="A36" s="27"/>
      <c r="B36" s="35"/>
      <c r="C36" s="36"/>
      <c r="D36" s="36"/>
      <c r="E36" s="30"/>
      <c r="F36" s="31"/>
      <c r="G36" s="27"/>
      <c r="H36" s="30"/>
      <c r="I36" s="30"/>
      <c r="J36" s="30"/>
      <c r="K36" s="31"/>
    </row>
    <row r="37" ht="23.25" customHeight="1" spans="1:11">
      <c r="A37" s="27"/>
      <c r="B37" s="30"/>
      <c r="C37" s="30"/>
      <c r="D37" s="30"/>
      <c r="E37" s="30"/>
      <c r="F37" s="31"/>
      <c r="G37" s="27"/>
      <c r="H37" s="30"/>
      <c r="I37" s="30"/>
      <c r="J37" s="30"/>
      <c r="K37" s="31"/>
    </row>
    <row r="38" ht="23.25" customHeight="1" spans="1:11">
      <c r="A38" s="27"/>
      <c r="B38" s="30"/>
      <c r="C38" s="30"/>
      <c r="D38" s="30"/>
      <c r="E38" s="30"/>
      <c r="F38" s="31"/>
      <c r="G38" s="27"/>
      <c r="H38" s="30"/>
      <c r="I38" s="30"/>
      <c r="J38" s="30"/>
      <c r="K38" s="31"/>
    </row>
    <row r="39" ht="23.25" customHeight="1" spans="1:11">
      <c r="A39" s="27"/>
      <c r="B39" s="37"/>
      <c r="C39" s="38"/>
      <c r="D39" s="39"/>
      <c r="E39" s="40"/>
      <c r="F39" s="41"/>
      <c r="G39" s="42"/>
      <c r="H39" s="43"/>
      <c r="I39" s="30"/>
      <c r="J39" s="30"/>
      <c r="K39" s="31"/>
    </row>
    <row r="40" ht="23.25" customHeight="1" spans="1:11">
      <c r="A40" s="27"/>
      <c r="B40" s="44"/>
      <c r="C40" s="45"/>
      <c r="D40" s="45"/>
      <c r="E40" s="45"/>
      <c r="F40" s="46"/>
      <c r="G40" s="47"/>
      <c r="H40" s="45"/>
      <c r="I40" s="30"/>
      <c r="J40" s="30"/>
      <c r="K40" s="31"/>
    </row>
    <row r="41" ht="23.25" customHeight="1" spans="1:11">
      <c r="A41" s="27"/>
      <c r="B41" s="39"/>
      <c r="C41" s="48"/>
      <c r="D41" s="49"/>
      <c r="E41" s="49"/>
      <c r="F41" s="50"/>
      <c r="G41" s="51"/>
      <c r="H41" s="52"/>
      <c r="I41" s="30"/>
      <c r="J41" s="30"/>
      <c r="K41" s="31"/>
    </row>
    <row r="42" ht="23.25" customHeight="1" spans="1:11">
      <c r="A42" s="27"/>
      <c r="B42" s="39"/>
      <c r="C42" s="48"/>
      <c r="D42" s="49"/>
      <c r="E42" s="49"/>
      <c r="F42" s="50"/>
      <c r="G42" s="51"/>
      <c r="H42" s="52"/>
      <c r="I42" s="30"/>
      <c r="J42" s="30"/>
      <c r="K42" s="31"/>
    </row>
    <row r="43" ht="23.25" customHeight="1" spans="1:11">
      <c r="A43" s="53" t="s">
        <v>131</v>
      </c>
      <c r="B43" s="54"/>
      <c r="C43" s="55"/>
      <c r="D43" s="56"/>
      <c r="E43" s="56"/>
      <c r="F43" s="57"/>
      <c r="G43" s="53"/>
      <c r="H43" s="58"/>
      <c r="I43" s="62"/>
      <c r="J43" s="62"/>
      <c r="K43" s="63"/>
    </row>
    <row r="44" ht="23.25" customHeight="1" spans="2:11">
      <c r="B44" s="65"/>
      <c r="C44" s="65"/>
      <c r="D44" s="65"/>
      <c r="E44" s="65"/>
      <c r="F44" s="65"/>
      <c r="G44" s="65"/>
      <c r="H44" s="65"/>
      <c r="I44" s="65"/>
      <c r="J44" s="65"/>
      <c r="K44" s="65"/>
    </row>
    <row r="45" ht="23.25" customHeight="1" spans="2:11">
      <c r="B45" s="65"/>
      <c r="C45" s="65"/>
      <c r="D45" s="65"/>
      <c r="E45" s="65"/>
      <c r="F45" s="65"/>
      <c r="G45" s="65"/>
      <c r="H45" s="65"/>
      <c r="I45" s="65"/>
      <c r="J45" s="65"/>
      <c r="K45" s="65"/>
    </row>
    <row r="46" ht="23.25" customHeight="1" spans="2:11">
      <c r="B46" s="65"/>
      <c r="C46" s="65"/>
      <c r="D46" s="65"/>
      <c r="E46" s="65"/>
      <c r="F46" s="65"/>
      <c r="G46" s="65"/>
      <c r="H46" s="65"/>
      <c r="I46" s="65"/>
      <c r="J46" s="65"/>
      <c r="K46" s="65"/>
    </row>
    <row r="47" ht="23.25" customHeight="1" spans="2:11">
      <c r="B47" s="65"/>
      <c r="C47" s="65"/>
      <c r="D47" s="65"/>
      <c r="E47" s="65"/>
      <c r="F47" s="65"/>
      <c r="G47" s="65"/>
      <c r="H47" s="65"/>
      <c r="I47" s="65"/>
      <c r="J47" s="65"/>
      <c r="K47" s="65"/>
    </row>
    <row r="48" ht="23.25" customHeight="1" spans="2:11">
      <c r="B48" s="65"/>
      <c r="C48" s="65"/>
      <c r="D48" s="65"/>
      <c r="E48" s="65"/>
      <c r="F48" s="65"/>
      <c r="G48" s="65"/>
      <c r="H48" s="65"/>
      <c r="I48" s="65"/>
      <c r="J48" s="65"/>
      <c r="K48" s="65"/>
    </row>
    <row r="49" ht="23.25" customHeight="1" spans="2:11">
      <c r="B49" s="65"/>
      <c r="C49" s="65"/>
      <c r="D49" s="65"/>
      <c r="E49" s="65"/>
      <c r="F49" s="65"/>
      <c r="G49" s="65"/>
      <c r="H49" s="65"/>
      <c r="I49" s="65"/>
      <c r="J49" s="65"/>
      <c r="K49" s="65"/>
    </row>
    <row r="50" ht="23.25" customHeight="1" spans="2:11">
      <c r="B50" s="65"/>
      <c r="C50" s="65"/>
      <c r="D50" s="65"/>
      <c r="E50" s="65"/>
      <c r="F50" s="65"/>
      <c r="G50" s="65"/>
      <c r="H50" s="65"/>
      <c r="I50" s="65"/>
      <c r="J50" s="65"/>
      <c r="K50" s="65"/>
    </row>
    <row r="51" ht="23.25" customHeight="1" spans="2:11">
      <c r="B51" s="65"/>
      <c r="C51" s="65"/>
      <c r="D51" s="65"/>
      <c r="E51" s="65"/>
      <c r="F51" s="65"/>
      <c r="G51" s="65"/>
      <c r="H51" s="65"/>
      <c r="I51" s="65"/>
      <c r="J51" s="65"/>
      <c r="K51" s="65"/>
    </row>
    <row r="52" ht="23.25" customHeight="1" spans="2:11">
      <c r="B52" s="65"/>
      <c r="C52" s="65"/>
      <c r="D52" s="65"/>
      <c r="E52" s="65"/>
      <c r="F52" s="65"/>
      <c r="G52" s="65"/>
      <c r="H52" s="65"/>
      <c r="I52" s="65"/>
      <c r="J52" s="65"/>
      <c r="K52" s="65"/>
    </row>
    <row r="53" ht="23.25" customHeight="1" spans="2:11">
      <c r="B53" s="65"/>
      <c r="C53" s="65"/>
      <c r="D53" s="65"/>
      <c r="E53" s="65"/>
      <c r="F53" s="65"/>
      <c r="G53" s="65"/>
      <c r="H53" s="65"/>
      <c r="I53" s="65"/>
      <c r="J53" s="65"/>
      <c r="K53" s="65"/>
    </row>
    <row r="54" ht="23.25" customHeight="1" spans="2:11">
      <c r="B54" s="65"/>
      <c r="C54" s="65"/>
      <c r="D54" s="65"/>
      <c r="E54" s="65"/>
      <c r="F54" s="65"/>
      <c r="G54" s="65"/>
      <c r="H54" s="65"/>
      <c r="I54" s="65"/>
      <c r="J54" s="65"/>
      <c r="K54" s="65"/>
    </row>
    <row r="55" ht="23.25" customHeight="1" spans="2:11">
      <c r="B55" s="65"/>
      <c r="C55" s="65"/>
      <c r="D55" s="65"/>
      <c r="E55" s="65"/>
      <c r="F55" s="65"/>
      <c r="G55" s="65"/>
      <c r="H55" s="65"/>
      <c r="I55" s="65"/>
      <c r="J55" s="65"/>
      <c r="K55" s="65"/>
    </row>
    <row r="56" ht="23.25" customHeight="1" spans="2:11">
      <c r="B56" s="65"/>
      <c r="C56" s="65"/>
      <c r="D56" s="65"/>
      <c r="E56" s="65"/>
      <c r="F56" s="65"/>
      <c r="G56" s="65"/>
      <c r="H56" s="65"/>
      <c r="I56" s="65"/>
      <c r="J56" s="65"/>
      <c r="K56" s="65"/>
    </row>
    <row r="57" ht="23.25" customHeight="1" spans="2:11">
      <c r="B57" s="65"/>
      <c r="C57" s="65"/>
      <c r="D57" s="65"/>
      <c r="E57" s="65"/>
      <c r="F57" s="65"/>
      <c r="G57" s="65"/>
      <c r="H57" s="65"/>
      <c r="I57" s="65"/>
      <c r="J57" s="65"/>
      <c r="K57" s="65"/>
    </row>
    <row r="58" ht="23.25" customHeight="1" spans="2:11">
      <c r="B58" s="65"/>
      <c r="C58" s="65"/>
      <c r="D58" s="65"/>
      <c r="E58" s="65"/>
      <c r="F58" s="65"/>
      <c r="G58" s="65"/>
      <c r="H58" s="65"/>
      <c r="I58" s="65"/>
      <c r="J58" s="65"/>
      <c r="K58" s="65"/>
    </row>
    <row r="59" ht="23.25" customHeight="1" spans="2:11">
      <c r="B59" s="65"/>
      <c r="C59" s="65"/>
      <c r="D59" s="65"/>
      <c r="E59" s="65"/>
      <c r="F59" s="65"/>
      <c r="G59" s="65"/>
      <c r="H59" s="65"/>
      <c r="I59" s="65"/>
      <c r="J59" s="65"/>
      <c r="K59" s="65"/>
    </row>
    <row r="60" ht="23.25" customHeight="1" spans="2:11">
      <c r="B60" s="65"/>
      <c r="C60" s="65"/>
      <c r="D60" s="65"/>
      <c r="E60" s="65"/>
      <c r="F60" s="65"/>
      <c r="G60" s="65"/>
      <c r="H60" s="65"/>
      <c r="I60" s="65"/>
      <c r="J60" s="65"/>
      <c r="K60" s="65"/>
    </row>
    <row r="61" ht="23.25" customHeight="1" spans="2:11">
      <c r="B61" s="65"/>
      <c r="C61" s="65"/>
      <c r="D61" s="65"/>
      <c r="E61" s="65"/>
      <c r="F61" s="65"/>
      <c r="G61" s="65"/>
      <c r="H61" s="65"/>
      <c r="I61" s="65"/>
      <c r="J61" s="65"/>
      <c r="K61" s="65"/>
    </row>
    <row r="62" ht="23.25" customHeight="1" spans="2:11">
      <c r="B62" s="65"/>
      <c r="C62" s="65"/>
      <c r="D62" s="65"/>
      <c r="E62" s="65"/>
      <c r="F62" s="65"/>
      <c r="G62" s="65"/>
      <c r="H62" s="65"/>
      <c r="I62" s="65"/>
      <c r="J62" s="65"/>
      <c r="K62" s="65"/>
    </row>
    <row r="63" ht="23.25" customHeight="1" spans="2:11">
      <c r="B63" s="65"/>
      <c r="C63" s="65"/>
      <c r="D63" s="65"/>
      <c r="E63" s="65"/>
      <c r="F63" s="65"/>
      <c r="G63" s="65"/>
      <c r="H63" s="65"/>
      <c r="I63" s="65"/>
      <c r="J63" s="65"/>
      <c r="K63" s="65"/>
    </row>
    <row r="64" ht="23.25" customHeight="1" spans="2:11">
      <c r="B64" s="65"/>
      <c r="C64" s="65"/>
      <c r="D64" s="65"/>
      <c r="E64" s="65"/>
      <c r="F64" s="65"/>
      <c r="G64" s="65"/>
      <c r="H64" s="65"/>
      <c r="I64" s="65"/>
      <c r="J64" s="65"/>
      <c r="K64" s="65"/>
    </row>
    <row r="65" ht="23.25" customHeight="1" spans="2:11">
      <c r="B65" s="65"/>
      <c r="C65" s="65"/>
      <c r="D65" s="65"/>
      <c r="E65" s="65"/>
      <c r="F65" s="65"/>
      <c r="G65" s="65"/>
      <c r="H65" s="65"/>
      <c r="I65" s="65"/>
      <c r="J65" s="65"/>
      <c r="K65" s="65"/>
    </row>
    <row r="66" ht="23.25" customHeight="1" spans="2:11">
      <c r="B66" s="65"/>
      <c r="C66" s="65"/>
      <c r="D66" s="65"/>
      <c r="E66" s="65"/>
      <c r="F66" s="65"/>
      <c r="G66" s="65"/>
      <c r="H66" s="65"/>
      <c r="I66" s="65"/>
      <c r="J66" s="65"/>
      <c r="K66" s="65"/>
    </row>
    <row r="67" ht="23.25" customHeight="1" spans="2:11">
      <c r="B67" s="65"/>
      <c r="C67" s="65"/>
      <c r="D67" s="65"/>
      <c r="E67" s="65"/>
      <c r="F67" s="65"/>
      <c r="G67" s="65"/>
      <c r="H67" s="65"/>
      <c r="I67" s="65"/>
      <c r="J67" s="65"/>
      <c r="K67" s="65"/>
    </row>
    <row r="68" ht="23.25" customHeight="1" spans="2:11">
      <c r="B68" s="65"/>
      <c r="C68" s="65"/>
      <c r="D68" s="65"/>
      <c r="E68" s="65"/>
      <c r="F68" s="65"/>
      <c r="G68" s="65"/>
      <c r="H68" s="65"/>
      <c r="I68" s="65"/>
      <c r="J68" s="65"/>
      <c r="K68" s="65"/>
    </row>
    <row r="69" ht="23.25" customHeight="1" spans="2:11">
      <c r="B69" s="65"/>
      <c r="C69" s="65"/>
      <c r="D69" s="65"/>
      <c r="E69" s="65"/>
      <c r="F69" s="65"/>
      <c r="G69" s="65"/>
      <c r="H69" s="65"/>
      <c r="I69" s="65"/>
      <c r="J69" s="65"/>
      <c r="K69" s="65"/>
    </row>
    <row r="70" ht="23.25" customHeight="1" spans="2:11">
      <c r="B70" s="65"/>
      <c r="C70" s="65"/>
      <c r="D70" s="65"/>
      <c r="E70" s="65"/>
      <c r="F70" s="65"/>
      <c r="G70" s="65"/>
      <c r="H70" s="65"/>
      <c r="I70" s="65"/>
      <c r="J70" s="65"/>
      <c r="K70" s="65"/>
    </row>
    <row r="71" ht="23.25" customHeight="1" spans="2:11">
      <c r="B71" s="65"/>
      <c r="C71" s="65"/>
      <c r="D71" s="65"/>
      <c r="E71" s="65"/>
      <c r="F71" s="65"/>
      <c r="G71" s="65"/>
      <c r="H71" s="65"/>
      <c r="I71" s="65"/>
      <c r="J71" s="65"/>
      <c r="K71" s="65"/>
    </row>
    <row r="72" ht="23.25" customHeight="1" spans="2:11">
      <c r="B72" s="65"/>
      <c r="C72" s="65"/>
      <c r="D72" s="65"/>
      <c r="E72" s="65"/>
      <c r="F72" s="65"/>
      <c r="G72" s="65"/>
      <c r="H72" s="65"/>
      <c r="I72" s="65"/>
      <c r="J72" s="65"/>
      <c r="K72" s="65"/>
    </row>
    <row r="73" ht="23.25" customHeight="1" spans="2:11">
      <c r="B73" s="65"/>
      <c r="C73" s="65"/>
      <c r="D73" s="65"/>
      <c r="E73" s="65"/>
      <c r="F73" s="65"/>
      <c r="G73" s="65"/>
      <c r="H73" s="65"/>
      <c r="I73" s="65"/>
      <c r="J73" s="65"/>
      <c r="K73" s="65"/>
    </row>
    <row r="74" ht="23.25" customHeight="1" spans="2:11">
      <c r="B74" s="65"/>
      <c r="C74" s="65"/>
      <c r="D74" s="65"/>
      <c r="E74" s="65"/>
      <c r="F74" s="65"/>
      <c r="G74" s="65"/>
      <c r="H74" s="65"/>
      <c r="I74" s="65"/>
      <c r="J74" s="65"/>
      <c r="K74" s="65"/>
    </row>
    <row r="75" ht="23.25" customHeight="1" spans="2:11">
      <c r="B75" s="65"/>
      <c r="C75" s="65"/>
      <c r="D75" s="65"/>
      <c r="E75" s="65"/>
      <c r="F75" s="65"/>
      <c r="G75" s="65"/>
      <c r="H75" s="65"/>
      <c r="I75" s="65"/>
      <c r="J75" s="65"/>
      <c r="K75" s="65"/>
    </row>
    <row r="76" ht="23.25" customHeight="1" spans="2:11">
      <c r="B76" s="65"/>
      <c r="C76" s="65"/>
      <c r="D76" s="65"/>
      <c r="E76" s="65"/>
      <c r="F76" s="65"/>
      <c r="G76" s="65"/>
      <c r="H76" s="65"/>
      <c r="I76" s="65"/>
      <c r="J76" s="65"/>
      <c r="K76" s="65"/>
    </row>
    <row r="77" ht="23.25" customHeight="1" spans="2:11">
      <c r="B77" s="65"/>
      <c r="C77" s="65"/>
      <c r="D77" s="65"/>
      <c r="E77" s="65"/>
      <c r="F77" s="65"/>
      <c r="G77" s="65"/>
      <c r="H77" s="65"/>
      <c r="I77" s="65"/>
      <c r="J77" s="65"/>
      <c r="K77" s="65"/>
    </row>
    <row r="78" ht="23.25" customHeight="1" spans="2:11">
      <c r="B78" s="65"/>
      <c r="C78" s="65"/>
      <c r="D78" s="65"/>
      <c r="E78" s="65"/>
      <c r="F78" s="65"/>
      <c r="G78" s="65"/>
      <c r="H78" s="65"/>
      <c r="I78" s="65"/>
      <c r="J78" s="65"/>
      <c r="K78" s="65"/>
    </row>
    <row r="79" ht="23.25" customHeight="1" spans="2:11">
      <c r="B79" s="65"/>
      <c r="C79" s="65"/>
      <c r="D79" s="65"/>
      <c r="E79" s="65"/>
      <c r="F79" s="65"/>
      <c r="G79" s="65"/>
      <c r="H79" s="65"/>
      <c r="I79" s="65"/>
      <c r="J79" s="65"/>
      <c r="K79" s="65"/>
    </row>
    <row r="80" ht="23.25" customHeight="1" spans="2:11">
      <c r="B80" s="65"/>
      <c r="C80" s="65"/>
      <c r="D80" s="65"/>
      <c r="E80" s="65"/>
      <c r="F80" s="65"/>
      <c r="G80" s="65"/>
      <c r="H80" s="65"/>
      <c r="I80" s="65"/>
      <c r="J80" s="65"/>
      <c r="K80" s="65"/>
    </row>
    <row r="81" ht="23.25" customHeight="1" spans="2:11">
      <c r="B81" s="65"/>
      <c r="C81" s="65"/>
      <c r="D81" s="65"/>
      <c r="E81" s="65"/>
      <c r="F81" s="65"/>
      <c r="G81" s="65"/>
      <c r="H81" s="65"/>
      <c r="I81" s="65"/>
      <c r="J81" s="65"/>
      <c r="K81" s="65"/>
    </row>
    <row r="82" ht="23.25" customHeight="1" spans="2:11">
      <c r="B82" s="65"/>
      <c r="C82" s="65"/>
      <c r="D82" s="65"/>
      <c r="E82" s="65"/>
      <c r="F82" s="65"/>
      <c r="G82" s="65"/>
      <c r="H82" s="65"/>
      <c r="I82" s="65"/>
      <c r="J82" s="65"/>
      <c r="K82" s="65"/>
    </row>
    <row r="83" ht="23.25" customHeight="1" spans="2:11">
      <c r="B83" s="65"/>
      <c r="C83" s="65"/>
      <c r="D83" s="65"/>
      <c r="E83" s="65"/>
      <c r="F83" s="65"/>
      <c r="G83" s="65"/>
      <c r="H83" s="65"/>
      <c r="I83" s="65"/>
      <c r="J83" s="65"/>
      <c r="K83" s="65"/>
    </row>
    <row r="84" ht="23.25" customHeight="1" spans="2:11">
      <c r="B84" s="65"/>
      <c r="C84" s="65"/>
      <c r="D84" s="65"/>
      <c r="E84" s="65"/>
      <c r="F84" s="65"/>
      <c r="G84" s="65"/>
      <c r="H84" s="65"/>
      <c r="I84" s="65"/>
      <c r="J84" s="65"/>
      <c r="K84" s="65"/>
    </row>
    <row r="85" ht="23.25" customHeight="1" spans="2:11">
      <c r="B85" s="65"/>
      <c r="C85" s="65"/>
      <c r="D85" s="65"/>
      <c r="E85" s="65"/>
      <c r="F85" s="65"/>
      <c r="G85" s="65"/>
      <c r="H85" s="65"/>
      <c r="I85" s="65"/>
      <c r="J85" s="65"/>
      <c r="K85" s="65"/>
    </row>
    <row r="86" ht="23.25" customHeight="1" spans="2:11">
      <c r="B86" s="65"/>
      <c r="C86" s="65"/>
      <c r="D86" s="65"/>
      <c r="E86" s="65"/>
      <c r="F86" s="65"/>
      <c r="G86" s="65"/>
      <c r="H86" s="65"/>
      <c r="I86" s="65"/>
      <c r="J86" s="65"/>
      <c r="K86" s="65"/>
    </row>
    <row r="87" ht="23.25" customHeight="1" spans="2:11">
      <c r="B87" s="65"/>
      <c r="C87" s="65"/>
      <c r="D87" s="65"/>
      <c r="E87" s="65"/>
      <c r="F87" s="65"/>
      <c r="G87" s="65"/>
      <c r="H87" s="65"/>
      <c r="I87" s="65"/>
      <c r="J87" s="65"/>
      <c r="K87" s="65"/>
    </row>
    <row r="88" ht="23.25" customHeight="1" spans="2:11">
      <c r="B88" s="65"/>
      <c r="C88" s="65"/>
      <c r="D88" s="65"/>
      <c r="E88" s="65"/>
      <c r="F88" s="65"/>
      <c r="G88" s="65"/>
      <c r="H88" s="65"/>
      <c r="I88" s="65"/>
      <c r="J88" s="65"/>
      <c r="K88" s="65"/>
    </row>
    <row r="89" ht="23.25" customHeight="1" spans="2:11">
      <c r="B89" s="65"/>
      <c r="C89" s="65"/>
      <c r="D89" s="65"/>
      <c r="E89" s="65"/>
      <c r="F89" s="65"/>
      <c r="G89" s="65"/>
      <c r="H89" s="65"/>
      <c r="I89" s="65"/>
      <c r="J89" s="65"/>
      <c r="K89" s="65"/>
    </row>
    <row r="90" ht="23.25" customHeight="1" spans="2:11">
      <c r="B90" s="65"/>
      <c r="C90" s="65"/>
      <c r="D90" s="65"/>
      <c r="E90" s="65"/>
      <c r="F90" s="65"/>
      <c r="G90" s="65"/>
      <c r="H90" s="65"/>
      <c r="I90" s="65"/>
      <c r="J90" s="65"/>
      <c r="K90" s="65"/>
    </row>
    <row r="91" ht="23.25" customHeight="1" spans="2:11">
      <c r="B91" s="65"/>
      <c r="C91" s="65"/>
      <c r="D91" s="65"/>
      <c r="E91" s="65"/>
      <c r="F91" s="65"/>
      <c r="G91" s="65"/>
      <c r="H91" s="65"/>
      <c r="I91" s="65"/>
      <c r="J91" s="65"/>
      <c r="K91" s="65"/>
    </row>
    <row r="92" ht="23.25" customHeight="1" spans="2:11">
      <c r="B92" s="65"/>
      <c r="C92" s="65"/>
      <c r="D92" s="65"/>
      <c r="E92" s="65"/>
      <c r="F92" s="65"/>
      <c r="G92" s="65"/>
      <c r="H92" s="65"/>
      <c r="I92" s="65"/>
      <c r="J92" s="65"/>
      <c r="K92" s="65"/>
    </row>
    <row r="93" ht="23.25" customHeight="1" spans="2:11">
      <c r="B93" s="65"/>
      <c r="C93" s="65"/>
      <c r="D93" s="65"/>
      <c r="E93" s="65"/>
      <c r="F93" s="65"/>
      <c r="G93" s="65"/>
      <c r="H93" s="65"/>
      <c r="I93" s="65"/>
      <c r="J93" s="65"/>
      <c r="K93" s="65"/>
    </row>
    <row r="94" ht="23.25" customHeight="1" spans="2:11">
      <c r="B94" s="65"/>
      <c r="C94" s="65"/>
      <c r="D94" s="65"/>
      <c r="E94" s="65"/>
      <c r="F94" s="65"/>
      <c r="G94" s="65"/>
      <c r="H94" s="65"/>
      <c r="I94" s="65"/>
      <c r="J94" s="65"/>
      <c r="K94" s="65"/>
    </row>
    <row r="95" ht="23.25" customHeight="1" spans="2:11">
      <c r="B95" s="65"/>
      <c r="C95" s="65"/>
      <c r="D95" s="65"/>
      <c r="E95" s="65"/>
      <c r="F95" s="65"/>
      <c r="G95" s="65"/>
      <c r="H95" s="65"/>
      <c r="I95" s="65"/>
      <c r="J95" s="65"/>
      <c r="K95" s="65"/>
    </row>
    <row r="96" ht="23.25" customHeight="1" spans="2:11">
      <c r="B96" s="65"/>
      <c r="C96" s="65"/>
      <c r="D96" s="65"/>
      <c r="E96" s="65"/>
      <c r="F96" s="65"/>
      <c r="G96" s="65"/>
      <c r="H96" s="65"/>
      <c r="I96" s="65"/>
      <c r="J96" s="65"/>
      <c r="K96" s="65"/>
    </row>
    <row r="97" ht="23.25" customHeight="1" spans="2:11">
      <c r="B97" s="65"/>
      <c r="C97" s="65"/>
      <c r="D97" s="65"/>
      <c r="E97" s="65"/>
      <c r="F97" s="65"/>
      <c r="G97" s="65"/>
      <c r="H97" s="65"/>
      <c r="I97" s="65"/>
      <c r="J97" s="65"/>
      <c r="K97" s="65"/>
    </row>
    <row r="98" ht="23.25" customHeight="1" spans="2:11">
      <c r="B98" s="65"/>
      <c r="C98" s="65"/>
      <c r="D98" s="65"/>
      <c r="E98" s="65"/>
      <c r="F98" s="65"/>
      <c r="G98" s="65"/>
      <c r="H98" s="65"/>
      <c r="I98" s="65"/>
      <c r="J98" s="65"/>
      <c r="K98" s="65"/>
    </row>
    <row r="99" ht="23.25" customHeight="1" spans="2:11">
      <c r="B99" s="65"/>
      <c r="C99" s="65"/>
      <c r="D99" s="65"/>
      <c r="E99" s="65"/>
      <c r="F99" s="65"/>
      <c r="G99" s="65"/>
      <c r="H99" s="65"/>
      <c r="I99" s="65"/>
      <c r="J99" s="65"/>
      <c r="K99" s="65"/>
    </row>
    <row r="100" ht="23.25" customHeight="1" spans="2:11">
      <c r="B100" s="65"/>
      <c r="C100" s="65"/>
      <c r="D100" s="65"/>
      <c r="E100" s="65"/>
      <c r="F100" s="65"/>
      <c r="G100" s="65"/>
      <c r="H100" s="65"/>
      <c r="I100" s="65"/>
      <c r="J100" s="65"/>
      <c r="K100" s="65"/>
    </row>
    <row r="101" ht="23.25" customHeight="1" spans="2:11">
      <c r="B101" s="65"/>
      <c r="C101" s="65"/>
      <c r="D101" s="65"/>
      <c r="E101" s="65"/>
      <c r="F101" s="65"/>
      <c r="G101" s="65"/>
      <c r="H101" s="65"/>
      <c r="I101" s="65"/>
      <c r="J101" s="65"/>
      <c r="K101" s="65"/>
    </row>
    <row r="102" ht="23.25" customHeight="1" spans="2:11">
      <c r="B102" s="65"/>
      <c r="C102" s="65"/>
      <c r="D102" s="65"/>
      <c r="E102" s="65"/>
      <c r="F102" s="65"/>
      <c r="G102" s="65"/>
      <c r="H102" s="65"/>
      <c r="I102" s="65"/>
      <c r="J102" s="65"/>
      <c r="K102" s="65"/>
    </row>
    <row r="103" ht="23.25" customHeight="1" spans="2:11">
      <c r="B103" s="65"/>
      <c r="C103" s="65"/>
      <c r="D103" s="65"/>
      <c r="E103" s="65"/>
      <c r="F103" s="65"/>
      <c r="G103" s="65"/>
      <c r="H103" s="65"/>
      <c r="I103" s="65"/>
      <c r="J103" s="65"/>
      <c r="K103" s="65"/>
    </row>
    <row r="104" ht="23.25" customHeight="1" spans="2:11">
      <c r="B104" s="65"/>
      <c r="C104" s="65"/>
      <c r="D104" s="65"/>
      <c r="E104" s="65"/>
      <c r="F104" s="65"/>
      <c r="G104" s="65"/>
      <c r="H104" s="65"/>
      <c r="I104" s="65"/>
      <c r="J104" s="65"/>
      <c r="K104" s="65"/>
    </row>
    <row r="105" ht="23.25" customHeight="1" spans="2:11">
      <c r="B105" s="65"/>
      <c r="C105" s="65"/>
      <c r="D105" s="65"/>
      <c r="E105" s="65"/>
      <c r="F105" s="65"/>
      <c r="G105" s="65"/>
      <c r="H105" s="65"/>
      <c r="I105" s="65"/>
      <c r="J105" s="65"/>
      <c r="K105" s="65"/>
    </row>
    <row r="106" ht="23.25" customHeight="1" spans="2:11">
      <c r="B106" s="65"/>
      <c r="C106" s="65"/>
      <c r="D106" s="65"/>
      <c r="E106" s="65"/>
      <c r="F106" s="65"/>
      <c r="G106" s="65"/>
      <c r="H106" s="65"/>
      <c r="I106" s="65"/>
      <c r="J106" s="65"/>
      <c r="K106" s="65"/>
    </row>
    <row r="107" ht="23.25" customHeight="1" spans="2:11">
      <c r="B107" s="65"/>
      <c r="C107" s="65"/>
      <c r="D107" s="65"/>
      <c r="E107" s="65"/>
      <c r="F107" s="65"/>
      <c r="G107" s="65"/>
      <c r="H107" s="65"/>
      <c r="I107" s="65"/>
      <c r="J107" s="65"/>
      <c r="K107" s="65"/>
    </row>
    <row r="108" ht="23.25" customHeight="1" spans="2:11">
      <c r="B108" s="65"/>
      <c r="C108" s="65"/>
      <c r="D108" s="65"/>
      <c r="E108" s="65"/>
      <c r="F108" s="65"/>
      <c r="G108" s="65"/>
      <c r="H108" s="65"/>
      <c r="I108" s="65"/>
      <c r="J108" s="65"/>
      <c r="K108" s="65"/>
    </row>
    <row r="109" ht="23.25" customHeight="1" spans="2:11">
      <c r="B109" s="65"/>
      <c r="C109" s="65"/>
      <c r="D109" s="65"/>
      <c r="E109" s="65"/>
      <c r="F109" s="65"/>
      <c r="G109" s="65"/>
      <c r="H109" s="65"/>
      <c r="I109" s="65"/>
      <c r="J109" s="65"/>
      <c r="K109" s="65"/>
    </row>
    <row r="110" ht="23.25" customHeight="1" spans="2:11">
      <c r="B110" s="65"/>
      <c r="C110" s="65"/>
      <c r="D110" s="65"/>
      <c r="E110" s="65"/>
      <c r="F110" s="65"/>
      <c r="G110" s="65"/>
      <c r="H110" s="65"/>
      <c r="I110" s="65"/>
      <c r="J110" s="65"/>
      <c r="K110" s="65"/>
    </row>
    <row r="111" ht="23.25" customHeight="1" spans="2:11">
      <c r="B111" s="65"/>
      <c r="C111" s="65"/>
      <c r="D111" s="65"/>
      <c r="E111" s="65"/>
      <c r="F111" s="65"/>
      <c r="G111" s="65"/>
      <c r="H111" s="65"/>
      <c r="I111" s="65"/>
      <c r="J111" s="65"/>
      <c r="K111" s="65"/>
    </row>
    <row r="112" ht="23.25" customHeight="1" spans="2:11">
      <c r="B112" s="65"/>
      <c r="C112" s="65"/>
      <c r="D112" s="65"/>
      <c r="E112" s="65"/>
      <c r="F112" s="65"/>
      <c r="G112" s="65"/>
      <c r="H112" s="65"/>
      <c r="I112" s="65"/>
      <c r="J112" s="65"/>
      <c r="K112" s="65"/>
    </row>
    <row r="113" ht="23.25" customHeight="1" spans="2:11">
      <c r="B113" s="65"/>
      <c r="C113" s="65"/>
      <c r="D113" s="65"/>
      <c r="E113" s="65"/>
      <c r="F113" s="65"/>
      <c r="G113" s="65"/>
      <c r="H113" s="65"/>
      <c r="I113" s="65"/>
      <c r="J113" s="65"/>
      <c r="K113" s="65"/>
    </row>
    <row r="114" ht="23.25" customHeight="1" spans="2:11">
      <c r="B114" s="65"/>
      <c r="C114" s="65"/>
      <c r="D114" s="65"/>
      <c r="E114" s="65"/>
      <c r="F114" s="65"/>
      <c r="G114" s="65"/>
      <c r="H114" s="65"/>
      <c r="I114" s="65"/>
      <c r="J114" s="65"/>
      <c r="K114" s="65"/>
    </row>
    <row r="115" ht="23.25" customHeight="1" spans="2:11">
      <c r="B115" s="65"/>
      <c r="C115" s="65"/>
      <c r="D115" s="65"/>
      <c r="E115" s="65"/>
      <c r="F115" s="65"/>
      <c r="G115" s="65"/>
      <c r="H115" s="65"/>
      <c r="I115" s="65"/>
      <c r="J115" s="65"/>
      <c r="K115" s="65"/>
    </row>
    <row r="116" ht="23.25" customHeight="1" spans="2:11">
      <c r="B116" s="65"/>
      <c r="C116" s="65"/>
      <c r="D116" s="65"/>
      <c r="E116" s="65"/>
      <c r="F116" s="65"/>
      <c r="G116" s="65"/>
      <c r="H116" s="65"/>
      <c r="I116" s="65"/>
      <c r="J116" s="65"/>
      <c r="K116" s="65"/>
    </row>
    <row r="117" ht="23.25" customHeight="1" spans="2:11">
      <c r="B117" s="65"/>
      <c r="C117" s="65"/>
      <c r="D117" s="65"/>
      <c r="E117" s="65"/>
      <c r="F117" s="65"/>
      <c r="G117" s="65"/>
      <c r="H117" s="65"/>
      <c r="I117" s="65"/>
      <c r="J117" s="65"/>
      <c r="K117" s="65"/>
    </row>
    <row r="118" ht="23.25" customHeight="1" spans="2:11">
      <c r="B118" s="65"/>
      <c r="C118" s="65"/>
      <c r="D118" s="65"/>
      <c r="E118" s="65"/>
      <c r="F118" s="65"/>
      <c r="G118" s="65"/>
      <c r="H118" s="65"/>
      <c r="I118" s="65"/>
      <c r="J118" s="65"/>
      <c r="K118" s="65"/>
    </row>
    <row r="119" ht="23.25" customHeight="1" spans="2:11">
      <c r="B119" s="65"/>
      <c r="C119" s="65"/>
      <c r="D119" s="65"/>
      <c r="E119" s="65"/>
      <c r="F119" s="65"/>
      <c r="G119" s="65"/>
      <c r="H119" s="65"/>
      <c r="I119" s="65"/>
      <c r="J119" s="65"/>
      <c r="K119" s="65"/>
    </row>
    <row r="120" ht="23.25" customHeight="1" spans="2:11">
      <c r="B120" s="65"/>
      <c r="C120" s="65"/>
      <c r="D120" s="65"/>
      <c r="E120" s="65"/>
      <c r="F120" s="65"/>
      <c r="G120" s="65"/>
      <c r="H120" s="65"/>
      <c r="I120" s="65"/>
      <c r="J120" s="65"/>
      <c r="K120" s="65"/>
    </row>
    <row r="121" ht="23.25" customHeight="1" spans="2:11">
      <c r="B121" s="65"/>
      <c r="C121" s="65"/>
      <c r="D121" s="65"/>
      <c r="E121" s="65"/>
      <c r="F121" s="65"/>
      <c r="G121" s="65"/>
      <c r="H121" s="65"/>
      <c r="I121" s="65"/>
      <c r="J121" s="65"/>
      <c r="K121" s="65"/>
    </row>
    <row r="122" ht="23.25" customHeight="1" spans="2:11">
      <c r="B122" s="65"/>
      <c r="C122" s="65"/>
      <c r="D122" s="65"/>
      <c r="E122" s="65"/>
      <c r="F122" s="65"/>
      <c r="G122" s="65"/>
      <c r="H122" s="65"/>
      <c r="I122" s="65"/>
      <c r="J122" s="65"/>
      <c r="K122" s="65"/>
    </row>
    <row r="123" ht="23.25" customHeight="1" spans="2:11">
      <c r="B123" s="65"/>
      <c r="C123" s="65"/>
      <c r="D123" s="65"/>
      <c r="E123" s="65"/>
      <c r="F123" s="65"/>
      <c r="G123" s="65"/>
      <c r="H123" s="65"/>
      <c r="I123" s="65"/>
      <c r="J123" s="65"/>
      <c r="K123" s="65"/>
    </row>
    <row r="124" ht="23.25" customHeight="1" spans="2:11">
      <c r="B124" s="65"/>
      <c r="C124" s="65"/>
      <c r="D124" s="65"/>
      <c r="E124" s="65"/>
      <c r="F124" s="65"/>
      <c r="G124" s="65"/>
      <c r="H124" s="65"/>
      <c r="I124" s="65"/>
      <c r="J124" s="65"/>
      <c r="K124" s="65"/>
    </row>
    <row r="125" ht="23.25" customHeight="1" spans="2:11">
      <c r="B125" s="65"/>
      <c r="C125" s="65"/>
      <c r="D125" s="65"/>
      <c r="E125" s="65"/>
      <c r="F125" s="65"/>
      <c r="G125" s="65"/>
      <c r="H125" s="65"/>
      <c r="I125" s="65"/>
      <c r="J125" s="65"/>
      <c r="K125" s="65"/>
    </row>
    <row r="126" ht="23.25" customHeight="1" spans="2:11">
      <c r="B126" s="65"/>
      <c r="C126" s="65"/>
      <c r="D126" s="65"/>
      <c r="E126" s="65"/>
      <c r="F126" s="65"/>
      <c r="G126" s="65"/>
      <c r="H126" s="65"/>
      <c r="I126" s="65"/>
      <c r="J126" s="65"/>
      <c r="K126" s="65"/>
    </row>
    <row r="127" ht="23.25" customHeight="1" spans="2:11">
      <c r="B127" s="65"/>
      <c r="C127" s="65"/>
      <c r="D127" s="65"/>
      <c r="E127" s="65"/>
      <c r="F127" s="65"/>
      <c r="G127" s="65"/>
      <c r="H127" s="65"/>
      <c r="I127" s="65"/>
      <c r="J127" s="65"/>
      <c r="K127" s="65"/>
    </row>
    <row r="128" ht="23.25" customHeight="1" spans="2:11">
      <c r="B128" s="65"/>
      <c r="C128" s="65"/>
      <c r="D128" s="65"/>
      <c r="E128" s="65"/>
      <c r="F128" s="65"/>
      <c r="G128" s="65"/>
      <c r="H128" s="65"/>
      <c r="I128" s="65"/>
      <c r="J128" s="65"/>
      <c r="K128" s="65"/>
    </row>
    <row r="129" ht="23.25" customHeight="1" spans="2:11">
      <c r="B129" s="65"/>
      <c r="C129" s="65"/>
      <c r="D129" s="65"/>
      <c r="E129" s="65"/>
      <c r="F129" s="65"/>
      <c r="G129" s="65"/>
      <c r="H129" s="65"/>
      <c r="I129" s="65"/>
      <c r="J129" s="65"/>
      <c r="K129" s="65"/>
    </row>
    <row r="130" ht="23.25" customHeight="1" spans="2:11">
      <c r="B130" s="65"/>
      <c r="C130" s="65"/>
      <c r="D130" s="65"/>
      <c r="E130" s="65"/>
      <c r="F130" s="65"/>
      <c r="G130" s="65"/>
      <c r="H130" s="65"/>
      <c r="I130" s="65"/>
      <c r="J130" s="65"/>
      <c r="K130" s="65"/>
    </row>
    <row r="131" ht="23.25" customHeight="1" spans="2:11">
      <c r="B131" s="65"/>
      <c r="C131" s="65"/>
      <c r="D131" s="65"/>
      <c r="E131" s="65"/>
      <c r="F131" s="65"/>
      <c r="G131" s="65"/>
      <c r="H131" s="65"/>
      <c r="I131" s="65"/>
      <c r="J131" s="65"/>
      <c r="K131" s="65"/>
    </row>
    <row r="132" ht="23.25" customHeight="1" spans="2:11">
      <c r="B132" s="65"/>
      <c r="C132" s="65"/>
      <c r="D132" s="65"/>
      <c r="E132" s="65"/>
      <c r="F132" s="65"/>
      <c r="G132" s="65"/>
      <c r="H132" s="65"/>
      <c r="I132" s="65"/>
      <c r="J132" s="65"/>
      <c r="K132" s="65"/>
    </row>
    <row r="133" ht="23.25" customHeight="1" spans="2:11">
      <c r="B133" s="65"/>
      <c r="C133" s="65"/>
      <c r="D133" s="65"/>
      <c r="E133" s="65"/>
      <c r="F133" s="65"/>
      <c r="G133" s="65"/>
      <c r="H133" s="65"/>
      <c r="I133" s="65"/>
      <c r="J133" s="65"/>
      <c r="K133" s="65"/>
    </row>
    <row r="134" ht="23.25" customHeight="1" spans="2:11">
      <c r="B134" s="65"/>
      <c r="C134" s="65"/>
      <c r="D134" s="65"/>
      <c r="E134" s="65"/>
      <c r="F134" s="65"/>
      <c r="G134" s="65"/>
      <c r="H134" s="65"/>
      <c r="I134" s="65"/>
      <c r="J134" s="65"/>
      <c r="K134" s="65"/>
    </row>
    <row r="135" ht="23.25" customHeight="1" spans="2:11">
      <c r="B135" s="65"/>
      <c r="C135" s="65"/>
      <c r="D135" s="65"/>
      <c r="E135" s="65"/>
      <c r="F135" s="65"/>
      <c r="G135" s="65"/>
      <c r="H135" s="65"/>
      <c r="I135" s="65"/>
      <c r="J135" s="65"/>
      <c r="K135" s="65"/>
    </row>
    <row r="136" ht="23.25" customHeight="1" spans="2:11">
      <c r="B136" s="65"/>
      <c r="C136" s="65"/>
      <c r="D136" s="65"/>
      <c r="E136" s="65"/>
      <c r="F136" s="65"/>
      <c r="G136" s="65"/>
      <c r="H136" s="65"/>
      <c r="I136" s="65"/>
      <c r="J136" s="65"/>
      <c r="K136" s="65"/>
    </row>
    <row r="137" ht="23.25" customHeight="1" spans="2:11">
      <c r="B137" s="65"/>
      <c r="C137" s="65"/>
      <c r="D137" s="65"/>
      <c r="E137" s="65"/>
      <c r="F137" s="65"/>
      <c r="G137" s="65"/>
      <c r="H137" s="65"/>
      <c r="I137" s="65"/>
      <c r="J137" s="65"/>
      <c r="K137" s="65"/>
    </row>
    <row r="138" ht="23.25" customHeight="1" spans="2:11">
      <c r="B138" s="65"/>
      <c r="C138" s="65"/>
      <c r="D138" s="65"/>
      <c r="E138" s="65"/>
      <c r="F138" s="65"/>
      <c r="G138" s="65"/>
      <c r="H138" s="65"/>
      <c r="I138" s="65"/>
      <c r="J138" s="65"/>
      <c r="K138" s="65"/>
    </row>
    <row r="139" ht="23.25" customHeight="1" spans="2:11">
      <c r="B139" s="65"/>
      <c r="C139" s="65"/>
      <c r="D139" s="65"/>
      <c r="E139" s="65"/>
      <c r="F139" s="65"/>
      <c r="G139" s="65"/>
      <c r="H139" s="65"/>
      <c r="I139" s="65"/>
      <c r="J139" s="65"/>
      <c r="K139" s="65"/>
    </row>
    <row r="140" ht="23.25" customHeight="1" spans="2:11">
      <c r="B140" s="65"/>
      <c r="C140" s="65"/>
      <c r="D140" s="65"/>
      <c r="E140" s="65"/>
      <c r="F140" s="65"/>
      <c r="G140" s="65"/>
      <c r="H140" s="65"/>
      <c r="I140" s="65"/>
      <c r="J140" s="65"/>
      <c r="K140" s="65"/>
    </row>
    <row r="141" ht="23.25" customHeight="1" spans="2:11">
      <c r="B141" s="65"/>
      <c r="C141" s="65"/>
      <c r="D141" s="65"/>
      <c r="E141" s="65"/>
      <c r="F141" s="65"/>
      <c r="G141" s="65"/>
      <c r="H141" s="65"/>
      <c r="I141" s="65"/>
      <c r="J141" s="65"/>
      <c r="K141" s="65"/>
    </row>
    <row r="142" ht="23.25" customHeight="1" spans="2:11">
      <c r="B142" s="65"/>
      <c r="C142" s="65"/>
      <c r="D142" s="65"/>
      <c r="E142" s="65"/>
      <c r="F142" s="65"/>
      <c r="G142" s="65"/>
      <c r="H142" s="65"/>
      <c r="I142" s="65"/>
      <c r="J142" s="65"/>
      <c r="K142" s="65"/>
    </row>
    <row r="143" ht="23.25" customHeight="1" spans="2:11">
      <c r="B143" s="65"/>
      <c r="C143" s="65"/>
      <c r="D143" s="65"/>
      <c r="E143" s="65"/>
      <c r="F143" s="65"/>
      <c r="G143" s="65"/>
      <c r="H143" s="65"/>
      <c r="I143" s="65"/>
      <c r="J143" s="65"/>
      <c r="K143" s="65"/>
    </row>
    <row r="144" ht="23.25" customHeight="1" spans="2:11">
      <c r="B144" s="65"/>
      <c r="C144" s="65"/>
      <c r="D144" s="65"/>
      <c r="E144" s="65"/>
      <c r="F144" s="65"/>
      <c r="G144" s="65"/>
      <c r="H144" s="65"/>
      <c r="I144" s="65"/>
      <c r="J144" s="65"/>
      <c r="K144" s="65"/>
    </row>
    <row r="145" ht="23.25" customHeight="1" spans="2:11">
      <c r="B145" s="65"/>
      <c r="C145" s="65"/>
      <c r="D145" s="65"/>
      <c r="E145" s="65"/>
      <c r="F145" s="65"/>
      <c r="G145" s="65"/>
      <c r="H145" s="65"/>
      <c r="I145" s="65"/>
      <c r="J145" s="65"/>
      <c r="K145" s="65"/>
    </row>
    <row r="146" ht="23.25" customHeight="1" spans="2:11">
      <c r="B146" s="65"/>
      <c r="C146" s="65"/>
      <c r="D146" s="65"/>
      <c r="E146" s="65"/>
      <c r="F146" s="65"/>
      <c r="G146" s="65"/>
      <c r="H146" s="65"/>
      <c r="I146" s="65"/>
      <c r="J146" s="65"/>
      <c r="K146" s="65"/>
    </row>
    <row r="147" ht="23.25" customHeight="1" spans="2:11">
      <c r="B147" s="65"/>
      <c r="C147" s="65"/>
      <c r="D147" s="65"/>
      <c r="E147" s="65"/>
      <c r="F147" s="65"/>
      <c r="G147" s="65"/>
      <c r="H147" s="65"/>
      <c r="I147" s="65"/>
      <c r="J147" s="65"/>
      <c r="K147" s="65"/>
    </row>
    <row r="148" ht="23.25" customHeight="1" spans="2:11">
      <c r="B148" s="65"/>
      <c r="C148" s="65"/>
      <c r="D148" s="65"/>
      <c r="E148" s="65"/>
      <c r="F148" s="65"/>
      <c r="G148" s="65"/>
      <c r="H148" s="65"/>
      <c r="I148" s="65"/>
      <c r="J148" s="65"/>
      <c r="K148" s="65"/>
    </row>
    <row r="149" ht="23.25" customHeight="1" spans="2:11">
      <c r="B149" s="65"/>
      <c r="C149" s="65"/>
      <c r="D149" s="65"/>
      <c r="E149" s="65"/>
      <c r="F149" s="65"/>
      <c r="G149" s="65"/>
      <c r="H149" s="65"/>
      <c r="I149" s="65"/>
      <c r="J149" s="65"/>
      <c r="K149" s="65"/>
    </row>
    <row r="150" ht="23.25" customHeight="1" spans="2:11">
      <c r="B150" s="65"/>
      <c r="C150" s="65"/>
      <c r="D150" s="65"/>
      <c r="E150" s="65"/>
      <c r="F150" s="65"/>
      <c r="G150" s="65"/>
      <c r="H150" s="65"/>
      <c r="I150" s="65"/>
      <c r="J150" s="65"/>
      <c r="K150" s="65"/>
    </row>
    <row r="151" ht="23.25" customHeight="1" spans="2:11">
      <c r="B151" s="65"/>
      <c r="C151" s="65"/>
      <c r="D151" s="65"/>
      <c r="E151" s="65"/>
      <c r="F151" s="65"/>
      <c r="G151" s="65"/>
      <c r="H151" s="65"/>
      <c r="I151" s="65"/>
      <c r="J151" s="65"/>
      <c r="K151" s="65"/>
    </row>
    <row r="152" ht="23.25" customHeight="1" spans="2:11">
      <c r="B152" s="65"/>
      <c r="C152" s="65"/>
      <c r="D152" s="65"/>
      <c r="E152" s="65"/>
      <c r="F152" s="65"/>
      <c r="G152" s="65"/>
      <c r="H152" s="65"/>
      <c r="I152" s="65"/>
      <c r="J152" s="65"/>
      <c r="K152" s="65"/>
    </row>
    <row r="153" ht="23.25" customHeight="1" spans="2:11">
      <c r="B153" s="65"/>
      <c r="C153" s="65"/>
      <c r="D153" s="65"/>
      <c r="E153" s="65"/>
      <c r="F153" s="65"/>
      <c r="G153" s="65"/>
      <c r="H153" s="65"/>
      <c r="I153" s="65"/>
      <c r="J153" s="65"/>
      <c r="K153" s="65"/>
    </row>
    <row r="154" ht="23.25" customHeight="1" spans="2:11">
      <c r="B154" s="65"/>
      <c r="C154" s="65"/>
      <c r="D154" s="65"/>
      <c r="E154" s="65"/>
      <c r="F154" s="65"/>
      <c r="G154" s="65"/>
      <c r="H154" s="65"/>
      <c r="I154" s="65"/>
      <c r="J154" s="65"/>
      <c r="K154" s="65"/>
    </row>
    <row r="155" ht="23.25" customHeight="1" spans="2:11">
      <c r="B155" s="65"/>
      <c r="C155" s="65"/>
      <c r="D155" s="65"/>
      <c r="E155" s="65"/>
      <c r="F155" s="65"/>
      <c r="G155" s="65"/>
      <c r="H155" s="65"/>
      <c r="I155" s="65"/>
      <c r="J155" s="65"/>
      <c r="K155" s="65"/>
    </row>
    <row r="156" ht="23.25" customHeight="1" spans="2:11">
      <c r="B156" s="65"/>
      <c r="C156" s="65"/>
      <c r="D156" s="65"/>
      <c r="E156" s="65"/>
      <c r="F156" s="65"/>
      <c r="G156" s="65"/>
      <c r="H156" s="65"/>
      <c r="I156" s="65"/>
      <c r="J156" s="65"/>
      <c r="K156" s="65"/>
    </row>
    <row r="157" ht="23.25" customHeight="1" spans="2:11">
      <c r="B157" s="65"/>
      <c r="C157" s="65"/>
      <c r="D157" s="65"/>
      <c r="E157" s="65"/>
      <c r="F157" s="65"/>
      <c r="G157" s="65"/>
      <c r="H157" s="65"/>
      <c r="I157" s="65"/>
      <c r="J157" s="65"/>
      <c r="K157" s="65"/>
    </row>
    <row r="158" ht="23.25" customHeight="1" spans="2:11">
      <c r="B158" s="65"/>
      <c r="C158" s="65"/>
      <c r="D158" s="65"/>
      <c r="E158" s="65"/>
      <c r="F158" s="65"/>
      <c r="G158" s="65"/>
      <c r="H158" s="65"/>
      <c r="I158" s="65"/>
      <c r="J158" s="65"/>
      <c r="K158" s="65"/>
    </row>
    <row r="159" ht="23.25" customHeight="1" spans="2:11">
      <c r="B159" s="65"/>
      <c r="C159" s="65"/>
      <c r="D159" s="65"/>
      <c r="E159" s="65"/>
      <c r="F159" s="65"/>
      <c r="G159" s="65"/>
      <c r="H159" s="65"/>
      <c r="I159" s="65"/>
      <c r="J159" s="65"/>
      <c r="K159" s="65"/>
    </row>
    <row r="160" ht="23.25" customHeight="1"/>
    <row r="161" ht="23.25" customHeight="1"/>
    <row r="162" ht="23.25" customHeight="1"/>
    <row r="163" ht="23.25" customHeight="1"/>
    <row r="164" ht="23.25" customHeight="1"/>
    <row r="165" ht="23.25" customHeight="1"/>
    <row r="166" ht="23.25" customHeight="1"/>
    <row r="167" ht="23.25" customHeight="1"/>
    <row r="168" ht="23.25" customHeight="1"/>
    <row r="169" ht="23.25" customHeight="1"/>
  </sheetData>
  <mergeCells count="4">
    <mergeCell ref="A12:F12"/>
    <mergeCell ref="G12:K12"/>
    <mergeCell ref="A28:F28"/>
    <mergeCell ref="G28:K28"/>
  </mergeCells>
  <pageMargins left="0.708661417322835" right="0.708661417322835" top="0.748031496062992" bottom="0.748031496062992" header="0.31496062992126" footer="0.31496062992126"/>
  <pageSetup paperSize="9" scale="60" orientation="landscape"/>
  <headerFooter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M236"/>
  <sheetViews>
    <sheetView showGridLines="0" zoomScale="85" zoomScaleNormal="85" workbookViewId="0">
      <selection activeCell="B13" sqref="B13"/>
    </sheetView>
  </sheetViews>
  <sheetFormatPr defaultColWidth="0" defaultRowHeight="15"/>
  <cols>
    <col min="1" max="1" width="2.71428571428571" customWidth="1"/>
    <col min="2" max="2" width="48.7142857142857" customWidth="1"/>
    <col min="3" max="6" width="12.1428571428571" customWidth="1"/>
    <col min="7" max="7" width="22.1428571428571" customWidth="1"/>
    <col min="8" max="9" width="12.1428571428571" customWidth="1"/>
    <col min="10" max="10" width="13.7142857142857" customWidth="1"/>
    <col min="11" max="11" width="17.7142857142857" customWidth="1"/>
    <col min="12" max="12" width="9.14285714285714" customWidth="1"/>
    <col min="13" max="13" width="8.57142857142857" customWidth="1"/>
    <col min="14" max="17" width="0" hidden="1" customWidth="1"/>
    <col min="18" max="16384" width="9.14285714285714" hidden="1"/>
  </cols>
  <sheetData>
    <row r="1" spans="1:1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97"/>
    </row>
    <row r="3" spans="1:1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97"/>
    </row>
    <row r="4" customHeight="1" spans="1:1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97"/>
    </row>
    <row r="5" spans="1:1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19"/>
    </row>
    <row r="11" ht="23.25" customHeight="1" spans="10:10">
      <c r="J11" s="348"/>
    </row>
    <row r="12" ht="23.25" customHeight="1" spans="2:12">
      <c r="B12" s="794" t="s">
        <v>206</v>
      </c>
      <c r="C12" s="68"/>
      <c r="D12" s="68"/>
      <c r="E12" s="68"/>
      <c r="F12" s="68"/>
      <c r="G12" s="68"/>
      <c r="H12" s="68"/>
      <c r="I12" s="68"/>
      <c r="J12" s="89"/>
      <c r="K12" s="45"/>
      <c r="L12" s="65"/>
    </row>
    <row r="13" ht="50.1" customHeight="1" spans="2:12">
      <c r="B13" s="440" t="s">
        <v>185</v>
      </c>
      <c r="C13" s="372" t="s">
        <v>186</v>
      </c>
      <c r="D13" s="372" t="s">
        <v>187</v>
      </c>
      <c r="E13" s="372" t="s">
        <v>188</v>
      </c>
      <c r="F13" s="372" t="s">
        <v>189</v>
      </c>
      <c r="G13" s="372" t="s">
        <v>190</v>
      </c>
      <c r="H13" s="372" t="s">
        <v>191</v>
      </c>
      <c r="I13" s="372" t="s">
        <v>192</v>
      </c>
      <c r="J13" s="373" t="s">
        <v>193</v>
      </c>
      <c r="K13" s="45"/>
      <c r="L13" s="65"/>
    </row>
    <row r="14" ht="23.25" customHeight="1" spans="2:12">
      <c r="B14" s="795" t="s">
        <v>4</v>
      </c>
      <c r="C14" s="796"/>
      <c r="D14" s="796"/>
      <c r="E14" s="796"/>
      <c r="F14" s="796"/>
      <c r="G14" s="796"/>
      <c r="H14" s="796"/>
      <c r="I14" s="796"/>
      <c r="J14" s="811"/>
      <c r="K14" s="376"/>
      <c r="L14" s="65"/>
    </row>
    <row r="15" ht="23.25" customHeight="1" spans="2:12">
      <c r="B15" s="797" t="s">
        <v>54</v>
      </c>
      <c r="C15" s="775">
        <v>12</v>
      </c>
      <c r="D15" s="775">
        <v>13</v>
      </c>
      <c r="E15" s="775">
        <v>13</v>
      </c>
      <c r="F15" s="775">
        <v>12</v>
      </c>
      <c r="G15" s="798">
        <f>IF(ISERROR(AVERAGE(E15:F15)),"_",(AVERAGE(E15:F15)))</f>
        <v>12.5</v>
      </c>
      <c r="H15" s="775">
        <v>1</v>
      </c>
      <c r="I15" s="775">
        <v>0</v>
      </c>
      <c r="J15" s="812">
        <v>12</v>
      </c>
      <c r="K15" s="376"/>
      <c r="L15" s="65"/>
    </row>
    <row r="16" ht="23.25" customHeight="1" spans="2:12">
      <c r="B16" s="799" t="s">
        <v>16</v>
      </c>
      <c r="C16" s="518">
        <v>15</v>
      </c>
      <c r="D16" s="518">
        <v>14</v>
      </c>
      <c r="E16" s="518">
        <v>67</v>
      </c>
      <c r="F16" s="518">
        <v>53</v>
      </c>
      <c r="G16" s="195">
        <f>IF(ISERROR(AVERAGE(E16:F16)),"_",(AVERAGE(E16:F16)))</f>
        <v>60</v>
      </c>
      <c r="H16" s="518">
        <v>5</v>
      </c>
      <c r="I16" s="518">
        <v>15</v>
      </c>
      <c r="J16" s="813">
        <v>47</v>
      </c>
      <c r="K16" s="376"/>
      <c r="L16" s="65"/>
    </row>
    <row r="17" ht="23.25" customHeight="1" spans="2:12">
      <c r="B17" s="799" t="s">
        <v>78</v>
      </c>
      <c r="C17" s="518">
        <v>5</v>
      </c>
      <c r="D17" s="518">
        <v>2</v>
      </c>
      <c r="E17" s="518">
        <v>10</v>
      </c>
      <c r="F17" s="518">
        <v>10</v>
      </c>
      <c r="G17" s="195">
        <f t="shared" ref="G17:G26" si="0">IF(ISERROR(AVERAGE(E17:F17)),"_",(AVERAGE(E17:F17)))</f>
        <v>10</v>
      </c>
      <c r="H17" s="518">
        <v>0</v>
      </c>
      <c r="I17" s="518">
        <v>1</v>
      </c>
      <c r="J17" s="813">
        <v>9</v>
      </c>
      <c r="K17" s="376"/>
      <c r="L17" s="65"/>
    </row>
    <row r="18" ht="23.25" customHeight="1" spans="2:12">
      <c r="B18" s="799" t="s">
        <v>38</v>
      </c>
      <c r="C18" s="518">
        <v>10</v>
      </c>
      <c r="D18" s="518">
        <v>6</v>
      </c>
      <c r="E18" s="518">
        <v>38</v>
      </c>
      <c r="F18" s="518">
        <v>34</v>
      </c>
      <c r="G18" s="195">
        <f t="shared" si="0"/>
        <v>36</v>
      </c>
      <c r="H18" s="518">
        <v>0</v>
      </c>
      <c r="I18" s="518">
        <v>5</v>
      </c>
      <c r="J18" s="813">
        <v>33</v>
      </c>
      <c r="K18" s="376"/>
      <c r="L18" s="65"/>
    </row>
    <row r="19" ht="23.25" customHeight="1" spans="2:12">
      <c r="B19" s="799" t="s">
        <v>49</v>
      </c>
      <c r="C19" s="518">
        <v>12</v>
      </c>
      <c r="D19" s="518">
        <v>10</v>
      </c>
      <c r="E19" s="518">
        <v>39</v>
      </c>
      <c r="F19" s="518">
        <v>34</v>
      </c>
      <c r="G19" s="195">
        <f t="shared" si="0"/>
        <v>36.5</v>
      </c>
      <c r="H19" s="518">
        <v>2</v>
      </c>
      <c r="I19" s="518">
        <v>7</v>
      </c>
      <c r="J19" s="813">
        <v>30</v>
      </c>
      <c r="K19" s="376"/>
      <c r="L19" s="65"/>
    </row>
    <row r="20" ht="23.25" customHeight="1" spans="2:12">
      <c r="B20" s="799" t="s">
        <v>194</v>
      </c>
      <c r="C20" s="518">
        <v>13</v>
      </c>
      <c r="D20" s="518">
        <v>13</v>
      </c>
      <c r="E20" s="518">
        <v>39</v>
      </c>
      <c r="F20" s="518">
        <v>41</v>
      </c>
      <c r="G20" s="195">
        <f t="shared" si="0"/>
        <v>40</v>
      </c>
      <c r="H20" s="518">
        <v>0</v>
      </c>
      <c r="I20" s="518">
        <v>13</v>
      </c>
      <c r="J20" s="813">
        <v>39</v>
      </c>
      <c r="K20" s="376"/>
      <c r="L20" s="65"/>
    </row>
    <row r="21" ht="23.25" customHeight="1" spans="2:12">
      <c r="B21" s="799" t="s">
        <v>25</v>
      </c>
      <c r="C21" s="518">
        <v>5</v>
      </c>
      <c r="D21" s="518">
        <v>5</v>
      </c>
      <c r="E21" s="518">
        <v>43</v>
      </c>
      <c r="F21" s="518">
        <v>34</v>
      </c>
      <c r="G21" s="195">
        <f t="shared" si="0"/>
        <v>38.5</v>
      </c>
      <c r="H21" s="518">
        <v>1</v>
      </c>
      <c r="I21" s="518">
        <v>12</v>
      </c>
      <c r="J21" s="813">
        <v>30</v>
      </c>
      <c r="K21" s="376"/>
      <c r="L21" s="65"/>
    </row>
    <row r="22" ht="23.25" customHeight="1" spans="2:12">
      <c r="B22" s="799" t="s">
        <v>31</v>
      </c>
      <c r="C22" s="518">
        <v>15</v>
      </c>
      <c r="D22" s="518">
        <v>14</v>
      </c>
      <c r="E22" s="518">
        <v>50</v>
      </c>
      <c r="F22" s="518">
        <v>44</v>
      </c>
      <c r="G22" s="195">
        <f t="shared" si="0"/>
        <v>47</v>
      </c>
      <c r="H22" s="518">
        <v>0</v>
      </c>
      <c r="I22" s="518">
        <v>8</v>
      </c>
      <c r="J22" s="813">
        <v>42</v>
      </c>
      <c r="K22" s="150"/>
      <c r="L22" s="65"/>
    </row>
    <row r="23" ht="23.25" customHeight="1" spans="1:12">
      <c r="A23" s="65"/>
      <c r="B23" s="799" t="s">
        <v>21</v>
      </c>
      <c r="C23" s="518">
        <v>10</v>
      </c>
      <c r="D23" s="518">
        <v>8</v>
      </c>
      <c r="E23" s="518">
        <v>42</v>
      </c>
      <c r="F23" s="518">
        <v>39</v>
      </c>
      <c r="G23" s="195">
        <f t="shared" si="0"/>
        <v>40.5</v>
      </c>
      <c r="H23" s="518">
        <v>0</v>
      </c>
      <c r="I23" s="518">
        <v>5</v>
      </c>
      <c r="J23" s="813">
        <v>37</v>
      </c>
      <c r="K23" s="30"/>
      <c r="L23" s="65"/>
    </row>
    <row r="24" ht="23.25" customHeight="1" spans="1:12">
      <c r="A24" s="65"/>
      <c r="B24" s="799" t="s">
        <v>70</v>
      </c>
      <c r="C24" s="518">
        <v>7</v>
      </c>
      <c r="D24" s="518">
        <v>2</v>
      </c>
      <c r="E24" s="518">
        <v>7</v>
      </c>
      <c r="F24" s="518">
        <v>7</v>
      </c>
      <c r="G24" s="195">
        <f t="shared" si="0"/>
        <v>7</v>
      </c>
      <c r="H24" s="518">
        <v>2</v>
      </c>
      <c r="I24" s="518">
        <v>0</v>
      </c>
      <c r="J24" s="813">
        <v>5</v>
      </c>
      <c r="K24" s="30"/>
      <c r="L24" s="65"/>
    </row>
    <row r="25" ht="23.25" customHeight="1" spans="1:12">
      <c r="A25" s="65"/>
      <c r="B25" s="800" t="s">
        <v>46</v>
      </c>
      <c r="C25" s="518">
        <v>10</v>
      </c>
      <c r="D25" s="518">
        <v>8</v>
      </c>
      <c r="E25" s="518">
        <v>8</v>
      </c>
      <c r="F25" s="518">
        <v>7</v>
      </c>
      <c r="G25" s="195">
        <f t="shared" si="0"/>
        <v>7.5</v>
      </c>
      <c r="H25" s="518">
        <v>1</v>
      </c>
      <c r="I25" s="518">
        <v>0</v>
      </c>
      <c r="J25" s="814">
        <v>7</v>
      </c>
      <c r="K25" s="30"/>
      <c r="L25" s="65"/>
    </row>
    <row r="26" ht="23.25" customHeight="1" spans="1:12">
      <c r="A26" s="65"/>
      <c r="B26" s="795" t="s">
        <v>195</v>
      </c>
      <c r="C26" s="801">
        <f>SUM(C15:C25)</f>
        <v>114</v>
      </c>
      <c r="D26" s="801">
        <f>SUM(D15:D25)</f>
        <v>95</v>
      </c>
      <c r="E26" s="213">
        <f>SUM(E15:E25)</f>
        <v>356</v>
      </c>
      <c r="F26" s="801">
        <f>SUM(F15:F25)</f>
        <v>315</v>
      </c>
      <c r="G26" s="213">
        <f t="shared" si="0"/>
        <v>335.5</v>
      </c>
      <c r="H26" s="801">
        <f>SUM(H15:H25)</f>
        <v>12</v>
      </c>
      <c r="I26" s="801">
        <f>SUM(I15:I25)</f>
        <v>66</v>
      </c>
      <c r="J26" s="280">
        <f>SUM(J15:J25)</f>
        <v>291</v>
      </c>
      <c r="K26" s="45"/>
      <c r="L26" s="65"/>
    </row>
    <row r="27" ht="23.25" customHeight="1" spans="1:12">
      <c r="A27" s="65"/>
      <c r="B27" s="795" t="s">
        <v>3</v>
      </c>
      <c r="C27" s="802"/>
      <c r="D27" s="802"/>
      <c r="E27" s="803"/>
      <c r="F27" s="802"/>
      <c r="G27" s="803"/>
      <c r="H27" s="802"/>
      <c r="I27" s="802"/>
      <c r="J27" s="815"/>
      <c r="K27" s="45"/>
      <c r="L27" s="65"/>
    </row>
    <row r="28" ht="23.25" customHeight="1" spans="1:12">
      <c r="A28" s="65"/>
      <c r="B28" s="799" t="s">
        <v>196</v>
      </c>
      <c r="C28" s="804">
        <v>22</v>
      </c>
      <c r="D28" s="804">
        <v>23</v>
      </c>
      <c r="E28" s="804">
        <v>11</v>
      </c>
      <c r="F28" s="804">
        <v>31</v>
      </c>
      <c r="G28" s="805">
        <f t="shared" ref="G28:G52" si="1">IF(ISERROR(AVERAGE(E28:F28)),"_",(AVERAGE(E28:F28)))</f>
        <v>21</v>
      </c>
      <c r="H28" s="804">
        <v>1</v>
      </c>
      <c r="I28" s="816">
        <v>11</v>
      </c>
      <c r="J28" s="817">
        <v>22</v>
      </c>
      <c r="K28" s="376"/>
      <c r="L28" s="65"/>
    </row>
    <row r="29" ht="23.25" customHeight="1" spans="1:12">
      <c r="A29" s="65"/>
      <c r="B29" s="799" t="s">
        <v>54</v>
      </c>
      <c r="C29" s="518">
        <v>15</v>
      </c>
      <c r="D29" s="518">
        <v>15</v>
      </c>
      <c r="E29" s="518">
        <v>42</v>
      </c>
      <c r="F29" s="518">
        <v>32</v>
      </c>
      <c r="G29" s="806">
        <f t="shared" si="1"/>
        <v>37</v>
      </c>
      <c r="H29" s="518">
        <v>1</v>
      </c>
      <c r="I29" s="195">
        <v>13</v>
      </c>
      <c r="J29" s="813">
        <v>28</v>
      </c>
      <c r="K29" s="376"/>
      <c r="L29" s="65"/>
    </row>
    <row r="30" ht="23.25" customHeight="1" spans="1:12">
      <c r="A30" s="65"/>
      <c r="B30" s="799" t="s">
        <v>16</v>
      </c>
      <c r="C30" s="518">
        <v>20</v>
      </c>
      <c r="D30" s="518">
        <v>19</v>
      </c>
      <c r="E30" s="518">
        <v>51</v>
      </c>
      <c r="F30" s="518">
        <v>35</v>
      </c>
      <c r="G30" s="806">
        <f t="shared" si="1"/>
        <v>43</v>
      </c>
      <c r="H30" s="518">
        <v>3</v>
      </c>
      <c r="I30" s="195">
        <v>18</v>
      </c>
      <c r="J30" s="813">
        <v>30</v>
      </c>
      <c r="K30" s="376"/>
      <c r="L30" s="65"/>
    </row>
    <row r="31" ht="23.25" customHeight="1" spans="1:12">
      <c r="A31" s="65"/>
      <c r="B31" s="799" t="s">
        <v>108</v>
      </c>
      <c r="C31" s="518">
        <v>12</v>
      </c>
      <c r="D31" s="518">
        <v>11</v>
      </c>
      <c r="E31" s="518">
        <v>11</v>
      </c>
      <c r="F31" s="518">
        <v>11</v>
      </c>
      <c r="G31" s="806">
        <f t="shared" si="1"/>
        <v>11</v>
      </c>
      <c r="H31" s="518">
        <v>0</v>
      </c>
      <c r="I31" s="195">
        <v>0</v>
      </c>
      <c r="J31" s="813">
        <v>11</v>
      </c>
      <c r="K31" s="376"/>
      <c r="L31" s="65"/>
    </row>
    <row r="32" ht="23.25" customHeight="1" spans="1:12">
      <c r="A32" s="65"/>
      <c r="B32" s="799" t="s">
        <v>58</v>
      </c>
      <c r="C32" s="518">
        <v>15</v>
      </c>
      <c r="D32" s="518">
        <v>12</v>
      </c>
      <c r="E32" s="518">
        <v>35</v>
      </c>
      <c r="F32" s="518">
        <v>25</v>
      </c>
      <c r="G32" s="806">
        <f t="shared" si="1"/>
        <v>30</v>
      </c>
      <c r="H32" s="518">
        <v>4</v>
      </c>
      <c r="I32" s="195">
        <v>11</v>
      </c>
      <c r="J32" s="813">
        <v>20</v>
      </c>
      <c r="K32" s="376"/>
      <c r="L32" s="65"/>
    </row>
    <row r="33" ht="23.25" customHeight="1" spans="1:12">
      <c r="A33" s="65"/>
      <c r="B33" s="799" t="s">
        <v>61</v>
      </c>
      <c r="C33" s="518">
        <v>14</v>
      </c>
      <c r="D33" s="518">
        <v>8</v>
      </c>
      <c r="E33" s="518">
        <v>31</v>
      </c>
      <c r="F33" s="518">
        <v>23</v>
      </c>
      <c r="G33" s="806">
        <f t="shared" si="1"/>
        <v>27</v>
      </c>
      <c r="H33" s="518">
        <v>0</v>
      </c>
      <c r="I33" s="195">
        <v>12</v>
      </c>
      <c r="J33" s="813">
        <v>19</v>
      </c>
      <c r="K33" s="376"/>
      <c r="L33" s="65"/>
    </row>
    <row r="34" ht="23.25" customHeight="1" spans="1:12">
      <c r="A34" s="65"/>
      <c r="B34" s="799" t="s">
        <v>38</v>
      </c>
      <c r="C34" s="518">
        <v>15</v>
      </c>
      <c r="D34" s="518">
        <v>11</v>
      </c>
      <c r="E34" s="518">
        <v>40</v>
      </c>
      <c r="F34" s="518">
        <v>27</v>
      </c>
      <c r="G34" s="806">
        <f t="shared" si="1"/>
        <v>33.5</v>
      </c>
      <c r="H34" s="518">
        <v>1</v>
      </c>
      <c r="I34" s="195">
        <v>13</v>
      </c>
      <c r="J34" s="813">
        <v>26</v>
      </c>
      <c r="K34" s="376"/>
      <c r="L34" s="65"/>
    </row>
    <row r="35" ht="23.25" customHeight="1" spans="1:12">
      <c r="A35" s="65"/>
      <c r="B35" s="799" t="s">
        <v>102</v>
      </c>
      <c r="C35" s="518">
        <v>12</v>
      </c>
      <c r="D35" s="518">
        <v>11</v>
      </c>
      <c r="E35" s="518">
        <v>38</v>
      </c>
      <c r="F35" s="518">
        <v>24</v>
      </c>
      <c r="G35" s="806">
        <f t="shared" si="1"/>
        <v>31</v>
      </c>
      <c r="H35" s="518">
        <v>2</v>
      </c>
      <c r="I35" s="195">
        <v>18</v>
      </c>
      <c r="J35" s="813">
        <v>18</v>
      </c>
      <c r="K35" s="376"/>
      <c r="L35" s="65"/>
    </row>
    <row r="36" ht="23.25" customHeight="1" spans="1:12">
      <c r="A36" s="65"/>
      <c r="B36" s="799" t="s">
        <v>49</v>
      </c>
      <c r="C36" s="518">
        <v>20</v>
      </c>
      <c r="D36" s="518">
        <v>20</v>
      </c>
      <c r="E36" s="518">
        <v>51</v>
      </c>
      <c r="F36" s="518">
        <v>42</v>
      </c>
      <c r="G36" s="806">
        <f t="shared" si="1"/>
        <v>46.5</v>
      </c>
      <c r="H36" s="518">
        <v>5</v>
      </c>
      <c r="I36" s="195">
        <v>12</v>
      </c>
      <c r="J36" s="813">
        <v>34</v>
      </c>
      <c r="K36" s="150"/>
      <c r="L36" s="65"/>
    </row>
    <row r="37" ht="23.25" customHeight="1" spans="1:12">
      <c r="A37" s="65"/>
      <c r="B37" s="799" t="s">
        <v>34</v>
      </c>
      <c r="C37" s="518">
        <v>29</v>
      </c>
      <c r="D37" s="518">
        <v>24</v>
      </c>
      <c r="E37" s="518">
        <v>64</v>
      </c>
      <c r="F37" s="518">
        <v>43</v>
      </c>
      <c r="G37" s="806">
        <f t="shared" si="1"/>
        <v>53.5</v>
      </c>
      <c r="H37" s="518">
        <v>1</v>
      </c>
      <c r="I37" s="195">
        <v>23</v>
      </c>
      <c r="J37" s="813">
        <v>40</v>
      </c>
      <c r="K37" s="150"/>
      <c r="L37" s="65"/>
    </row>
    <row r="38" ht="23.25" customHeight="1" spans="1:12">
      <c r="A38" s="65"/>
      <c r="B38" s="799" t="s">
        <v>112</v>
      </c>
      <c r="C38" s="518">
        <v>18</v>
      </c>
      <c r="D38" s="518">
        <v>18</v>
      </c>
      <c r="E38" s="518">
        <v>18</v>
      </c>
      <c r="F38" s="518">
        <v>18</v>
      </c>
      <c r="G38" s="806">
        <f t="shared" si="1"/>
        <v>18</v>
      </c>
      <c r="H38" s="518">
        <v>0</v>
      </c>
      <c r="I38" s="195">
        <v>0</v>
      </c>
      <c r="J38" s="813">
        <v>18</v>
      </c>
      <c r="K38" s="150"/>
      <c r="L38" s="65"/>
    </row>
    <row r="39" ht="23.25" customHeight="1" spans="1:12">
      <c r="A39" s="65"/>
      <c r="B39" s="799" t="s">
        <v>73</v>
      </c>
      <c r="C39" s="518">
        <v>20</v>
      </c>
      <c r="D39" s="518">
        <v>11</v>
      </c>
      <c r="E39" s="518">
        <v>41</v>
      </c>
      <c r="F39" s="518">
        <v>36</v>
      </c>
      <c r="G39" s="806">
        <f t="shared" si="1"/>
        <v>38.5</v>
      </c>
      <c r="H39" s="518">
        <v>4</v>
      </c>
      <c r="I39" s="195">
        <v>6</v>
      </c>
      <c r="J39" s="813">
        <v>31</v>
      </c>
      <c r="K39" s="39"/>
      <c r="L39" s="65"/>
    </row>
    <row r="40" ht="23.25" customHeight="1" spans="1:12">
      <c r="A40" s="65"/>
      <c r="B40" s="807" t="s">
        <v>92</v>
      </c>
      <c r="C40" s="518">
        <v>10</v>
      </c>
      <c r="D40" s="518">
        <v>9</v>
      </c>
      <c r="E40" s="518">
        <v>22</v>
      </c>
      <c r="F40" s="518">
        <v>20</v>
      </c>
      <c r="G40" s="806">
        <f t="shared" si="1"/>
        <v>21</v>
      </c>
      <c r="H40" s="518">
        <v>2</v>
      </c>
      <c r="I40" s="195">
        <v>8</v>
      </c>
      <c r="J40" s="813">
        <v>12</v>
      </c>
      <c r="K40" s="45"/>
      <c r="L40" s="65"/>
    </row>
    <row r="41" ht="23.25" customHeight="1" spans="1:12">
      <c r="A41" s="65"/>
      <c r="B41" s="799" t="s">
        <v>25</v>
      </c>
      <c r="C41" s="518">
        <v>13</v>
      </c>
      <c r="D41" s="518">
        <v>12</v>
      </c>
      <c r="E41" s="518">
        <v>31</v>
      </c>
      <c r="F41" s="518">
        <v>26</v>
      </c>
      <c r="G41" s="806">
        <f t="shared" si="1"/>
        <v>28.5</v>
      </c>
      <c r="H41" s="518">
        <v>1</v>
      </c>
      <c r="I41" s="195">
        <v>9</v>
      </c>
      <c r="J41" s="813">
        <v>21</v>
      </c>
      <c r="K41" s="45"/>
      <c r="L41" s="65"/>
    </row>
    <row r="42" ht="23.25" customHeight="1" spans="1:12">
      <c r="A42" s="65"/>
      <c r="B42" s="799" t="s">
        <v>98</v>
      </c>
      <c r="C42" s="518">
        <v>15</v>
      </c>
      <c r="D42" s="518">
        <v>15</v>
      </c>
      <c r="E42" s="518">
        <v>45</v>
      </c>
      <c r="F42" s="518">
        <v>33</v>
      </c>
      <c r="G42" s="806">
        <f t="shared" si="1"/>
        <v>39</v>
      </c>
      <c r="H42" s="518">
        <v>4</v>
      </c>
      <c r="I42" s="195">
        <v>12</v>
      </c>
      <c r="J42" s="813">
        <v>29</v>
      </c>
      <c r="K42" s="376"/>
      <c r="L42" s="65"/>
    </row>
    <row r="43" ht="23.25" customHeight="1" spans="1:12">
      <c r="A43" s="65"/>
      <c r="B43" s="799" t="s">
        <v>31</v>
      </c>
      <c r="C43" s="518">
        <v>22</v>
      </c>
      <c r="D43" s="518">
        <v>13</v>
      </c>
      <c r="E43" s="518">
        <v>54</v>
      </c>
      <c r="F43" s="518">
        <v>43</v>
      </c>
      <c r="G43" s="806">
        <f t="shared" si="1"/>
        <v>48.5</v>
      </c>
      <c r="H43" s="518">
        <v>1</v>
      </c>
      <c r="I43" s="195">
        <v>21</v>
      </c>
      <c r="J43" s="813">
        <v>32</v>
      </c>
      <c r="K43" s="376"/>
      <c r="L43" s="65"/>
    </row>
    <row r="44" ht="23.25" customHeight="1" spans="1:12">
      <c r="A44" s="65"/>
      <c r="B44" s="799" t="s">
        <v>21</v>
      </c>
      <c r="C44" s="518">
        <v>20</v>
      </c>
      <c r="D44" s="518">
        <v>10</v>
      </c>
      <c r="E44" s="518">
        <v>46</v>
      </c>
      <c r="F44" s="518">
        <v>40</v>
      </c>
      <c r="G44" s="806">
        <f t="shared" si="1"/>
        <v>43</v>
      </c>
      <c r="H44" s="518">
        <v>2</v>
      </c>
      <c r="I44" s="195">
        <v>18</v>
      </c>
      <c r="J44" s="813">
        <v>26</v>
      </c>
      <c r="K44" s="376"/>
      <c r="L44" s="65"/>
    </row>
    <row r="45" ht="23.25" customHeight="1" spans="1:12">
      <c r="A45" s="65"/>
      <c r="B45" s="799" t="s">
        <v>42</v>
      </c>
      <c r="C45" s="518">
        <v>20</v>
      </c>
      <c r="D45" s="518">
        <v>11</v>
      </c>
      <c r="E45" s="518">
        <v>58</v>
      </c>
      <c r="F45" s="518">
        <v>41</v>
      </c>
      <c r="G45" s="806">
        <f t="shared" si="1"/>
        <v>49.5</v>
      </c>
      <c r="H45" s="518">
        <v>3</v>
      </c>
      <c r="I45" s="195">
        <v>23</v>
      </c>
      <c r="J45" s="813">
        <v>32</v>
      </c>
      <c r="K45" s="376"/>
      <c r="L45" s="65"/>
    </row>
    <row r="46" ht="23.25" customHeight="1" spans="1:12">
      <c r="A46" s="65"/>
      <c r="B46" s="799" t="s">
        <v>66</v>
      </c>
      <c r="C46" s="518">
        <v>15</v>
      </c>
      <c r="D46" s="518">
        <v>15</v>
      </c>
      <c r="E46" s="518">
        <v>28</v>
      </c>
      <c r="F46" s="518">
        <v>14</v>
      </c>
      <c r="G46" s="806">
        <f t="shared" si="1"/>
        <v>21</v>
      </c>
      <c r="H46" s="518">
        <v>13</v>
      </c>
      <c r="I46" s="195">
        <v>6</v>
      </c>
      <c r="J46" s="813">
        <v>9</v>
      </c>
      <c r="K46" s="376"/>
      <c r="L46" s="65"/>
    </row>
    <row r="47" ht="23.25" customHeight="1" spans="1:12">
      <c r="A47" s="65"/>
      <c r="B47" s="799" t="s">
        <v>95</v>
      </c>
      <c r="C47" s="518">
        <v>20</v>
      </c>
      <c r="D47" s="518">
        <v>15</v>
      </c>
      <c r="E47" s="518">
        <v>47</v>
      </c>
      <c r="F47" s="518">
        <v>36</v>
      </c>
      <c r="G47" s="806">
        <f t="shared" si="1"/>
        <v>41.5</v>
      </c>
      <c r="H47" s="518">
        <v>3</v>
      </c>
      <c r="I47" s="195">
        <v>12</v>
      </c>
      <c r="J47" s="813">
        <v>32</v>
      </c>
      <c r="K47" s="376"/>
      <c r="L47" s="65"/>
    </row>
    <row r="48" ht="23.25" customHeight="1" spans="1:12">
      <c r="A48" s="65"/>
      <c r="B48" s="799" t="s">
        <v>70</v>
      </c>
      <c r="C48" s="518">
        <v>15</v>
      </c>
      <c r="D48" s="518">
        <v>12</v>
      </c>
      <c r="E48" s="518">
        <v>28</v>
      </c>
      <c r="F48" s="518">
        <v>19</v>
      </c>
      <c r="G48" s="806">
        <f t="shared" si="1"/>
        <v>23.5</v>
      </c>
      <c r="H48" s="518">
        <v>3</v>
      </c>
      <c r="I48" s="195">
        <v>9</v>
      </c>
      <c r="J48" s="813">
        <v>16</v>
      </c>
      <c r="K48" s="484"/>
      <c r="L48" s="65"/>
    </row>
    <row r="49" ht="23.25" customHeight="1" spans="1:12">
      <c r="A49" s="65"/>
      <c r="B49" s="799" t="s">
        <v>81</v>
      </c>
      <c r="C49" s="518">
        <v>15</v>
      </c>
      <c r="D49" s="518">
        <v>12</v>
      </c>
      <c r="E49" s="518">
        <v>37</v>
      </c>
      <c r="F49" s="518">
        <v>31</v>
      </c>
      <c r="G49" s="806">
        <f t="shared" si="1"/>
        <v>34</v>
      </c>
      <c r="H49" s="518">
        <v>3</v>
      </c>
      <c r="I49" s="195">
        <v>10</v>
      </c>
      <c r="J49" s="813">
        <v>24</v>
      </c>
      <c r="K49" s="150"/>
      <c r="L49" s="65"/>
    </row>
    <row r="50" ht="23.25" customHeight="1" spans="1:12">
      <c r="A50" s="65"/>
      <c r="B50" s="799" t="s">
        <v>46</v>
      </c>
      <c r="C50" s="808">
        <v>20</v>
      </c>
      <c r="D50" s="808">
        <v>15</v>
      </c>
      <c r="E50" s="808">
        <v>46</v>
      </c>
      <c r="F50" s="808">
        <v>32</v>
      </c>
      <c r="G50" s="809">
        <f t="shared" si="1"/>
        <v>39</v>
      </c>
      <c r="H50" s="808">
        <v>0</v>
      </c>
      <c r="I50" s="686">
        <v>15</v>
      </c>
      <c r="J50" s="814">
        <v>31</v>
      </c>
      <c r="K50" s="39"/>
      <c r="L50" s="65"/>
    </row>
    <row r="51" ht="23.25" customHeight="1" spans="1:12">
      <c r="A51" s="65"/>
      <c r="B51" s="795" t="s">
        <v>197</v>
      </c>
      <c r="C51" s="213">
        <f>SUM(C28:C50)</f>
        <v>397</v>
      </c>
      <c r="D51" s="213">
        <f>SUM(D28:D50)</f>
        <v>322</v>
      </c>
      <c r="E51" s="213">
        <f>SUM(E28:E50)</f>
        <v>875</v>
      </c>
      <c r="F51" s="213">
        <f>SUM(F28:F50)</f>
        <v>682</v>
      </c>
      <c r="G51" s="213">
        <f t="shared" si="1"/>
        <v>778.5</v>
      </c>
      <c r="H51" s="213">
        <f>SUM(H28:H50)</f>
        <v>57</v>
      </c>
      <c r="I51" s="198">
        <f>SUM(I28:I50)</f>
        <v>280</v>
      </c>
      <c r="J51" s="280">
        <f>SUM(J28:J50)</f>
        <v>561</v>
      </c>
      <c r="K51" s="39"/>
      <c r="L51" s="65"/>
    </row>
    <row r="52" ht="23.25" customHeight="1" spans="1:12">
      <c r="A52" s="65"/>
      <c r="B52" s="185" t="s">
        <v>198</v>
      </c>
      <c r="C52" s="447">
        <f>C26+C51</f>
        <v>511</v>
      </c>
      <c r="D52" s="447">
        <f>D26+D51</f>
        <v>417</v>
      </c>
      <c r="E52" s="810">
        <f>E26+E51</f>
        <v>1231</v>
      </c>
      <c r="F52" s="810">
        <f>F26+F51</f>
        <v>997</v>
      </c>
      <c r="G52" s="810">
        <f t="shared" si="1"/>
        <v>1114</v>
      </c>
      <c r="H52" s="447">
        <f>H26+H51</f>
        <v>69</v>
      </c>
      <c r="I52" s="186">
        <f>I26+I51</f>
        <v>346</v>
      </c>
      <c r="J52" s="445">
        <f>J26+J51</f>
        <v>852</v>
      </c>
      <c r="K52" s="45"/>
      <c r="L52" s="65"/>
    </row>
    <row r="53" ht="23.25" customHeight="1" spans="1:12">
      <c r="A53" s="65"/>
      <c r="B53" s="35" t="s">
        <v>131</v>
      </c>
      <c r="C53" s="68"/>
      <c r="D53" s="68"/>
      <c r="E53" s="68"/>
      <c r="F53" s="68"/>
      <c r="G53" s="68"/>
      <c r="H53" s="68"/>
      <c r="I53" s="68"/>
      <c r="J53" s="68"/>
      <c r="K53" s="45"/>
      <c r="L53" s="65"/>
    </row>
    <row r="54" ht="23.25" customHeight="1" spans="1:12">
      <c r="A54" s="65"/>
      <c r="B54" s="67" t="s">
        <v>199</v>
      </c>
      <c r="C54" s="68"/>
      <c r="D54" s="68"/>
      <c r="E54" s="68"/>
      <c r="F54" s="68"/>
      <c r="G54" s="68"/>
      <c r="H54" s="68"/>
      <c r="I54" s="68"/>
      <c r="J54" s="68"/>
      <c r="K54" s="376"/>
      <c r="L54" s="65"/>
    </row>
    <row r="55" customHeight="1" spans="1:12">
      <c r="A55" s="65"/>
      <c r="B55" s="785" t="s">
        <v>117</v>
      </c>
      <c r="C55" s="82"/>
      <c r="D55" s="82"/>
      <c r="E55" s="82"/>
      <c r="F55" s="82"/>
      <c r="G55" s="82"/>
      <c r="H55" s="82"/>
      <c r="I55" s="159"/>
      <c r="J55" s="159"/>
      <c r="K55" s="376"/>
      <c r="L55" s="65"/>
    </row>
    <row r="56" customHeight="1" spans="1:12">
      <c r="A56" s="65"/>
      <c r="B56" s="475" t="s">
        <v>207</v>
      </c>
      <c r="C56" s="82"/>
      <c r="D56" s="82"/>
      <c r="E56" s="82"/>
      <c r="F56" s="82"/>
      <c r="G56" s="82"/>
      <c r="H56" s="82"/>
      <c r="I56" s="164"/>
      <c r="J56" s="164"/>
      <c r="K56" s="376"/>
      <c r="L56" s="65"/>
    </row>
    <row r="57" customHeight="1" spans="1:12">
      <c r="A57" s="65"/>
      <c r="B57" s="475" t="s">
        <v>201</v>
      </c>
      <c r="C57" s="82"/>
      <c r="D57" s="82"/>
      <c r="E57" s="82"/>
      <c r="F57" s="82"/>
      <c r="G57" s="82"/>
      <c r="H57" s="82"/>
      <c r="I57" s="164"/>
      <c r="J57" s="164"/>
      <c r="K57" s="376"/>
      <c r="L57" s="65"/>
    </row>
    <row r="58" customHeight="1" spans="1:12">
      <c r="A58" s="65"/>
      <c r="B58" s="470" t="s">
        <v>120</v>
      </c>
      <c r="C58" s="82"/>
      <c r="D58" s="82"/>
      <c r="E58" s="82"/>
      <c r="F58" s="82"/>
      <c r="G58" s="82"/>
      <c r="H58" s="82"/>
      <c r="I58" s="164"/>
      <c r="J58" s="164"/>
      <c r="K58" s="376"/>
      <c r="L58" s="65"/>
    </row>
    <row r="59" ht="23.25" customHeight="1" spans="1:12">
      <c r="A59" s="65"/>
      <c r="B59" s="475"/>
      <c r="C59" s="82"/>
      <c r="D59" s="82"/>
      <c r="E59" s="82"/>
      <c r="F59" s="82"/>
      <c r="G59" s="82"/>
      <c r="H59" s="82"/>
      <c r="I59" s="164"/>
      <c r="J59" s="164"/>
      <c r="K59" s="376"/>
      <c r="L59" s="65"/>
    </row>
    <row r="60" ht="23.25" customHeight="1" spans="1:12">
      <c r="A60" s="65"/>
      <c r="B60" s="475"/>
      <c r="C60" s="82"/>
      <c r="D60" s="82"/>
      <c r="E60" s="82"/>
      <c r="F60" s="82"/>
      <c r="G60" s="82"/>
      <c r="H60" s="82"/>
      <c r="I60" s="159"/>
      <c r="J60" s="159"/>
      <c r="K60" s="376"/>
      <c r="L60" s="65"/>
    </row>
    <row r="61" ht="23.25" customHeight="1" spans="2:12">
      <c r="B61" s="343"/>
      <c r="C61" s="709"/>
      <c r="D61" s="709"/>
      <c r="E61" s="709"/>
      <c r="F61" s="709"/>
      <c r="G61" s="709"/>
      <c r="H61" s="709"/>
      <c r="I61" s="681"/>
      <c r="J61" s="681"/>
      <c r="K61" s="484"/>
      <c r="L61" s="65"/>
    </row>
    <row r="62" ht="23.25" customHeight="1" spans="2:12">
      <c r="B62" s="35"/>
      <c r="C62" s="150"/>
      <c r="D62" s="150"/>
      <c r="E62" s="150"/>
      <c r="F62" s="150"/>
      <c r="G62" s="150"/>
      <c r="H62" s="150"/>
      <c r="I62" s="150"/>
      <c r="J62" s="150"/>
      <c r="K62" s="150"/>
      <c r="L62" s="65"/>
    </row>
    <row r="63" ht="23.25" customHeight="1" spans="2:12">
      <c r="B63" s="701"/>
      <c r="C63" s="98"/>
      <c r="D63" s="98"/>
      <c r="E63" s="98"/>
      <c r="F63" s="98"/>
      <c r="G63" s="98"/>
      <c r="H63" s="98"/>
      <c r="I63" s="98"/>
      <c r="J63" s="98"/>
      <c r="K63" s="98"/>
      <c r="L63" s="65"/>
    </row>
    <row r="64" ht="23.25" customHeight="1" spans="2:12"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65"/>
    </row>
    <row r="65" ht="23.25" customHeight="1" spans="2:12">
      <c r="B65" s="333"/>
      <c r="C65" s="487"/>
      <c r="D65" s="488"/>
      <c r="E65" s="489"/>
      <c r="F65" s="489"/>
      <c r="G65" s="490"/>
      <c r="H65" s="73"/>
      <c r="I65" s="697"/>
      <c r="J65" s="697"/>
      <c r="K65" s="73"/>
      <c r="L65" s="65"/>
    </row>
    <row r="66" ht="23.25" customHeight="1" spans="2:12">
      <c r="B66" s="491"/>
      <c r="C66" s="492"/>
      <c r="D66" s="492"/>
      <c r="E66" s="492"/>
      <c r="F66" s="492"/>
      <c r="G66" s="492"/>
      <c r="H66" s="492"/>
      <c r="I66" s="699"/>
      <c r="J66" s="699"/>
      <c r="K66" s="73"/>
      <c r="L66" s="65"/>
    </row>
    <row r="67" ht="23.25" customHeight="1" spans="2:12">
      <c r="B67" s="493"/>
      <c r="C67" s="83"/>
      <c r="D67" s="83"/>
      <c r="E67" s="83"/>
      <c r="F67" s="83"/>
      <c r="G67" s="83"/>
      <c r="H67" s="83"/>
      <c r="I67" s="101"/>
      <c r="J67" s="101"/>
      <c r="K67" s="485"/>
      <c r="L67" s="65"/>
    </row>
    <row r="68" ht="23.25" customHeight="1" spans="2:12">
      <c r="B68" s="493"/>
      <c r="C68" s="83"/>
      <c r="D68" s="83"/>
      <c r="E68" s="83"/>
      <c r="F68" s="83"/>
      <c r="G68" s="83"/>
      <c r="H68" s="83"/>
      <c r="I68" s="101"/>
      <c r="J68" s="101"/>
      <c r="K68" s="485"/>
      <c r="L68" s="65"/>
    </row>
    <row r="69" ht="23.25" customHeight="1" spans="2:12">
      <c r="B69" s="493"/>
      <c r="C69" s="83"/>
      <c r="D69" s="83"/>
      <c r="E69" s="83"/>
      <c r="F69" s="83"/>
      <c r="G69" s="83"/>
      <c r="H69" s="83"/>
      <c r="I69" s="101"/>
      <c r="J69" s="204"/>
      <c r="K69" s="485"/>
      <c r="L69" s="65"/>
    </row>
    <row r="70" ht="23.25" customHeight="1" spans="2:12">
      <c r="B70" s="493"/>
      <c r="C70" s="83"/>
      <c r="D70" s="83"/>
      <c r="E70" s="83"/>
      <c r="F70" s="83"/>
      <c r="G70" s="83"/>
      <c r="H70" s="83"/>
      <c r="I70" s="101"/>
      <c r="J70" s="101"/>
      <c r="K70" s="485"/>
      <c r="L70" s="65"/>
    </row>
    <row r="71" ht="23.25" customHeight="1" spans="2:12">
      <c r="B71" s="493"/>
      <c r="C71" s="83"/>
      <c r="D71" s="83"/>
      <c r="E71" s="83"/>
      <c r="F71" s="83"/>
      <c r="G71" s="83"/>
      <c r="H71" s="83"/>
      <c r="I71" s="101"/>
      <c r="J71" s="101"/>
      <c r="K71" s="485"/>
      <c r="L71" s="65"/>
    </row>
    <row r="72" ht="23.25" customHeight="1" spans="2:12">
      <c r="B72" s="493"/>
      <c r="C72" s="83"/>
      <c r="D72" s="83"/>
      <c r="E72" s="83"/>
      <c r="F72" s="83"/>
      <c r="G72" s="83"/>
      <c r="H72" s="83"/>
      <c r="I72" s="101"/>
      <c r="J72" s="204"/>
      <c r="K72" s="485"/>
      <c r="L72" s="65"/>
    </row>
    <row r="73" ht="23.25" customHeight="1" spans="2:12">
      <c r="B73" s="493"/>
      <c r="C73" s="83"/>
      <c r="D73" s="83"/>
      <c r="E73" s="83"/>
      <c r="F73" s="83"/>
      <c r="G73" s="83"/>
      <c r="H73" s="83"/>
      <c r="I73" s="204"/>
      <c r="J73" s="204"/>
      <c r="K73" s="485"/>
      <c r="L73" s="65"/>
    </row>
    <row r="74" ht="23.25" customHeight="1" spans="2:12">
      <c r="B74" s="494"/>
      <c r="C74" s="495"/>
      <c r="D74" s="495"/>
      <c r="E74" s="495"/>
      <c r="F74" s="495"/>
      <c r="G74" s="495"/>
      <c r="H74" s="495"/>
      <c r="I74" s="700"/>
      <c r="J74" s="700"/>
      <c r="K74" s="497"/>
      <c r="L74" s="65"/>
    </row>
    <row r="75" ht="23.25" customHeight="1" spans="2:12">
      <c r="B75" s="346"/>
      <c r="C75" s="98"/>
      <c r="D75" s="98"/>
      <c r="E75" s="98"/>
      <c r="F75" s="98"/>
      <c r="G75" s="98"/>
      <c r="H75" s="98"/>
      <c r="I75" s="98"/>
      <c r="J75" s="98"/>
      <c r="K75" s="98"/>
      <c r="L75" s="65"/>
    </row>
    <row r="76" ht="23.25" customHeight="1" spans="2:12">
      <c r="B76" s="104"/>
      <c r="C76" s="98"/>
      <c r="D76" s="98"/>
      <c r="E76" s="98"/>
      <c r="F76" s="98"/>
      <c r="G76" s="98"/>
      <c r="H76" s="98"/>
      <c r="I76" s="98"/>
      <c r="J76" s="98"/>
      <c r="K76" s="98"/>
      <c r="L76" s="65"/>
    </row>
    <row r="77" ht="23.25" customHeight="1" spans="2:12"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65"/>
    </row>
    <row r="78" ht="23.25" customHeight="1" spans="2:12">
      <c r="B78" s="333"/>
      <c r="C78" s="487"/>
      <c r="D78" s="488"/>
      <c r="E78" s="489"/>
      <c r="F78" s="489"/>
      <c r="G78" s="490"/>
      <c r="H78" s="73"/>
      <c r="I78" s="697"/>
      <c r="J78" s="697"/>
      <c r="K78" s="73"/>
      <c r="L78" s="65"/>
    </row>
    <row r="79" ht="23.25" customHeight="1" spans="2:12">
      <c r="B79" s="491"/>
      <c r="C79" s="492"/>
      <c r="D79" s="492"/>
      <c r="E79" s="492"/>
      <c r="F79" s="492"/>
      <c r="G79" s="492"/>
      <c r="H79" s="492"/>
      <c r="I79" s="699"/>
      <c r="J79" s="699"/>
      <c r="K79" s="73"/>
      <c r="L79" s="65"/>
    </row>
    <row r="80" ht="23.25" customHeight="1" spans="2:12">
      <c r="B80" s="493"/>
      <c r="C80" s="83"/>
      <c r="D80" s="83"/>
      <c r="E80" s="83"/>
      <c r="F80" s="83"/>
      <c r="G80" s="83"/>
      <c r="H80" s="83"/>
      <c r="I80" s="101"/>
      <c r="J80" s="101"/>
      <c r="K80" s="485"/>
      <c r="L80" s="65"/>
    </row>
    <row r="81" ht="23.25" customHeight="1" spans="2:12">
      <c r="B81" s="493"/>
      <c r="C81" s="83"/>
      <c r="D81" s="83"/>
      <c r="E81" s="83"/>
      <c r="F81" s="83"/>
      <c r="G81" s="83"/>
      <c r="H81" s="83"/>
      <c r="I81" s="101"/>
      <c r="J81" s="101"/>
      <c r="K81" s="485"/>
      <c r="L81" s="65"/>
    </row>
    <row r="82" ht="23.25" customHeight="1" spans="2:12">
      <c r="B82" s="493"/>
      <c r="C82" s="83"/>
      <c r="D82" s="83"/>
      <c r="E82" s="83"/>
      <c r="F82" s="83"/>
      <c r="G82" s="83"/>
      <c r="H82" s="83"/>
      <c r="I82" s="101"/>
      <c r="J82" s="101"/>
      <c r="K82" s="485"/>
      <c r="L82" s="65"/>
    </row>
    <row r="83" ht="23.25" customHeight="1" spans="2:12">
      <c r="B83" s="493"/>
      <c r="C83" s="83"/>
      <c r="D83" s="83"/>
      <c r="E83" s="83"/>
      <c r="F83" s="83"/>
      <c r="G83" s="83"/>
      <c r="H83" s="83"/>
      <c r="I83" s="101"/>
      <c r="J83" s="101"/>
      <c r="K83" s="485"/>
      <c r="L83" s="65"/>
    </row>
    <row r="84" ht="23.25" customHeight="1" spans="2:12">
      <c r="B84" s="493"/>
      <c r="C84" s="83"/>
      <c r="D84" s="83"/>
      <c r="E84" s="83"/>
      <c r="F84" s="83"/>
      <c r="G84" s="83"/>
      <c r="H84" s="83"/>
      <c r="I84" s="101"/>
      <c r="J84" s="101"/>
      <c r="K84" s="485"/>
      <c r="L84" s="65"/>
    </row>
    <row r="85" ht="23.25" customHeight="1" spans="2:12">
      <c r="B85" s="493"/>
      <c r="C85" s="83"/>
      <c r="D85" s="83"/>
      <c r="E85" s="83"/>
      <c r="F85" s="83"/>
      <c r="G85" s="83"/>
      <c r="H85" s="83"/>
      <c r="I85" s="101"/>
      <c r="J85" s="101"/>
      <c r="K85" s="485"/>
      <c r="L85" s="65"/>
    </row>
    <row r="86" ht="23.25" customHeight="1" spans="2:12">
      <c r="B86" s="494"/>
      <c r="C86" s="495"/>
      <c r="D86" s="495"/>
      <c r="E86" s="495"/>
      <c r="F86" s="495"/>
      <c r="G86" s="495"/>
      <c r="H86" s="495"/>
      <c r="I86" s="700"/>
      <c r="J86" s="700"/>
      <c r="K86" s="497"/>
      <c r="L86" s="65"/>
    </row>
    <row r="87" ht="23.25" customHeight="1" spans="2:12">
      <c r="B87" s="346"/>
      <c r="C87" s="98"/>
      <c r="D87" s="98"/>
      <c r="E87" s="98"/>
      <c r="F87" s="98"/>
      <c r="G87" s="98"/>
      <c r="H87" s="98"/>
      <c r="I87" s="98"/>
      <c r="J87" s="98"/>
      <c r="K87" s="98"/>
      <c r="L87" s="65"/>
    </row>
    <row r="88" ht="23.25" customHeight="1" spans="2:12"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65"/>
    </row>
    <row r="89" ht="23.25" customHeight="1" spans="2:12">
      <c r="B89" s="333"/>
      <c r="C89" s="496"/>
      <c r="D89" s="496"/>
      <c r="E89" s="496"/>
      <c r="F89" s="496"/>
      <c r="G89" s="496"/>
      <c r="H89" s="496"/>
      <c r="I89" s="170"/>
      <c r="J89" s="170"/>
      <c r="K89" s="496"/>
      <c r="L89" s="65"/>
    </row>
    <row r="90" ht="23.25" customHeight="1" spans="2:12">
      <c r="B90" s="491"/>
      <c r="C90" s="492"/>
      <c r="D90" s="492"/>
      <c r="E90" s="492"/>
      <c r="F90" s="492"/>
      <c r="G90" s="492"/>
      <c r="H90" s="492"/>
      <c r="I90" s="699"/>
      <c r="J90" s="699"/>
      <c r="K90" s="73"/>
      <c r="L90" s="65"/>
    </row>
    <row r="91" ht="23.25" customHeight="1" spans="2:12">
      <c r="B91" s="493"/>
      <c r="C91" s="83"/>
      <c r="D91" s="83"/>
      <c r="E91" s="83"/>
      <c r="F91" s="83"/>
      <c r="G91" s="83"/>
      <c r="H91" s="83"/>
      <c r="I91" s="204"/>
      <c r="J91" s="204"/>
      <c r="K91" s="485"/>
      <c r="L91" s="65"/>
    </row>
    <row r="92" ht="23.25" customHeight="1" spans="2:12">
      <c r="B92" s="493"/>
      <c r="C92" s="83"/>
      <c r="D92" s="83"/>
      <c r="E92" s="83"/>
      <c r="F92" s="83"/>
      <c r="G92" s="83"/>
      <c r="H92" s="83"/>
      <c r="I92" s="204"/>
      <c r="J92" s="204"/>
      <c r="K92" s="485"/>
      <c r="L92" s="65"/>
    </row>
    <row r="93" ht="23.25" customHeight="1" spans="2:12">
      <c r="B93" s="494"/>
      <c r="C93" s="495"/>
      <c r="D93" s="495"/>
      <c r="E93" s="495"/>
      <c r="F93" s="495"/>
      <c r="G93" s="495"/>
      <c r="H93" s="495"/>
      <c r="I93" s="700"/>
      <c r="J93" s="700"/>
      <c r="K93" s="485"/>
      <c r="L93" s="65"/>
    </row>
    <row r="94" ht="23.25" customHeight="1" spans="2:12">
      <c r="B94" s="346"/>
      <c r="C94" s="104"/>
      <c r="D94" s="104"/>
      <c r="E94" s="104"/>
      <c r="F94" s="104"/>
      <c r="G94" s="104"/>
      <c r="H94" s="104"/>
      <c r="I94" s="170"/>
      <c r="J94" s="170"/>
      <c r="K94" s="104"/>
      <c r="L94" s="65"/>
    </row>
    <row r="95" ht="23.25" customHeight="1" spans="2:12">
      <c r="B95" s="104"/>
      <c r="C95" s="104"/>
      <c r="D95" s="104"/>
      <c r="E95" s="104"/>
      <c r="F95" s="104"/>
      <c r="G95" s="104"/>
      <c r="H95" s="104"/>
      <c r="I95" s="170"/>
      <c r="J95" s="170"/>
      <c r="K95" s="104"/>
      <c r="L95" s="65"/>
    </row>
    <row r="96" ht="23.25" customHeight="1" spans="2:12">
      <c r="B96" s="104"/>
      <c r="C96" s="104"/>
      <c r="D96" s="104"/>
      <c r="E96" s="104"/>
      <c r="F96" s="104"/>
      <c r="G96" s="104"/>
      <c r="H96" s="104"/>
      <c r="I96" s="170"/>
      <c r="J96" s="170"/>
      <c r="K96" s="104"/>
      <c r="L96" s="65"/>
    </row>
    <row r="97" ht="23.25" customHeight="1" spans="2:12">
      <c r="B97" s="104"/>
      <c r="C97" s="104"/>
      <c r="D97" s="104"/>
      <c r="E97" s="104"/>
      <c r="F97" s="104"/>
      <c r="G97" s="104"/>
      <c r="H97" s="104"/>
      <c r="I97" s="170"/>
      <c r="J97" s="170"/>
      <c r="K97" s="104"/>
      <c r="L97" s="65"/>
    </row>
    <row r="98" ht="23.25" customHeight="1" spans="2:12">
      <c r="B98" s="104"/>
      <c r="C98" s="104"/>
      <c r="D98" s="104"/>
      <c r="E98" s="104"/>
      <c r="F98" s="104"/>
      <c r="G98" s="104"/>
      <c r="H98" s="104"/>
      <c r="I98" s="170"/>
      <c r="J98" s="170"/>
      <c r="K98" s="104"/>
      <c r="L98" s="65"/>
    </row>
    <row r="99" ht="23.25" customHeight="1" spans="2:12">
      <c r="B99" s="104"/>
      <c r="C99" s="104"/>
      <c r="D99" s="104"/>
      <c r="E99" s="104"/>
      <c r="F99" s="104"/>
      <c r="G99" s="104"/>
      <c r="H99" s="104"/>
      <c r="I99" s="170"/>
      <c r="J99" s="170"/>
      <c r="K99" s="104"/>
      <c r="L99" s="65"/>
    </row>
    <row r="100" ht="23.25" customHeight="1" spans="2:12">
      <c r="B100" s="104"/>
      <c r="C100" s="104"/>
      <c r="D100" s="104"/>
      <c r="E100" s="104"/>
      <c r="F100" s="104"/>
      <c r="G100" s="104"/>
      <c r="H100" s="104"/>
      <c r="I100" s="170"/>
      <c r="J100" s="170"/>
      <c r="K100" s="104"/>
      <c r="L100" s="65"/>
    </row>
    <row r="101" ht="23.25" customHeight="1" spans="2:12">
      <c r="B101" s="104"/>
      <c r="C101" s="104"/>
      <c r="D101" s="104"/>
      <c r="E101" s="104"/>
      <c r="F101" s="104"/>
      <c r="G101" s="104"/>
      <c r="H101" s="104"/>
      <c r="I101" s="170"/>
      <c r="J101" s="170"/>
      <c r="K101" s="104"/>
      <c r="L101" s="65"/>
    </row>
    <row r="102" ht="23.25" customHeight="1" spans="2:12">
      <c r="B102" s="104"/>
      <c r="C102" s="104"/>
      <c r="D102" s="104"/>
      <c r="E102" s="104"/>
      <c r="F102" s="104"/>
      <c r="G102" s="104"/>
      <c r="H102" s="104"/>
      <c r="I102" s="170"/>
      <c r="J102" s="170"/>
      <c r="K102" s="104"/>
      <c r="L102" s="65"/>
    </row>
    <row r="103" ht="23.25" customHeight="1" spans="2:12">
      <c r="B103" s="104"/>
      <c r="C103" s="104"/>
      <c r="D103" s="104"/>
      <c r="E103" s="104"/>
      <c r="F103" s="104"/>
      <c r="G103" s="104"/>
      <c r="H103" s="104"/>
      <c r="I103" s="170"/>
      <c r="J103" s="170"/>
      <c r="K103" s="104"/>
      <c r="L103" s="65"/>
    </row>
    <row r="104" ht="23.25" customHeight="1" spans="2:12">
      <c r="B104" s="104"/>
      <c r="C104" s="104"/>
      <c r="D104" s="104"/>
      <c r="E104" s="104"/>
      <c r="F104" s="104"/>
      <c r="G104" s="104"/>
      <c r="H104" s="104"/>
      <c r="I104" s="170"/>
      <c r="J104" s="170"/>
      <c r="K104" s="104"/>
      <c r="L104" s="65"/>
    </row>
    <row r="105" ht="23.25" customHeight="1" spans="2:12">
      <c r="B105" s="104"/>
      <c r="C105" s="104"/>
      <c r="D105" s="104"/>
      <c r="E105" s="104"/>
      <c r="F105" s="104"/>
      <c r="G105" s="104"/>
      <c r="H105" s="104"/>
      <c r="I105" s="170"/>
      <c r="J105" s="170"/>
      <c r="K105" s="104"/>
      <c r="L105" s="65"/>
    </row>
    <row r="106" ht="23.25" customHeight="1" spans="2:12">
      <c r="B106" s="104"/>
      <c r="C106" s="104"/>
      <c r="D106" s="104"/>
      <c r="E106" s="104"/>
      <c r="F106" s="104"/>
      <c r="G106" s="104"/>
      <c r="H106" s="104"/>
      <c r="I106" s="170"/>
      <c r="J106" s="170"/>
      <c r="K106" s="104"/>
      <c r="L106" s="65"/>
    </row>
    <row r="107" ht="23.25" customHeight="1" spans="2:12">
      <c r="B107" s="104"/>
      <c r="C107" s="104"/>
      <c r="D107" s="104"/>
      <c r="E107" s="104"/>
      <c r="F107" s="104"/>
      <c r="G107" s="104"/>
      <c r="H107" s="104"/>
      <c r="I107" s="170"/>
      <c r="J107" s="170"/>
      <c r="K107" s="104"/>
      <c r="L107" s="65"/>
    </row>
    <row r="108" ht="23.25" customHeight="1" spans="2:12">
      <c r="B108" s="104"/>
      <c r="C108" s="104"/>
      <c r="D108" s="104"/>
      <c r="E108" s="104"/>
      <c r="F108" s="104"/>
      <c r="G108" s="104"/>
      <c r="H108" s="104"/>
      <c r="I108" s="170"/>
      <c r="J108" s="170"/>
      <c r="K108" s="104"/>
      <c r="L108" s="65"/>
    </row>
    <row r="109" ht="23.25" customHeight="1" spans="2:12">
      <c r="B109" s="104"/>
      <c r="C109" s="104"/>
      <c r="D109" s="104"/>
      <c r="E109" s="104"/>
      <c r="F109" s="104"/>
      <c r="G109" s="104"/>
      <c r="H109" s="104"/>
      <c r="I109" s="170"/>
      <c r="J109" s="170"/>
      <c r="K109" s="104"/>
      <c r="L109" s="65"/>
    </row>
    <row r="110" ht="23.25" customHeight="1" spans="2:12">
      <c r="B110" s="104"/>
      <c r="C110" s="104"/>
      <c r="D110" s="104"/>
      <c r="E110" s="104"/>
      <c r="F110" s="104"/>
      <c r="G110" s="104"/>
      <c r="H110" s="104"/>
      <c r="I110" s="104"/>
      <c r="J110" s="104"/>
      <c r="K110" s="104"/>
      <c r="L110" s="65"/>
    </row>
    <row r="111" ht="23.25" customHeight="1" spans="2:12">
      <c r="B111" s="104"/>
      <c r="C111" s="104"/>
      <c r="D111" s="104"/>
      <c r="E111" s="104"/>
      <c r="F111" s="104"/>
      <c r="G111" s="104"/>
      <c r="H111" s="104"/>
      <c r="I111" s="104"/>
      <c r="J111" s="104"/>
      <c r="K111" s="104"/>
      <c r="L111" s="65"/>
    </row>
    <row r="112" ht="23.25" customHeight="1" spans="2:12">
      <c r="B112" s="104"/>
      <c r="C112" s="104"/>
      <c r="D112" s="104"/>
      <c r="E112" s="104"/>
      <c r="F112" s="104"/>
      <c r="G112" s="104"/>
      <c r="H112" s="104"/>
      <c r="I112" s="104"/>
      <c r="J112" s="104"/>
      <c r="K112" s="104"/>
      <c r="L112" s="65"/>
    </row>
    <row r="113" ht="23.25" customHeight="1" spans="2:12">
      <c r="B113" s="104"/>
      <c r="C113" s="104"/>
      <c r="D113" s="104"/>
      <c r="E113" s="104"/>
      <c r="F113" s="104"/>
      <c r="G113" s="104"/>
      <c r="H113" s="104"/>
      <c r="I113" s="104"/>
      <c r="J113" s="104"/>
      <c r="K113" s="104"/>
      <c r="L113" s="65"/>
    </row>
    <row r="114" ht="23.25" customHeight="1" spans="2:12">
      <c r="B114" s="104"/>
      <c r="C114" s="104"/>
      <c r="D114" s="104"/>
      <c r="E114" s="104"/>
      <c r="F114" s="104"/>
      <c r="G114" s="104"/>
      <c r="H114" s="104"/>
      <c r="I114" s="104"/>
      <c r="J114" s="104"/>
      <c r="K114" s="104"/>
      <c r="L114" s="65"/>
    </row>
    <row r="115" ht="23.25" customHeight="1" spans="2:12">
      <c r="B115" s="104"/>
      <c r="C115" s="104"/>
      <c r="D115" s="104"/>
      <c r="E115" s="104"/>
      <c r="F115" s="104"/>
      <c r="G115" s="104"/>
      <c r="H115" s="104"/>
      <c r="I115" s="104"/>
      <c r="J115" s="104"/>
      <c r="K115" s="104"/>
      <c r="L115" s="65"/>
    </row>
    <row r="116" ht="23.25" customHeight="1" spans="2:12">
      <c r="B116" s="104"/>
      <c r="C116" s="104"/>
      <c r="D116" s="104"/>
      <c r="E116" s="104"/>
      <c r="F116" s="104"/>
      <c r="G116" s="104"/>
      <c r="H116" s="104"/>
      <c r="I116" s="104"/>
      <c r="J116" s="104"/>
      <c r="K116" s="104"/>
      <c r="L116" s="65"/>
    </row>
    <row r="117" ht="23.25" customHeight="1" spans="2:12">
      <c r="B117" s="104"/>
      <c r="C117" s="104"/>
      <c r="D117" s="104"/>
      <c r="E117" s="104"/>
      <c r="F117" s="104"/>
      <c r="G117" s="104"/>
      <c r="H117" s="104"/>
      <c r="I117" s="104"/>
      <c r="J117" s="104"/>
      <c r="K117" s="104"/>
      <c r="L117" s="65"/>
    </row>
    <row r="118" ht="23.25" customHeight="1" spans="2:12">
      <c r="B118" s="104"/>
      <c r="C118" s="104"/>
      <c r="D118" s="104"/>
      <c r="E118" s="104"/>
      <c r="F118" s="104"/>
      <c r="G118" s="104"/>
      <c r="H118" s="104"/>
      <c r="I118" s="104"/>
      <c r="J118" s="104"/>
      <c r="K118" s="104"/>
      <c r="L118" s="65"/>
    </row>
    <row r="119" ht="23.25" customHeight="1" spans="2:12">
      <c r="B119" s="104"/>
      <c r="C119" s="104"/>
      <c r="D119" s="104"/>
      <c r="E119" s="104"/>
      <c r="F119" s="104"/>
      <c r="G119" s="104"/>
      <c r="H119" s="104"/>
      <c r="I119" s="104"/>
      <c r="J119" s="104"/>
      <c r="K119" s="104"/>
      <c r="L119" s="65"/>
    </row>
    <row r="120" ht="23.25" customHeight="1" spans="2:12">
      <c r="B120" s="104"/>
      <c r="C120" s="104"/>
      <c r="D120" s="104"/>
      <c r="E120" s="104"/>
      <c r="F120" s="104"/>
      <c r="G120" s="104"/>
      <c r="H120" s="104"/>
      <c r="I120" s="104"/>
      <c r="J120" s="104"/>
      <c r="K120" s="104"/>
      <c r="L120" s="65"/>
    </row>
    <row r="121" ht="23.25" customHeight="1" spans="2:12">
      <c r="B121" s="104"/>
      <c r="C121" s="104"/>
      <c r="D121" s="104"/>
      <c r="E121" s="104"/>
      <c r="F121" s="104"/>
      <c r="G121" s="104"/>
      <c r="H121" s="104"/>
      <c r="I121" s="104"/>
      <c r="J121" s="104"/>
      <c r="K121" s="104"/>
      <c r="L121" s="65"/>
    </row>
    <row r="122" ht="23.25" customHeight="1" spans="2:12">
      <c r="B122" s="104"/>
      <c r="C122" s="104"/>
      <c r="D122" s="104"/>
      <c r="E122" s="104"/>
      <c r="F122" s="104"/>
      <c r="G122" s="104"/>
      <c r="H122" s="104"/>
      <c r="I122" s="104"/>
      <c r="J122" s="104"/>
      <c r="K122" s="104"/>
      <c r="L122" s="65"/>
    </row>
    <row r="123" ht="23.25" customHeight="1" spans="2:12">
      <c r="B123" s="104"/>
      <c r="C123" s="104"/>
      <c r="D123" s="104"/>
      <c r="E123" s="104"/>
      <c r="F123" s="104"/>
      <c r="G123" s="104"/>
      <c r="H123" s="104"/>
      <c r="I123" s="104"/>
      <c r="J123" s="104"/>
      <c r="K123" s="104"/>
      <c r="L123" s="65"/>
    </row>
    <row r="124" ht="23.25" customHeight="1" spans="2:12">
      <c r="B124" s="104"/>
      <c r="C124" s="104"/>
      <c r="D124" s="104"/>
      <c r="E124" s="104"/>
      <c r="F124" s="104"/>
      <c r="G124" s="104"/>
      <c r="H124" s="104"/>
      <c r="I124" s="104"/>
      <c r="J124" s="104"/>
      <c r="K124" s="104"/>
      <c r="L124" s="65"/>
    </row>
    <row r="125" ht="23.25" customHeight="1" spans="2:12">
      <c r="B125" s="104"/>
      <c r="C125" s="104"/>
      <c r="D125" s="104"/>
      <c r="E125" s="104"/>
      <c r="F125" s="104"/>
      <c r="G125" s="104"/>
      <c r="H125" s="104"/>
      <c r="I125" s="104"/>
      <c r="J125" s="104"/>
      <c r="K125" s="104"/>
      <c r="L125" s="65"/>
    </row>
    <row r="126" ht="23.25" customHeight="1" spans="2:12">
      <c r="B126" s="104"/>
      <c r="C126" s="104"/>
      <c r="D126" s="104"/>
      <c r="E126" s="104"/>
      <c r="F126" s="104"/>
      <c r="G126" s="104"/>
      <c r="H126" s="104"/>
      <c r="I126" s="104"/>
      <c r="J126" s="104"/>
      <c r="K126" s="104"/>
      <c r="L126" s="65"/>
    </row>
    <row r="127" ht="23.25" customHeight="1" spans="2:12">
      <c r="B127" s="65"/>
      <c r="C127" s="65"/>
      <c r="D127" s="65"/>
      <c r="E127" s="65"/>
      <c r="F127" s="65"/>
      <c r="G127" s="65"/>
      <c r="H127" s="65"/>
      <c r="I127" s="65"/>
      <c r="J127" s="65"/>
      <c r="K127" s="65"/>
      <c r="L127" s="65"/>
    </row>
    <row r="128" ht="23.25" customHeight="1" spans="2:12">
      <c r="B128" s="65"/>
      <c r="C128" s="65"/>
      <c r="D128" s="65"/>
      <c r="E128" s="65"/>
      <c r="F128" s="65"/>
      <c r="G128" s="65"/>
      <c r="H128" s="65"/>
      <c r="I128" s="65"/>
      <c r="J128" s="65"/>
      <c r="K128" s="65"/>
      <c r="L128" s="65"/>
    </row>
    <row r="129" ht="23.25" customHeight="1" spans="2:12">
      <c r="B129" s="65"/>
      <c r="C129" s="65"/>
      <c r="D129" s="65"/>
      <c r="E129" s="65"/>
      <c r="F129" s="65"/>
      <c r="G129" s="65"/>
      <c r="H129" s="65"/>
      <c r="I129" s="65"/>
      <c r="J129" s="65"/>
      <c r="K129" s="65"/>
      <c r="L129" s="65"/>
    </row>
    <row r="130" ht="23.25" customHeight="1" spans="2:12">
      <c r="B130" s="65"/>
      <c r="C130" s="65"/>
      <c r="D130" s="65"/>
      <c r="E130" s="65"/>
      <c r="F130" s="65"/>
      <c r="G130" s="65"/>
      <c r="H130" s="65"/>
      <c r="I130" s="65"/>
      <c r="J130" s="65"/>
      <c r="K130" s="65"/>
      <c r="L130" s="65"/>
    </row>
    <row r="131" ht="23.25" customHeight="1" spans="2:12">
      <c r="B131" s="65"/>
      <c r="C131" s="65"/>
      <c r="D131" s="65"/>
      <c r="E131" s="65"/>
      <c r="F131" s="65"/>
      <c r="G131" s="65"/>
      <c r="H131" s="65"/>
      <c r="I131" s="65"/>
      <c r="J131" s="65"/>
      <c r="K131" s="65"/>
      <c r="L131" s="65"/>
    </row>
    <row r="132" ht="23.25" customHeight="1" spans="2:12">
      <c r="B132" s="65"/>
      <c r="C132" s="65"/>
      <c r="D132" s="65"/>
      <c r="E132" s="65"/>
      <c r="F132" s="65"/>
      <c r="G132" s="65"/>
      <c r="H132" s="65"/>
      <c r="I132" s="65"/>
      <c r="J132" s="65"/>
      <c r="K132" s="65"/>
      <c r="L132" s="65"/>
    </row>
    <row r="133" ht="23.25" customHeight="1" spans="2:12">
      <c r="B133" s="65"/>
      <c r="C133" s="65"/>
      <c r="D133" s="65"/>
      <c r="E133" s="65"/>
      <c r="F133" s="65"/>
      <c r="G133" s="65"/>
      <c r="H133" s="65"/>
      <c r="I133" s="65"/>
      <c r="J133" s="65"/>
      <c r="K133" s="65"/>
      <c r="L133" s="65"/>
    </row>
    <row r="134" ht="23.25" customHeight="1" spans="2:12">
      <c r="B134" s="65"/>
      <c r="C134" s="65"/>
      <c r="D134" s="65"/>
      <c r="E134" s="65"/>
      <c r="F134" s="65"/>
      <c r="G134" s="65"/>
      <c r="H134" s="65"/>
      <c r="I134" s="65"/>
      <c r="J134" s="65"/>
      <c r="K134" s="65"/>
      <c r="L134" s="65"/>
    </row>
    <row r="135" ht="23.25" customHeight="1" spans="2:12">
      <c r="B135" s="65"/>
      <c r="C135" s="65"/>
      <c r="D135" s="65"/>
      <c r="E135" s="65"/>
      <c r="F135" s="65"/>
      <c r="G135" s="65"/>
      <c r="H135" s="65"/>
      <c r="I135" s="65"/>
      <c r="J135" s="65"/>
      <c r="K135" s="65"/>
      <c r="L135" s="65"/>
    </row>
    <row r="136" ht="23.25" customHeight="1" spans="2:12">
      <c r="B136" s="65"/>
      <c r="C136" s="65"/>
      <c r="D136" s="65"/>
      <c r="E136" s="65"/>
      <c r="F136" s="65"/>
      <c r="G136" s="65"/>
      <c r="H136" s="65"/>
      <c r="I136" s="65"/>
      <c r="J136" s="65"/>
      <c r="K136" s="65"/>
      <c r="L136" s="65"/>
    </row>
    <row r="137" ht="23.25" customHeight="1" spans="2:12"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</row>
    <row r="138" ht="23.25" customHeight="1" spans="2:12"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</row>
    <row r="139" ht="23.25" customHeight="1" spans="2:12"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</row>
    <row r="140" ht="23.25" customHeight="1" spans="2:12"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</row>
    <row r="141" ht="23.25" customHeight="1" spans="2:12"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</row>
    <row r="142" ht="23.25" customHeight="1" spans="2:12"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</row>
    <row r="143" ht="23.25" customHeight="1" spans="2:12"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</row>
    <row r="144" ht="23.25" customHeight="1" spans="2:12"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</row>
    <row r="145" ht="23.25" customHeight="1" spans="2:12"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</row>
    <row r="146" ht="23.25" customHeight="1" spans="2:12"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</row>
    <row r="147" ht="23.25" customHeight="1" spans="2:12"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</row>
    <row r="148" ht="23.25" customHeight="1" spans="2:12"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</row>
    <row r="149" ht="23.25" customHeight="1" spans="2:12"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</row>
    <row r="150" ht="23.25" customHeight="1" spans="2:12"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</row>
    <row r="151" ht="23.25" customHeight="1" spans="2:12"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</row>
    <row r="152" ht="23.25" customHeight="1" spans="2:12"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</row>
    <row r="153" ht="23.25" customHeight="1" spans="2:12"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</row>
    <row r="154" ht="23.25" customHeight="1" spans="2:12"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</row>
    <row r="155" ht="23.25" customHeight="1" spans="2:12"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</row>
    <row r="156" ht="23.25" customHeight="1" spans="2:12"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</row>
    <row r="157" ht="23.25" customHeight="1" spans="2:12"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</row>
    <row r="158" ht="23.25" customHeight="1" spans="2:12"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</row>
    <row r="159" ht="23.25" customHeight="1" spans="2:12"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</row>
    <row r="160" ht="23.25" customHeight="1" spans="2:12"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</row>
    <row r="161" ht="23.25" customHeight="1" spans="2:12"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</row>
    <row r="162" ht="23.25" customHeight="1" spans="2:12"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</row>
    <row r="163" ht="23.25" customHeight="1" spans="2:12"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</row>
    <row r="164" ht="23.25" customHeight="1" spans="2:12"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</row>
    <row r="165" ht="23.25" customHeight="1" spans="2:12"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</row>
    <row r="166" ht="23.25" customHeight="1" spans="2:12"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</row>
    <row r="167" ht="23.25" customHeight="1" spans="2:12"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</row>
    <row r="168" ht="23.25" customHeight="1" spans="2:12"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</row>
    <row r="169" ht="23.25" customHeight="1" spans="2:12"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</row>
    <row r="170" ht="23.25" customHeight="1" spans="2:12"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</row>
    <row r="171" ht="23.25" customHeight="1" spans="2:12"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</row>
    <row r="172" ht="23.25" customHeight="1" spans="2:12"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</row>
    <row r="173" ht="23.25" customHeight="1" spans="2:12"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</row>
    <row r="174" ht="23.25" customHeight="1" spans="2:12">
      <c r="B174" s="65"/>
      <c r="C174" s="65"/>
      <c r="D174" s="65"/>
      <c r="E174" s="65"/>
      <c r="F174" s="65"/>
      <c r="G174" s="65"/>
      <c r="H174" s="65"/>
      <c r="I174" s="65"/>
      <c r="J174" s="65"/>
      <c r="K174" s="65"/>
      <c r="L174" s="65"/>
    </row>
    <row r="175" ht="23.25" customHeight="1" spans="2:12">
      <c r="B175" s="65"/>
      <c r="C175" s="65"/>
      <c r="D175" s="65"/>
      <c r="E175" s="65"/>
      <c r="F175" s="65"/>
      <c r="G175" s="65"/>
      <c r="H175" s="65"/>
      <c r="I175" s="65"/>
      <c r="J175" s="65"/>
      <c r="K175" s="65"/>
      <c r="L175" s="65"/>
    </row>
    <row r="176" ht="23.25" customHeight="1" spans="2:12">
      <c r="B176" s="65"/>
      <c r="C176" s="65"/>
      <c r="D176" s="65"/>
      <c r="E176" s="65"/>
      <c r="F176" s="65"/>
      <c r="G176" s="65"/>
      <c r="H176" s="65"/>
      <c r="I176" s="65"/>
      <c r="J176" s="65"/>
      <c r="K176" s="65"/>
      <c r="L176" s="65"/>
    </row>
    <row r="177" ht="23.25" customHeight="1" spans="2:12">
      <c r="B177" s="65"/>
      <c r="C177" s="65"/>
      <c r="D177" s="65"/>
      <c r="E177" s="65"/>
      <c r="F177" s="65"/>
      <c r="G177" s="65"/>
      <c r="H177" s="65"/>
      <c r="I177" s="65"/>
      <c r="J177" s="65"/>
      <c r="K177" s="65"/>
      <c r="L177" s="65"/>
    </row>
    <row r="178" ht="23.25" customHeight="1" spans="2:12">
      <c r="B178" s="65"/>
      <c r="C178" s="65"/>
      <c r="D178" s="65"/>
      <c r="E178" s="65"/>
      <c r="F178" s="65"/>
      <c r="G178" s="65"/>
      <c r="H178" s="65"/>
      <c r="I178" s="65"/>
      <c r="J178" s="65"/>
      <c r="K178" s="65"/>
      <c r="L178" s="65"/>
    </row>
    <row r="179" ht="23.25" customHeight="1" spans="2:12">
      <c r="B179" s="65"/>
      <c r="C179" s="65"/>
      <c r="D179" s="65"/>
      <c r="E179" s="65"/>
      <c r="F179" s="65"/>
      <c r="G179" s="65"/>
      <c r="H179" s="65"/>
      <c r="I179" s="65"/>
      <c r="J179" s="65"/>
      <c r="K179" s="65"/>
      <c r="L179" s="65"/>
    </row>
    <row r="180" ht="23.25" customHeight="1" spans="2:12">
      <c r="B180" s="65"/>
      <c r="C180" s="65"/>
      <c r="D180" s="65"/>
      <c r="E180" s="65"/>
      <c r="F180" s="65"/>
      <c r="G180" s="65"/>
      <c r="H180" s="65"/>
      <c r="I180" s="65"/>
      <c r="J180" s="65"/>
      <c r="K180" s="65"/>
      <c r="L180" s="65"/>
    </row>
    <row r="181" ht="23.25" customHeight="1" spans="2:12">
      <c r="B181" s="65"/>
      <c r="C181" s="65"/>
      <c r="D181" s="65"/>
      <c r="E181" s="65"/>
      <c r="F181" s="65"/>
      <c r="G181" s="65"/>
      <c r="H181" s="65"/>
      <c r="I181" s="65"/>
      <c r="J181" s="65"/>
      <c r="K181" s="65"/>
      <c r="L181" s="65"/>
    </row>
    <row r="182" ht="23.25" customHeight="1" spans="2:12">
      <c r="B182" s="65"/>
      <c r="C182" s="65"/>
      <c r="D182" s="65"/>
      <c r="E182" s="65"/>
      <c r="F182" s="65"/>
      <c r="G182" s="65"/>
      <c r="H182" s="65"/>
      <c r="I182" s="65"/>
      <c r="J182" s="65"/>
      <c r="K182" s="65"/>
      <c r="L182" s="65"/>
    </row>
    <row r="183" ht="23.25" customHeight="1" spans="2:12">
      <c r="B183" s="65"/>
      <c r="C183" s="65"/>
      <c r="D183" s="65"/>
      <c r="E183" s="65"/>
      <c r="F183" s="65"/>
      <c r="G183" s="65"/>
      <c r="H183" s="65"/>
      <c r="I183" s="65"/>
      <c r="J183" s="65"/>
      <c r="K183" s="65"/>
      <c r="L183" s="65"/>
    </row>
    <row r="184" ht="23.25" customHeight="1" spans="2:12">
      <c r="B184" s="65"/>
      <c r="C184" s="65"/>
      <c r="D184" s="65"/>
      <c r="E184" s="65"/>
      <c r="F184" s="65"/>
      <c r="G184" s="65"/>
      <c r="H184" s="65"/>
      <c r="I184" s="65"/>
      <c r="J184" s="65"/>
      <c r="K184" s="65"/>
      <c r="L184" s="65"/>
    </row>
    <row r="185" ht="23.25" customHeight="1" spans="2:12">
      <c r="B185" s="65"/>
      <c r="C185" s="65"/>
      <c r="D185" s="65"/>
      <c r="E185" s="65"/>
      <c r="F185" s="65"/>
      <c r="G185" s="65"/>
      <c r="H185" s="65"/>
      <c r="I185" s="65"/>
      <c r="J185" s="65"/>
      <c r="K185" s="65"/>
      <c r="L185" s="65"/>
    </row>
    <row r="186" ht="23.25" customHeight="1" spans="2:12">
      <c r="B186" s="65"/>
      <c r="C186" s="65"/>
      <c r="D186" s="65"/>
      <c r="E186" s="65"/>
      <c r="F186" s="65"/>
      <c r="G186" s="65"/>
      <c r="H186" s="65"/>
      <c r="I186" s="65"/>
      <c r="J186" s="65"/>
      <c r="K186" s="65"/>
      <c r="L186" s="65"/>
    </row>
    <row r="187" ht="23.25" customHeight="1" spans="2:12">
      <c r="B187" s="65"/>
      <c r="C187" s="65"/>
      <c r="D187" s="65"/>
      <c r="E187" s="65"/>
      <c r="F187" s="65"/>
      <c r="G187" s="65"/>
      <c r="H187" s="65"/>
      <c r="I187" s="65"/>
      <c r="J187" s="65"/>
      <c r="K187" s="65"/>
      <c r="L187" s="65"/>
    </row>
    <row r="188" ht="23.25" customHeight="1" spans="2:12">
      <c r="B188" s="65"/>
      <c r="C188" s="65"/>
      <c r="D188" s="65"/>
      <c r="E188" s="65"/>
      <c r="F188" s="65"/>
      <c r="G188" s="65"/>
      <c r="H188" s="65"/>
      <c r="I188" s="65"/>
      <c r="J188" s="65"/>
      <c r="K188" s="65"/>
      <c r="L188" s="65"/>
    </row>
    <row r="189" ht="23.25" customHeight="1" spans="2:12">
      <c r="B189" s="65"/>
      <c r="C189" s="65"/>
      <c r="D189" s="65"/>
      <c r="E189" s="65"/>
      <c r="F189" s="65"/>
      <c r="G189" s="65"/>
      <c r="H189" s="65"/>
      <c r="I189" s="65"/>
      <c r="J189" s="65"/>
      <c r="K189" s="65"/>
      <c r="L189" s="65"/>
    </row>
    <row r="190" ht="23.25" customHeight="1" spans="2:12">
      <c r="B190" s="65"/>
      <c r="C190" s="65"/>
      <c r="D190" s="65"/>
      <c r="E190" s="65"/>
      <c r="F190" s="65"/>
      <c r="G190" s="65"/>
      <c r="H190" s="65"/>
      <c r="I190" s="65"/>
      <c r="J190" s="65"/>
      <c r="K190" s="65"/>
      <c r="L190" s="65"/>
    </row>
    <row r="191" ht="23.25" customHeight="1" spans="2:12">
      <c r="B191" s="65"/>
      <c r="C191" s="65"/>
      <c r="D191" s="65"/>
      <c r="E191" s="65"/>
      <c r="F191" s="65"/>
      <c r="G191" s="65"/>
      <c r="H191" s="65"/>
      <c r="I191" s="65"/>
      <c r="J191" s="65"/>
      <c r="K191" s="65"/>
      <c r="L191" s="65"/>
    </row>
    <row r="192" ht="23.25" customHeight="1" spans="2:12">
      <c r="B192" s="65"/>
      <c r="C192" s="65"/>
      <c r="D192" s="65"/>
      <c r="E192" s="65"/>
      <c r="F192" s="65"/>
      <c r="G192" s="65"/>
      <c r="H192" s="65"/>
      <c r="I192" s="65"/>
      <c r="J192" s="65"/>
      <c r="K192" s="65"/>
      <c r="L192" s="65"/>
    </row>
    <row r="193" ht="23.25" customHeight="1" spans="2:12">
      <c r="B193" s="65"/>
      <c r="C193" s="65"/>
      <c r="D193" s="65"/>
      <c r="E193" s="65"/>
      <c r="F193" s="65"/>
      <c r="G193" s="65"/>
      <c r="H193" s="65"/>
      <c r="I193" s="65"/>
      <c r="J193" s="65"/>
      <c r="K193" s="65"/>
      <c r="L193" s="65"/>
    </row>
    <row r="194" ht="23.25" customHeight="1" spans="2:12">
      <c r="B194" s="65"/>
      <c r="C194" s="65"/>
      <c r="D194" s="65"/>
      <c r="E194" s="65"/>
      <c r="F194" s="65"/>
      <c r="G194" s="65"/>
      <c r="H194" s="65"/>
      <c r="I194" s="65"/>
      <c r="J194" s="65"/>
      <c r="K194" s="65"/>
      <c r="L194" s="65"/>
    </row>
    <row r="195" ht="23.25" customHeight="1" spans="2:12">
      <c r="B195" s="65"/>
      <c r="C195" s="65"/>
      <c r="D195" s="65"/>
      <c r="E195" s="65"/>
      <c r="F195" s="65"/>
      <c r="G195" s="65"/>
      <c r="H195" s="65"/>
      <c r="I195" s="65"/>
      <c r="J195" s="65"/>
      <c r="K195" s="65"/>
      <c r="L195" s="65"/>
    </row>
    <row r="196" ht="23.25" customHeight="1" spans="2:12">
      <c r="B196" s="65"/>
      <c r="C196" s="65"/>
      <c r="D196" s="65"/>
      <c r="E196" s="65"/>
      <c r="F196" s="65"/>
      <c r="G196" s="65"/>
      <c r="H196" s="65"/>
      <c r="I196" s="65"/>
      <c r="J196" s="65"/>
      <c r="K196" s="65"/>
      <c r="L196" s="65"/>
    </row>
    <row r="197" ht="23.25" customHeight="1" spans="2:12">
      <c r="B197" s="65"/>
      <c r="C197" s="65"/>
      <c r="D197" s="65"/>
      <c r="E197" s="65"/>
      <c r="F197" s="65"/>
      <c r="G197" s="65"/>
      <c r="H197" s="65"/>
      <c r="I197" s="65"/>
      <c r="J197" s="65"/>
      <c r="K197" s="65"/>
      <c r="L197" s="65"/>
    </row>
    <row r="198" ht="23.25" customHeight="1" spans="2:12">
      <c r="B198" s="65"/>
      <c r="C198" s="65"/>
      <c r="D198" s="65"/>
      <c r="E198" s="65"/>
      <c r="F198" s="65"/>
      <c r="G198" s="65"/>
      <c r="H198" s="65"/>
      <c r="I198" s="65"/>
      <c r="J198" s="65"/>
      <c r="K198" s="65"/>
      <c r="L198" s="65"/>
    </row>
    <row r="199" ht="23.25" customHeight="1" spans="2:12">
      <c r="B199" s="65"/>
      <c r="C199" s="65"/>
      <c r="D199" s="65"/>
      <c r="E199" s="65"/>
      <c r="F199" s="65"/>
      <c r="G199" s="65"/>
      <c r="H199" s="65"/>
      <c r="I199" s="65"/>
      <c r="J199" s="65"/>
      <c r="K199" s="65"/>
      <c r="L199" s="65"/>
    </row>
    <row r="200" ht="23.25" customHeight="1" spans="2:12">
      <c r="B200" s="65"/>
      <c r="C200" s="65"/>
      <c r="D200" s="65"/>
      <c r="E200" s="65"/>
      <c r="F200" s="65"/>
      <c r="G200" s="65"/>
      <c r="H200" s="65"/>
      <c r="I200" s="65"/>
      <c r="J200" s="65"/>
      <c r="K200" s="65"/>
      <c r="L200" s="65"/>
    </row>
    <row r="201" ht="23.25" customHeight="1" spans="2:12">
      <c r="B201" s="65"/>
      <c r="C201" s="65"/>
      <c r="D201" s="65"/>
      <c r="E201" s="65"/>
      <c r="F201" s="65"/>
      <c r="G201" s="65"/>
      <c r="H201" s="65"/>
      <c r="I201" s="65"/>
      <c r="J201" s="65"/>
      <c r="K201" s="65"/>
      <c r="L201" s="65"/>
    </row>
    <row r="202" ht="23.25" customHeight="1" spans="2:12">
      <c r="B202" s="65"/>
      <c r="C202" s="65"/>
      <c r="D202" s="65"/>
      <c r="E202" s="65"/>
      <c r="F202" s="65"/>
      <c r="G202" s="65"/>
      <c r="H202" s="65"/>
      <c r="I202" s="65"/>
      <c r="J202" s="65"/>
      <c r="K202" s="65"/>
      <c r="L202" s="65"/>
    </row>
    <row r="203" ht="23.25" customHeight="1" spans="2:12">
      <c r="B203" s="65"/>
      <c r="C203" s="65"/>
      <c r="D203" s="65"/>
      <c r="E203" s="65"/>
      <c r="F203" s="65"/>
      <c r="G203" s="65"/>
      <c r="H203" s="65"/>
      <c r="I203" s="65"/>
      <c r="J203" s="65"/>
      <c r="K203" s="65"/>
      <c r="L203" s="65"/>
    </row>
    <row r="204" ht="23.25" customHeight="1" spans="2:12">
      <c r="B204" s="65"/>
      <c r="C204" s="65"/>
      <c r="D204" s="65"/>
      <c r="E204" s="65"/>
      <c r="F204" s="65"/>
      <c r="G204" s="65"/>
      <c r="H204" s="65"/>
      <c r="I204" s="65"/>
      <c r="J204" s="65"/>
      <c r="K204" s="65"/>
      <c r="L204" s="65"/>
    </row>
    <row r="205" ht="23.25" customHeight="1" spans="2:12">
      <c r="B205" s="65"/>
      <c r="C205" s="65"/>
      <c r="D205" s="65"/>
      <c r="E205" s="65"/>
      <c r="F205" s="65"/>
      <c r="G205" s="65"/>
      <c r="H205" s="65"/>
      <c r="I205" s="65"/>
      <c r="J205" s="65"/>
      <c r="K205" s="65"/>
      <c r="L205" s="65"/>
    </row>
    <row r="206" ht="23.25" customHeight="1" spans="2:12">
      <c r="B206" s="65"/>
      <c r="C206" s="65"/>
      <c r="D206" s="65"/>
      <c r="E206" s="65"/>
      <c r="F206" s="65"/>
      <c r="G206" s="65"/>
      <c r="H206" s="65"/>
      <c r="I206" s="65"/>
      <c r="J206" s="65"/>
      <c r="K206" s="65"/>
      <c r="L206" s="65"/>
    </row>
    <row r="207" ht="23.25" customHeight="1" spans="2:12">
      <c r="B207" s="65"/>
      <c r="C207" s="65"/>
      <c r="D207" s="65"/>
      <c r="E207" s="65"/>
      <c r="F207" s="65"/>
      <c r="G207" s="65"/>
      <c r="H207" s="65"/>
      <c r="I207" s="65"/>
      <c r="J207" s="65"/>
      <c r="K207" s="65"/>
      <c r="L207" s="65"/>
    </row>
    <row r="208" ht="23.25" customHeight="1" spans="2:12">
      <c r="B208" s="65"/>
      <c r="C208" s="65"/>
      <c r="D208" s="65"/>
      <c r="E208" s="65"/>
      <c r="F208" s="65"/>
      <c r="G208" s="65"/>
      <c r="H208" s="65"/>
      <c r="I208" s="65"/>
      <c r="J208" s="65"/>
      <c r="K208" s="65"/>
      <c r="L208" s="65"/>
    </row>
    <row r="209" ht="23.25" customHeight="1" spans="2:12">
      <c r="B209" s="65"/>
      <c r="C209" s="65"/>
      <c r="D209" s="65"/>
      <c r="E209" s="65"/>
      <c r="F209" s="65"/>
      <c r="G209" s="65"/>
      <c r="H209" s="65"/>
      <c r="I209" s="65"/>
      <c r="J209" s="65"/>
      <c r="K209" s="65"/>
      <c r="L209" s="65"/>
    </row>
    <row r="210" ht="23.25" customHeight="1" spans="2:12">
      <c r="B210" s="65"/>
      <c r="C210" s="65"/>
      <c r="D210" s="65"/>
      <c r="E210" s="65"/>
      <c r="F210" s="65"/>
      <c r="G210" s="65"/>
      <c r="H210" s="65"/>
      <c r="I210" s="65"/>
      <c r="J210" s="65"/>
      <c r="K210" s="65"/>
      <c r="L210" s="65"/>
    </row>
    <row r="211" ht="23.25" customHeight="1" spans="2:12">
      <c r="B211" s="65"/>
      <c r="C211" s="65"/>
      <c r="D211" s="65"/>
      <c r="E211" s="65"/>
      <c r="F211" s="65"/>
      <c r="G211" s="65"/>
      <c r="H211" s="65"/>
      <c r="I211" s="65"/>
      <c r="J211" s="65"/>
      <c r="K211" s="65"/>
      <c r="L211" s="65"/>
    </row>
    <row r="212" ht="23.25" customHeight="1" spans="2:12">
      <c r="B212" s="65"/>
      <c r="C212" s="65"/>
      <c r="D212" s="65"/>
      <c r="E212" s="65"/>
      <c r="F212" s="65"/>
      <c r="G212" s="65"/>
      <c r="H212" s="65"/>
      <c r="I212" s="65"/>
      <c r="J212" s="65"/>
      <c r="K212" s="65"/>
      <c r="L212" s="65"/>
    </row>
    <row r="213" ht="23.25" customHeight="1" spans="2:12">
      <c r="B213" s="65"/>
      <c r="C213" s="65"/>
      <c r="D213" s="65"/>
      <c r="E213" s="65"/>
      <c r="F213" s="65"/>
      <c r="G213" s="65"/>
      <c r="H213" s="65"/>
      <c r="I213" s="65"/>
      <c r="J213" s="65"/>
      <c r="K213" s="65"/>
      <c r="L213" s="65"/>
    </row>
    <row r="214" ht="23.25" customHeight="1" spans="2:12">
      <c r="B214" s="65"/>
      <c r="C214" s="65"/>
      <c r="D214" s="65"/>
      <c r="E214" s="65"/>
      <c r="F214" s="65"/>
      <c r="G214" s="65"/>
      <c r="H214" s="65"/>
      <c r="I214" s="65"/>
      <c r="J214" s="65"/>
      <c r="K214" s="65"/>
      <c r="L214" s="65"/>
    </row>
    <row r="215" ht="23.25" customHeight="1" spans="2:12">
      <c r="B215" s="65"/>
      <c r="C215" s="65"/>
      <c r="D215" s="65"/>
      <c r="E215" s="65"/>
      <c r="F215" s="65"/>
      <c r="G215" s="65"/>
      <c r="H215" s="65"/>
      <c r="I215" s="65"/>
      <c r="J215" s="65"/>
      <c r="K215" s="65"/>
      <c r="L215" s="65"/>
    </row>
    <row r="216" ht="23.25" customHeight="1" spans="2:12">
      <c r="B216" s="65"/>
      <c r="C216" s="65"/>
      <c r="D216" s="65"/>
      <c r="E216" s="65"/>
      <c r="F216" s="65"/>
      <c r="G216" s="65"/>
      <c r="H216" s="65"/>
      <c r="I216" s="65"/>
      <c r="J216" s="65"/>
      <c r="K216" s="65"/>
      <c r="L216" s="65"/>
    </row>
    <row r="217" ht="23.25" customHeight="1" spans="2:12">
      <c r="B217" s="65"/>
      <c r="C217" s="65"/>
      <c r="D217" s="65"/>
      <c r="E217" s="65"/>
      <c r="F217" s="65"/>
      <c r="G217" s="65"/>
      <c r="H217" s="65"/>
      <c r="I217" s="65"/>
      <c r="J217" s="65"/>
      <c r="K217" s="65"/>
      <c r="L217" s="65"/>
    </row>
    <row r="218" ht="23.25" customHeight="1" spans="2:12">
      <c r="B218" s="65"/>
      <c r="C218" s="65"/>
      <c r="D218" s="65"/>
      <c r="E218" s="65"/>
      <c r="F218" s="65"/>
      <c r="G218" s="65"/>
      <c r="H218" s="65"/>
      <c r="I218" s="65"/>
      <c r="J218" s="65"/>
      <c r="K218" s="65"/>
      <c r="L218" s="65"/>
    </row>
    <row r="219" ht="23.25" customHeight="1" spans="2:12">
      <c r="B219" s="65"/>
      <c r="C219" s="65"/>
      <c r="D219" s="65"/>
      <c r="E219" s="65"/>
      <c r="F219" s="65"/>
      <c r="G219" s="65"/>
      <c r="H219" s="65"/>
      <c r="I219" s="65"/>
      <c r="J219" s="65"/>
      <c r="K219" s="65"/>
      <c r="L219" s="65"/>
    </row>
    <row r="220" ht="23.25" customHeight="1" spans="2:12">
      <c r="B220" s="65"/>
      <c r="C220" s="65"/>
      <c r="D220" s="65"/>
      <c r="E220" s="65"/>
      <c r="F220" s="65"/>
      <c r="G220" s="65"/>
      <c r="H220" s="65"/>
      <c r="I220" s="65"/>
      <c r="J220" s="65"/>
      <c r="K220" s="65"/>
      <c r="L220" s="65"/>
    </row>
    <row r="221" ht="23.25" customHeight="1" spans="2:12">
      <c r="B221" s="65"/>
      <c r="C221" s="65"/>
      <c r="D221" s="65"/>
      <c r="E221" s="65"/>
      <c r="F221" s="65"/>
      <c r="G221" s="65"/>
      <c r="H221" s="65"/>
      <c r="I221" s="65"/>
      <c r="J221" s="65"/>
      <c r="K221" s="65"/>
      <c r="L221" s="65"/>
    </row>
    <row r="222" ht="23.25" customHeight="1" spans="2:12">
      <c r="B222" s="65"/>
      <c r="C222" s="65"/>
      <c r="D222" s="65"/>
      <c r="E222" s="65"/>
      <c r="F222" s="65"/>
      <c r="G222" s="65"/>
      <c r="H222" s="65"/>
      <c r="I222" s="65"/>
      <c r="J222" s="65"/>
      <c r="K222" s="65"/>
      <c r="L222" s="65"/>
    </row>
    <row r="223" ht="23.25" customHeight="1" spans="2:12">
      <c r="B223" s="65"/>
      <c r="C223" s="65"/>
      <c r="D223" s="65"/>
      <c r="E223" s="65"/>
      <c r="F223" s="65"/>
      <c r="G223" s="65"/>
      <c r="H223" s="65"/>
      <c r="I223" s="65"/>
      <c r="J223" s="65"/>
      <c r="K223" s="65"/>
      <c r="L223" s="65"/>
    </row>
    <row r="224" ht="23.25" customHeight="1" spans="2:12">
      <c r="B224" s="65"/>
      <c r="C224" s="65"/>
      <c r="D224" s="65"/>
      <c r="E224" s="65"/>
      <c r="F224" s="65"/>
      <c r="G224" s="65"/>
      <c r="H224" s="65"/>
      <c r="I224" s="65"/>
      <c r="J224" s="65"/>
      <c r="K224" s="65"/>
      <c r="L224" s="65"/>
    </row>
    <row r="225" ht="23.25" customHeight="1" spans="2:12">
      <c r="B225" s="65"/>
      <c r="C225" s="65"/>
      <c r="D225" s="65"/>
      <c r="E225" s="65"/>
      <c r="F225" s="65"/>
      <c r="G225" s="65"/>
      <c r="H225" s="65"/>
      <c r="I225" s="65"/>
      <c r="J225" s="65"/>
      <c r="K225" s="65"/>
      <c r="L225" s="65"/>
    </row>
    <row r="226" ht="23.25" customHeight="1" spans="2:12">
      <c r="B226" s="65"/>
      <c r="C226" s="65"/>
      <c r="D226" s="65"/>
      <c r="E226" s="65"/>
      <c r="F226" s="65"/>
      <c r="G226" s="65"/>
      <c r="H226" s="65"/>
      <c r="I226" s="65"/>
      <c r="J226" s="65"/>
      <c r="K226" s="65"/>
      <c r="L226" s="65"/>
    </row>
    <row r="227" ht="23.25" customHeight="1"/>
    <row r="228" ht="23.25" customHeight="1"/>
    <row r="229" ht="23.25" customHeight="1"/>
    <row r="230" ht="23.25" customHeight="1"/>
    <row r="231" ht="23.25" customHeight="1"/>
    <row r="232" ht="23.25" customHeight="1"/>
    <row r="233" ht="23.25" customHeight="1"/>
    <row r="234" ht="23.25" customHeight="1"/>
    <row r="235" ht="23.25" customHeight="1"/>
    <row r="236" ht="23.25" customHeight="1"/>
  </sheetData>
  <pageMargins left="0.708661417322835" right="0.708661417322835" top="0.748031496062992" bottom="0.748031496062992" header="0.31496062992126" footer="0.31496062992126"/>
  <pageSetup paperSize="9" scale="55" orientation="landscape"/>
  <headerFooter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M233"/>
  <sheetViews>
    <sheetView showGridLines="0" zoomScale="85" zoomScaleNormal="85" workbookViewId="0">
      <selection activeCell="B13" sqref="B13"/>
    </sheetView>
  </sheetViews>
  <sheetFormatPr defaultColWidth="0" defaultRowHeight="15"/>
  <cols>
    <col min="1" max="1" width="2.71428571428571" customWidth="1"/>
    <col min="2" max="2" width="48.7142857142857" customWidth="1"/>
    <col min="3" max="6" width="12.1428571428571" customWidth="1"/>
    <col min="7" max="7" width="22.1428571428571" customWidth="1"/>
    <col min="8" max="9" width="12.1428571428571" customWidth="1"/>
    <col min="10" max="10" width="13.7142857142857" customWidth="1"/>
    <col min="11" max="11" width="17.7142857142857" customWidth="1"/>
    <col min="12" max="12" width="9.14285714285714" customWidth="1"/>
    <col min="13" max="13" width="8.57142857142857" customWidth="1"/>
    <col min="14" max="17" width="0" hidden="1" customWidth="1"/>
    <col min="18" max="16384" width="9.14285714285714" hidden="1"/>
  </cols>
  <sheetData>
    <row r="1" spans="1:1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97"/>
    </row>
    <row r="3" spans="1:1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97"/>
    </row>
    <row r="4" customHeight="1" spans="1:1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97"/>
    </row>
    <row r="5" spans="1:1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19"/>
    </row>
    <row r="11" ht="23.25" customHeight="1" spans="10:10">
      <c r="J11" s="348"/>
    </row>
    <row r="12" ht="23.25" customHeight="1" spans="2:12">
      <c r="B12" s="331" t="s">
        <v>208</v>
      </c>
      <c r="C12" s="68"/>
      <c r="D12" s="68"/>
      <c r="E12" s="68"/>
      <c r="F12" s="68"/>
      <c r="G12" s="68"/>
      <c r="H12" s="68"/>
      <c r="I12" s="68"/>
      <c r="J12" s="89"/>
      <c r="K12" s="45"/>
      <c r="L12" s="30"/>
    </row>
    <row r="13" ht="50.1" customHeight="1" spans="2:12">
      <c r="B13" s="71" t="s">
        <v>185</v>
      </c>
      <c r="C13" s="352" t="s">
        <v>186</v>
      </c>
      <c r="D13" s="352" t="s">
        <v>187</v>
      </c>
      <c r="E13" s="352" t="s">
        <v>188</v>
      </c>
      <c r="F13" s="352" t="s">
        <v>189</v>
      </c>
      <c r="G13" s="352" t="s">
        <v>190</v>
      </c>
      <c r="H13" s="352" t="s">
        <v>191</v>
      </c>
      <c r="I13" s="352" t="s">
        <v>192</v>
      </c>
      <c r="J13" s="430" t="s">
        <v>193</v>
      </c>
      <c r="K13" s="45"/>
      <c r="L13" s="30"/>
    </row>
    <row r="14" ht="23.25" customHeight="1" spans="2:12">
      <c r="B14" s="716" t="s">
        <v>4</v>
      </c>
      <c r="C14" s="717"/>
      <c r="D14" s="717"/>
      <c r="E14" s="717"/>
      <c r="F14" s="717"/>
      <c r="G14" s="717"/>
      <c r="H14" s="717"/>
      <c r="I14" s="717"/>
      <c r="J14" s="781"/>
      <c r="K14" s="376"/>
      <c r="L14" s="30"/>
    </row>
    <row r="15" ht="23.25" customHeight="1" spans="2:12">
      <c r="B15" s="718" t="s">
        <v>16</v>
      </c>
      <c r="C15" s="164">
        <v>15</v>
      </c>
      <c r="D15" s="164">
        <v>15</v>
      </c>
      <c r="E15" s="164">
        <v>67</v>
      </c>
      <c r="F15" s="164">
        <v>57</v>
      </c>
      <c r="G15" s="355">
        <f t="shared" ref="G15:G24" si="0">IF(ISERROR(AVERAGE(E15:F15)),"_",(AVERAGE(E15:F15)))</f>
        <v>62</v>
      </c>
      <c r="H15" s="164">
        <v>3</v>
      </c>
      <c r="I15" s="164">
        <v>11</v>
      </c>
      <c r="J15" s="791">
        <v>53</v>
      </c>
      <c r="K15" s="376"/>
      <c r="L15" s="30"/>
    </row>
    <row r="16" ht="23.25" customHeight="1" spans="2:12">
      <c r="B16" s="774" t="s">
        <v>209</v>
      </c>
      <c r="C16" s="164">
        <v>3</v>
      </c>
      <c r="D16" s="164">
        <v>1</v>
      </c>
      <c r="E16" s="164">
        <v>15</v>
      </c>
      <c r="F16" s="164">
        <v>13</v>
      </c>
      <c r="G16" s="159">
        <f t="shared" si="0"/>
        <v>14</v>
      </c>
      <c r="H16" s="164">
        <v>2</v>
      </c>
      <c r="I16" s="164">
        <v>5</v>
      </c>
      <c r="J16" s="792">
        <v>8</v>
      </c>
      <c r="K16" s="376"/>
      <c r="L16" s="30"/>
    </row>
    <row r="17" ht="23.25" customHeight="1" spans="2:12">
      <c r="B17" s="774" t="s">
        <v>38</v>
      </c>
      <c r="C17" s="164">
        <v>10</v>
      </c>
      <c r="D17" s="164">
        <v>8</v>
      </c>
      <c r="E17" s="164">
        <v>38</v>
      </c>
      <c r="F17" s="164">
        <v>34</v>
      </c>
      <c r="G17" s="159">
        <f t="shared" si="0"/>
        <v>36</v>
      </c>
      <c r="H17" s="164">
        <v>2</v>
      </c>
      <c r="I17" s="164">
        <v>3</v>
      </c>
      <c r="J17" s="792">
        <v>33</v>
      </c>
      <c r="K17" s="376"/>
      <c r="L17" s="30"/>
    </row>
    <row r="18" ht="23.25" customHeight="1" spans="2:12">
      <c r="B18" s="774" t="s">
        <v>49</v>
      </c>
      <c r="C18" s="164">
        <v>11</v>
      </c>
      <c r="D18" s="164">
        <v>9</v>
      </c>
      <c r="E18" s="164">
        <v>34</v>
      </c>
      <c r="F18" s="164">
        <v>32</v>
      </c>
      <c r="G18" s="159">
        <f t="shared" si="0"/>
        <v>33</v>
      </c>
      <c r="H18" s="164">
        <v>0</v>
      </c>
      <c r="I18" s="164">
        <v>6</v>
      </c>
      <c r="J18" s="792">
        <v>28</v>
      </c>
      <c r="K18" s="376"/>
      <c r="L18" s="30"/>
    </row>
    <row r="19" ht="23.25" customHeight="1" spans="2:12">
      <c r="B19" s="774" t="s">
        <v>210</v>
      </c>
      <c r="C19" s="164">
        <v>0</v>
      </c>
      <c r="D19" s="164">
        <v>0</v>
      </c>
      <c r="E19" s="164">
        <v>38</v>
      </c>
      <c r="F19" s="164">
        <v>40</v>
      </c>
      <c r="G19" s="159">
        <f t="shared" si="0"/>
        <v>39</v>
      </c>
      <c r="H19" s="164">
        <v>1</v>
      </c>
      <c r="I19" s="164">
        <v>6</v>
      </c>
      <c r="J19" s="792">
        <v>33</v>
      </c>
      <c r="K19" s="376"/>
      <c r="L19" s="30"/>
    </row>
    <row r="20" ht="23.25" customHeight="1" spans="2:12">
      <c r="B20" s="774" t="s">
        <v>25</v>
      </c>
      <c r="C20" s="164">
        <v>15</v>
      </c>
      <c r="D20" s="164">
        <v>12</v>
      </c>
      <c r="E20" s="164">
        <v>49</v>
      </c>
      <c r="F20" s="164">
        <v>44</v>
      </c>
      <c r="G20" s="159">
        <f t="shared" si="0"/>
        <v>46.5</v>
      </c>
      <c r="H20" s="164">
        <v>3</v>
      </c>
      <c r="I20" s="164">
        <v>7</v>
      </c>
      <c r="J20" s="792">
        <v>39</v>
      </c>
      <c r="K20" s="376"/>
      <c r="L20" s="30"/>
    </row>
    <row r="21" ht="23.25" customHeight="1" spans="2:12">
      <c r="B21" s="774" t="s">
        <v>31</v>
      </c>
      <c r="C21" s="164">
        <v>12</v>
      </c>
      <c r="D21" s="164">
        <v>11</v>
      </c>
      <c r="E21" s="164">
        <v>51</v>
      </c>
      <c r="F21" s="164">
        <v>46</v>
      </c>
      <c r="G21" s="159">
        <f t="shared" si="0"/>
        <v>48.5</v>
      </c>
      <c r="H21" s="164">
        <v>0</v>
      </c>
      <c r="I21" s="164">
        <v>15</v>
      </c>
      <c r="J21" s="792">
        <v>36</v>
      </c>
      <c r="K21" s="150"/>
      <c r="L21" s="30"/>
    </row>
    <row r="22" ht="23.25" customHeight="1" spans="1:12">
      <c r="A22" s="65"/>
      <c r="B22" s="774" t="s">
        <v>21</v>
      </c>
      <c r="C22" s="164">
        <v>10</v>
      </c>
      <c r="D22" s="164">
        <v>10</v>
      </c>
      <c r="E22" s="164">
        <v>40</v>
      </c>
      <c r="F22" s="164">
        <v>37</v>
      </c>
      <c r="G22" s="159">
        <f t="shared" si="0"/>
        <v>38.5</v>
      </c>
      <c r="H22" s="164">
        <v>0</v>
      </c>
      <c r="I22" s="164">
        <v>5</v>
      </c>
      <c r="J22" s="792">
        <v>35</v>
      </c>
      <c r="K22" s="30"/>
      <c r="L22" s="30"/>
    </row>
    <row r="23" ht="23.25" customHeight="1" spans="1:12">
      <c r="A23" s="65"/>
      <c r="B23" s="777" t="s">
        <v>70</v>
      </c>
      <c r="C23" s="164">
        <v>5</v>
      </c>
      <c r="D23" s="164">
        <v>2</v>
      </c>
      <c r="E23" s="164">
        <v>7</v>
      </c>
      <c r="F23" s="164">
        <v>5</v>
      </c>
      <c r="G23" s="159">
        <f t="shared" si="0"/>
        <v>6</v>
      </c>
      <c r="H23" s="164">
        <v>2</v>
      </c>
      <c r="I23" s="164">
        <v>0</v>
      </c>
      <c r="J23" s="793">
        <v>5</v>
      </c>
      <c r="K23" s="30"/>
      <c r="L23" s="30"/>
    </row>
    <row r="24" ht="23.25" customHeight="1" spans="1:12">
      <c r="A24" s="65"/>
      <c r="B24" s="716" t="s">
        <v>195</v>
      </c>
      <c r="C24" s="754">
        <f>SUM(C15:C23)</f>
        <v>81</v>
      </c>
      <c r="D24" s="754">
        <f>SUM(D15:D23)</f>
        <v>68</v>
      </c>
      <c r="E24" s="508">
        <f>SUM(E15:E23)</f>
        <v>339</v>
      </c>
      <c r="F24" s="754">
        <f>SUM(F15:F23)</f>
        <v>308</v>
      </c>
      <c r="G24" s="508">
        <f t="shared" si="0"/>
        <v>323.5</v>
      </c>
      <c r="H24" s="754">
        <f>SUM(H15:H23)</f>
        <v>13</v>
      </c>
      <c r="I24" s="754">
        <f>SUM(I15:I23)</f>
        <v>58</v>
      </c>
      <c r="J24" s="759">
        <f>SUM(J15:J23)</f>
        <v>270</v>
      </c>
      <c r="K24" s="45"/>
      <c r="L24" s="30"/>
    </row>
    <row r="25" ht="23.25" customHeight="1" spans="1:12">
      <c r="A25" s="65"/>
      <c r="B25" s="716" t="s">
        <v>3</v>
      </c>
      <c r="C25" s="724"/>
      <c r="D25" s="724"/>
      <c r="E25" s="509"/>
      <c r="F25" s="724"/>
      <c r="G25" s="509"/>
      <c r="H25" s="724"/>
      <c r="I25" s="724"/>
      <c r="J25" s="725"/>
      <c r="K25" s="45"/>
      <c r="L25" s="30"/>
    </row>
    <row r="26" ht="23.25" customHeight="1" spans="1:12">
      <c r="A26" s="65"/>
      <c r="B26" s="774" t="s">
        <v>87</v>
      </c>
      <c r="C26" s="715">
        <v>0</v>
      </c>
      <c r="D26" s="715">
        <v>0</v>
      </c>
      <c r="E26" s="715">
        <v>32</v>
      </c>
      <c r="F26" s="715">
        <v>21</v>
      </c>
      <c r="G26" s="788">
        <f t="shared" ref="G26:G48" si="1">IF(ISERROR(AVERAGE(E26:F26)),"_",(AVERAGE(E26:F26)))</f>
        <v>26.5</v>
      </c>
      <c r="H26" s="715">
        <v>0</v>
      </c>
      <c r="I26" s="355">
        <v>21</v>
      </c>
      <c r="J26" s="791">
        <v>11</v>
      </c>
      <c r="K26" s="376"/>
      <c r="L26" s="30"/>
    </row>
    <row r="27" ht="23.25" customHeight="1" spans="1:12">
      <c r="A27" s="65"/>
      <c r="B27" s="774" t="s">
        <v>54</v>
      </c>
      <c r="C27" s="164">
        <v>15</v>
      </c>
      <c r="D27" s="164">
        <v>15</v>
      </c>
      <c r="E27" s="164">
        <v>42</v>
      </c>
      <c r="F27" s="164">
        <v>33</v>
      </c>
      <c r="G27" s="789">
        <f t="shared" si="1"/>
        <v>37.5</v>
      </c>
      <c r="H27" s="164">
        <v>3</v>
      </c>
      <c r="I27" s="159">
        <v>12</v>
      </c>
      <c r="J27" s="792">
        <v>27</v>
      </c>
      <c r="K27" s="376"/>
      <c r="L27" s="30"/>
    </row>
    <row r="28" ht="23.25" customHeight="1" spans="1:12">
      <c r="A28" s="65"/>
      <c r="B28" s="774" t="s">
        <v>16</v>
      </c>
      <c r="C28" s="164">
        <v>20</v>
      </c>
      <c r="D28" s="164">
        <v>17</v>
      </c>
      <c r="E28" s="164">
        <v>50</v>
      </c>
      <c r="F28" s="164">
        <v>38</v>
      </c>
      <c r="G28" s="789">
        <f t="shared" si="1"/>
        <v>44</v>
      </c>
      <c r="H28" s="164">
        <v>6</v>
      </c>
      <c r="I28" s="159">
        <v>12</v>
      </c>
      <c r="J28" s="792">
        <v>32</v>
      </c>
      <c r="K28" s="376"/>
      <c r="L28" s="30"/>
    </row>
    <row r="29" ht="23.25" customHeight="1" spans="1:12">
      <c r="A29" s="65"/>
      <c r="B29" s="774" t="s">
        <v>58</v>
      </c>
      <c r="C29" s="164">
        <v>15</v>
      </c>
      <c r="D29" s="164">
        <v>12</v>
      </c>
      <c r="E29" s="164">
        <v>39</v>
      </c>
      <c r="F29" s="164">
        <v>36</v>
      </c>
      <c r="G29" s="789">
        <f t="shared" si="1"/>
        <v>37.5</v>
      </c>
      <c r="H29" s="164">
        <v>2</v>
      </c>
      <c r="I29" s="159">
        <v>13</v>
      </c>
      <c r="J29" s="792">
        <v>26</v>
      </c>
      <c r="K29" s="376"/>
      <c r="L29" s="30"/>
    </row>
    <row r="30" ht="23.25" customHeight="1" spans="1:12">
      <c r="A30" s="65"/>
      <c r="B30" s="774" t="s">
        <v>211</v>
      </c>
      <c r="C30" s="164">
        <v>15</v>
      </c>
      <c r="D30" s="164">
        <v>12</v>
      </c>
      <c r="E30" s="164">
        <v>39</v>
      </c>
      <c r="F30" s="164">
        <v>29</v>
      </c>
      <c r="G30" s="789">
        <f t="shared" si="1"/>
        <v>34</v>
      </c>
      <c r="H30" s="164">
        <v>1</v>
      </c>
      <c r="I30" s="159">
        <v>15</v>
      </c>
      <c r="J30" s="792">
        <v>23</v>
      </c>
      <c r="K30" s="376"/>
      <c r="L30" s="30"/>
    </row>
    <row r="31" ht="23.25" customHeight="1" spans="1:12">
      <c r="A31" s="65"/>
      <c r="B31" s="774" t="s">
        <v>38</v>
      </c>
      <c r="C31" s="164">
        <v>20</v>
      </c>
      <c r="D31" s="164">
        <v>12</v>
      </c>
      <c r="E31" s="164">
        <v>42</v>
      </c>
      <c r="F31" s="164">
        <v>33</v>
      </c>
      <c r="G31" s="789">
        <f t="shared" si="1"/>
        <v>37.5</v>
      </c>
      <c r="H31" s="164">
        <v>1</v>
      </c>
      <c r="I31" s="159">
        <v>12</v>
      </c>
      <c r="J31" s="792">
        <v>29</v>
      </c>
      <c r="K31" s="376"/>
      <c r="L31" s="30"/>
    </row>
    <row r="32" ht="23.25" customHeight="1" spans="1:12">
      <c r="A32" s="65"/>
      <c r="B32" s="774" t="s">
        <v>102</v>
      </c>
      <c r="C32" s="164">
        <v>14</v>
      </c>
      <c r="D32" s="164">
        <v>14</v>
      </c>
      <c r="E32" s="164">
        <v>35</v>
      </c>
      <c r="F32" s="164">
        <v>32</v>
      </c>
      <c r="G32" s="789">
        <f t="shared" si="1"/>
        <v>33.5</v>
      </c>
      <c r="H32" s="164">
        <v>2</v>
      </c>
      <c r="I32" s="159">
        <v>6</v>
      </c>
      <c r="J32" s="792">
        <v>28</v>
      </c>
      <c r="K32" s="376"/>
      <c r="L32" s="30"/>
    </row>
    <row r="33" ht="23.25" customHeight="1" spans="1:12">
      <c r="A33" s="65"/>
      <c r="B33" s="774" t="s">
        <v>49</v>
      </c>
      <c r="C33" s="164">
        <v>20</v>
      </c>
      <c r="D33" s="164">
        <v>20</v>
      </c>
      <c r="E33" s="164">
        <v>54</v>
      </c>
      <c r="F33" s="164">
        <v>49</v>
      </c>
      <c r="G33" s="789">
        <f t="shared" si="1"/>
        <v>51.5</v>
      </c>
      <c r="H33" s="164">
        <v>5</v>
      </c>
      <c r="I33" s="159">
        <v>19</v>
      </c>
      <c r="J33" s="792">
        <v>31</v>
      </c>
      <c r="K33" s="150"/>
      <c r="L33" s="30"/>
    </row>
    <row r="34" ht="23.25" customHeight="1" spans="1:12">
      <c r="A34" s="65"/>
      <c r="B34" s="774" t="s">
        <v>34</v>
      </c>
      <c r="C34" s="164">
        <v>27</v>
      </c>
      <c r="D34" s="164">
        <v>17</v>
      </c>
      <c r="E34" s="164">
        <v>61</v>
      </c>
      <c r="F34" s="164">
        <v>41</v>
      </c>
      <c r="G34" s="789">
        <f t="shared" si="1"/>
        <v>51</v>
      </c>
      <c r="H34" s="164">
        <v>1</v>
      </c>
      <c r="I34" s="159">
        <v>21</v>
      </c>
      <c r="J34" s="792">
        <v>39</v>
      </c>
      <c r="K34" s="150"/>
      <c r="L34" s="30"/>
    </row>
    <row r="35" ht="23.25" customHeight="1" spans="1:12">
      <c r="A35" s="65"/>
      <c r="B35" s="774" t="s">
        <v>73</v>
      </c>
      <c r="C35" s="164">
        <v>20</v>
      </c>
      <c r="D35" s="164">
        <v>14</v>
      </c>
      <c r="E35" s="164">
        <v>52</v>
      </c>
      <c r="F35" s="164">
        <v>42</v>
      </c>
      <c r="G35" s="789">
        <f t="shared" si="1"/>
        <v>47</v>
      </c>
      <c r="H35" s="164">
        <v>3</v>
      </c>
      <c r="I35" s="159">
        <v>16</v>
      </c>
      <c r="J35" s="792">
        <v>33</v>
      </c>
      <c r="K35" s="39"/>
      <c r="L35" s="30"/>
    </row>
    <row r="36" ht="23.25" customHeight="1" spans="1:12">
      <c r="A36" s="65"/>
      <c r="B36" s="776" t="s">
        <v>92</v>
      </c>
      <c r="C36" s="164">
        <v>10</v>
      </c>
      <c r="D36" s="164">
        <v>4</v>
      </c>
      <c r="E36" s="164">
        <v>22</v>
      </c>
      <c r="F36" s="164">
        <v>22</v>
      </c>
      <c r="G36" s="789">
        <f t="shared" si="1"/>
        <v>22</v>
      </c>
      <c r="H36" s="164">
        <v>4</v>
      </c>
      <c r="I36" s="159">
        <v>5</v>
      </c>
      <c r="J36" s="792">
        <v>13</v>
      </c>
      <c r="K36" s="45"/>
      <c r="L36" s="30"/>
    </row>
    <row r="37" ht="23.25" customHeight="1" spans="1:12">
      <c r="A37" s="65"/>
      <c r="B37" s="774" t="s">
        <v>25</v>
      </c>
      <c r="C37" s="164">
        <v>19</v>
      </c>
      <c r="D37" s="164">
        <v>8</v>
      </c>
      <c r="E37" s="164">
        <v>30</v>
      </c>
      <c r="F37" s="164">
        <v>23</v>
      </c>
      <c r="G37" s="789">
        <f t="shared" si="1"/>
        <v>26.5</v>
      </c>
      <c r="H37" s="164">
        <v>1</v>
      </c>
      <c r="I37" s="159">
        <v>10</v>
      </c>
      <c r="J37" s="792">
        <v>19</v>
      </c>
      <c r="K37" s="45"/>
      <c r="L37" s="30"/>
    </row>
    <row r="38" ht="23.25" customHeight="1" spans="1:12">
      <c r="A38" s="65"/>
      <c r="B38" s="774" t="s">
        <v>98</v>
      </c>
      <c r="C38" s="164">
        <v>15</v>
      </c>
      <c r="D38" s="164">
        <v>16</v>
      </c>
      <c r="E38" s="164">
        <v>44</v>
      </c>
      <c r="F38" s="164">
        <v>34</v>
      </c>
      <c r="G38" s="789">
        <f t="shared" si="1"/>
        <v>39</v>
      </c>
      <c r="H38" s="164">
        <v>0</v>
      </c>
      <c r="I38" s="159">
        <v>13</v>
      </c>
      <c r="J38" s="792">
        <v>31</v>
      </c>
      <c r="K38" s="376"/>
      <c r="L38" s="30"/>
    </row>
    <row r="39" ht="23.25" customHeight="1" spans="1:12">
      <c r="A39" s="65"/>
      <c r="B39" s="774" t="s">
        <v>31</v>
      </c>
      <c r="C39" s="164">
        <v>22</v>
      </c>
      <c r="D39" s="164">
        <v>21</v>
      </c>
      <c r="E39" s="164">
        <v>51</v>
      </c>
      <c r="F39" s="164">
        <v>49</v>
      </c>
      <c r="G39" s="789">
        <f t="shared" si="1"/>
        <v>50</v>
      </c>
      <c r="H39" s="164">
        <v>3</v>
      </c>
      <c r="I39" s="159">
        <v>6</v>
      </c>
      <c r="J39" s="792">
        <v>42</v>
      </c>
      <c r="K39" s="376"/>
      <c r="L39" s="30"/>
    </row>
    <row r="40" ht="23.25" customHeight="1" spans="1:12">
      <c r="A40" s="65"/>
      <c r="B40" s="774" t="s">
        <v>21</v>
      </c>
      <c r="C40" s="164">
        <v>20</v>
      </c>
      <c r="D40" s="164">
        <v>15</v>
      </c>
      <c r="E40" s="164">
        <v>50</v>
      </c>
      <c r="F40" s="164">
        <v>43</v>
      </c>
      <c r="G40" s="789">
        <f t="shared" si="1"/>
        <v>46.5</v>
      </c>
      <c r="H40" s="164">
        <v>1</v>
      </c>
      <c r="I40" s="159">
        <v>13</v>
      </c>
      <c r="J40" s="792">
        <v>36</v>
      </c>
      <c r="K40" s="376"/>
      <c r="L40" s="30"/>
    </row>
    <row r="41" ht="23.25" customHeight="1" spans="1:12">
      <c r="A41" s="65"/>
      <c r="B41" s="774" t="s">
        <v>42</v>
      </c>
      <c r="C41" s="164">
        <v>23</v>
      </c>
      <c r="D41" s="164">
        <v>21</v>
      </c>
      <c r="E41" s="164">
        <v>61</v>
      </c>
      <c r="F41" s="164">
        <v>54</v>
      </c>
      <c r="G41" s="789">
        <f t="shared" si="1"/>
        <v>57.5</v>
      </c>
      <c r="H41" s="164">
        <v>4</v>
      </c>
      <c r="I41" s="159">
        <v>10</v>
      </c>
      <c r="J41" s="792">
        <v>47</v>
      </c>
      <c r="K41" s="376"/>
      <c r="L41" s="30"/>
    </row>
    <row r="42" ht="23.25" customHeight="1" spans="1:12">
      <c r="A42" s="65"/>
      <c r="B42" s="774" t="s">
        <v>66</v>
      </c>
      <c r="C42" s="164">
        <v>15</v>
      </c>
      <c r="D42" s="164">
        <v>15</v>
      </c>
      <c r="E42" s="164">
        <v>36</v>
      </c>
      <c r="F42" s="164">
        <v>27</v>
      </c>
      <c r="G42" s="789">
        <f t="shared" si="1"/>
        <v>31.5</v>
      </c>
      <c r="H42" s="164">
        <v>13</v>
      </c>
      <c r="I42" s="159">
        <v>6</v>
      </c>
      <c r="J42" s="792">
        <v>17</v>
      </c>
      <c r="K42" s="376"/>
      <c r="L42" s="30"/>
    </row>
    <row r="43" ht="23.25" customHeight="1" spans="1:12">
      <c r="A43" s="65"/>
      <c r="B43" s="774" t="s">
        <v>95</v>
      </c>
      <c r="C43" s="164">
        <v>20</v>
      </c>
      <c r="D43" s="164">
        <v>20</v>
      </c>
      <c r="E43" s="164">
        <v>43</v>
      </c>
      <c r="F43" s="164">
        <v>34</v>
      </c>
      <c r="G43" s="789">
        <f t="shared" si="1"/>
        <v>38.5</v>
      </c>
      <c r="H43" s="164">
        <v>2</v>
      </c>
      <c r="I43" s="159">
        <v>9</v>
      </c>
      <c r="J43" s="792">
        <v>32</v>
      </c>
      <c r="K43" s="376"/>
      <c r="L43" s="30"/>
    </row>
    <row r="44" ht="23.25" customHeight="1" spans="1:12">
      <c r="A44" s="65"/>
      <c r="B44" s="774" t="s">
        <v>70</v>
      </c>
      <c r="C44" s="164">
        <v>15</v>
      </c>
      <c r="D44" s="164">
        <v>9</v>
      </c>
      <c r="E44" s="164">
        <v>29</v>
      </c>
      <c r="F44" s="164">
        <v>20</v>
      </c>
      <c r="G44" s="789">
        <f t="shared" si="1"/>
        <v>24.5</v>
      </c>
      <c r="H44" s="164">
        <v>4</v>
      </c>
      <c r="I44" s="159">
        <v>8</v>
      </c>
      <c r="J44" s="792">
        <v>17</v>
      </c>
      <c r="K44" s="484"/>
      <c r="L44" s="30"/>
    </row>
    <row r="45" ht="23.25" customHeight="1" spans="1:12">
      <c r="A45" s="65"/>
      <c r="B45" s="774" t="s">
        <v>81</v>
      </c>
      <c r="C45" s="164">
        <v>14</v>
      </c>
      <c r="D45" s="164">
        <v>15</v>
      </c>
      <c r="E45" s="164">
        <v>35</v>
      </c>
      <c r="F45" s="164">
        <v>28</v>
      </c>
      <c r="G45" s="789">
        <f t="shared" si="1"/>
        <v>31.5</v>
      </c>
      <c r="H45" s="164">
        <v>3</v>
      </c>
      <c r="I45" s="159">
        <v>7</v>
      </c>
      <c r="J45" s="792">
        <v>25</v>
      </c>
      <c r="K45" s="150"/>
      <c r="L45" s="30"/>
    </row>
    <row r="46" ht="23.25" customHeight="1" spans="1:12">
      <c r="A46" s="65"/>
      <c r="B46" s="774" t="s">
        <v>46</v>
      </c>
      <c r="C46" s="512">
        <v>20</v>
      </c>
      <c r="D46" s="512">
        <v>17</v>
      </c>
      <c r="E46" s="512">
        <v>54</v>
      </c>
      <c r="F46" s="512">
        <v>40</v>
      </c>
      <c r="G46" s="790">
        <f t="shared" si="1"/>
        <v>47</v>
      </c>
      <c r="H46" s="512">
        <v>3</v>
      </c>
      <c r="I46" s="357">
        <v>20</v>
      </c>
      <c r="J46" s="793">
        <v>31</v>
      </c>
      <c r="K46" s="39"/>
      <c r="L46" s="30"/>
    </row>
    <row r="47" ht="23.25" customHeight="1" spans="1:12">
      <c r="A47" s="65"/>
      <c r="B47" s="716" t="s">
        <v>197</v>
      </c>
      <c r="C47" s="508">
        <f>SUM(C26:C46)</f>
        <v>359</v>
      </c>
      <c r="D47" s="508">
        <f>SUM(D26:D46)</f>
        <v>294</v>
      </c>
      <c r="E47" s="508">
        <f>SUM(E26:E46)</f>
        <v>901</v>
      </c>
      <c r="F47" s="508">
        <f>SUM(F26:F46)</f>
        <v>728</v>
      </c>
      <c r="G47" s="508">
        <f t="shared" si="1"/>
        <v>814.5</v>
      </c>
      <c r="H47" s="508">
        <f>SUM(H26:H46)</f>
        <v>62</v>
      </c>
      <c r="I47" s="139">
        <f>SUM(I26:I46)</f>
        <v>254</v>
      </c>
      <c r="J47" s="759">
        <f>SUM(J26:J46)</f>
        <v>589</v>
      </c>
      <c r="K47" s="39"/>
      <c r="L47" s="30"/>
    </row>
    <row r="48" ht="23.25" customHeight="1" spans="1:12">
      <c r="A48" s="65"/>
      <c r="B48" s="779" t="s">
        <v>198</v>
      </c>
      <c r="C48" s="85">
        <f>C24+C47</f>
        <v>440</v>
      </c>
      <c r="D48" s="85">
        <f>D24+D47</f>
        <v>362</v>
      </c>
      <c r="E48" s="764">
        <f>E24+E47</f>
        <v>1240</v>
      </c>
      <c r="F48" s="764">
        <f>F24+F47</f>
        <v>1036</v>
      </c>
      <c r="G48" s="764">
        <f t="shared" si="1"/>
        <v>1138</v>
      </c>
      <c r="H48" s="85">
        <f>H24+H47</f>
        <v>75</v>
      </c>
      <c r="I48" s="148">
        <f>I24+I47</f>
        <v>312</v>
      </c>
      <c r="J48" s="86">
        <f>J24+J47</f>
        <v>859</v>
      </c>
      <c r="K48" s="45"/>
      <c r="L48" s="30"/>
    </row>
    <row r="49" ht="23.25" customHeight="1" spans="1:12">
      <c r="A49" s="65"/>
      <c r="B49" s="35" t="s">
        <v>131</v>
      </c>
      <c r="C49" s="68"/>
      <c r="D49" s="68"/>
      <c r="E49" s="68"/>
      <c r="F49" s="68"/>
      <c r="G49" s="68"/>
      <c r="H49" s="68"/>
      <c r="I49" s="68"/>
      <c r="J49" s="68"/>
      <c r="K49" s="45"/>
      <c r="L49" s="30"/>
    </row>
    <row r="50" ht="23.25" customHeight="1" spans="1:12">
      <c r="A50" s="65"/>
      <c r="B50" s="67" t="s">
        <v>199</v>
      </c>
      <c r="C50" s="68"/>
      <c r="D50" s="68"/>
      <c r="E50" s="68"/>
      <c r="F50" s="68"/>
      <c r="G50" s="68"/>
      <c r="H50" s="68"/>
      <c r="I50" s="68"/>
      <c r="J50" s="68"/>
      <c r="K50" s="376"/>
      <c r="L50" s="30"/>
    </row>
    <row r="51" ht="23.25" customHeight="1" spans="1:12">
      <c r="A51" s="65"/>
      <c r="B51" s="785" t="s">
        <v>117</v>
      </c>
      <c r="C51" s="68"/>
      <c r="D51" s="68"/>
      <c r="E51" s="68"/>
      <c r="F51" s="68"/>
      <c r="G51" s="68"/>
      <c r="H51" s="68"/>
      <c r="I51" s="68"/>
      <c r="J51" s="68"/>
      <c r="K51" s="376"/>
      <c r="L51" s="30"/>
    </row>
    <row r="52" ht="23.25" customHeight="1" spans="1:12">
      <c r="A52" s="65"/>
      <c r="B52" s="470" t="s">
        <v>212</v>
      </c>
      <c r="C52" s="82"/>
      <c r="D52" s="82"/>
      <c r="E52" s="82"/>
      <c r="F52" s="82"/>
      <c r="G52" s="82"/>
      <c r="H52" s="82"/>
      <c r="I52" s="159"/>
      <c r="J52" s="159"/>
      <c r="K52" s="376"/>
      <c r="L52" s="30"/>
    </row>
    <row r="53" ht="23.25" customHeight="1" spans="1:12">
      <c r="A53" s="65"/>
      <c r="B53" s="475"/>
      <c r="C53" s="82"/>
      <c r="D53" s="82"/>
      <c r="E53" s="82"/>
      <c r="F53" s="82"/>
      <c r="G53" s="82"/>
      <c r="H53" s="82"/>
      <c r="I53" s="164"/>
      <c r="J53" s="164"/>
      <c r="K53" s="376"/>
      <c r="L53" s="30"/>
    </row>
    <row r="54" ht="23.25" customHeight="1" spans="1:12">
      <c r="A54" s="65"/>
      <c r="B54" s="475"/>
      <c r="C54" s="82"/>
      <c r="D54" s="82"/>
      <c r="E54" s="82"/>
      <c r="F54" s="82"/>
      <c r="G54" s="82"/>
      <c r="H54" s="82"/>
      <c r="I54" s="164"/>
      <c r="J54" s="164"/>
      <c r="K54" s="376"/>
      <c r="L54" s="30"/>
    </row>
    <row r="55" ht="23.25" customHeight="1" spans="1:12">
      <c r="A55" s="65"/>
      <c r="B55" s="475"/>
      <c r="C55" s="82"/>
      <c r="D55" s="82"/>
      <c r="E55" s="82"/>
      <c r="F55" s="82"/>
      <c r="G55" s="82"/>
      <c r="H55" s="82"/>
      <c r="I55" s="164"/>
      <c r="J55" s="164"/>
      <c r="K55" s="376"/>
      <c r="L55" s="30"/>
    </row>
    <row r="56" ht="23.25" customHeight="1" spans="1:12">
      <c r="A56" s="65"/>
      <c r="B56" s="475"/>
      <c r="C56" s="82"/>
      <c r="D56" s="82"/>
      <c r="E56" s="82"/>
      <c r="F56" s="82"/>
      <c r="G56" s="82"/>
      <c r="H56" s="82"/>
      <c r="I56" s="164"/>
      <c r="J56" s="164"/>
      <c r="K56" s="376"/>
      <c r="L56" s="30"/>
    </row>
    <row r="57" ht="23.25" customHeight="1" spans="1:12">
      <c r="A57" s="65"/>
      <c r="B57" s="493"/>
      <c r="C57" s="83"/>
      <c r="D57" s="83"/>
      <c r="E57" s="83"/>
      <c r="F57" s="83"/>
      <c r="G57" s="83"/>
      <c r="H57" s="83"/>
      <c r="I57" s="204"/>
      <c r="J57" s="204"/>
      <c r="K57" s="485"/>
      <c r="L57" s="65"/>
    </row>
    <row r="58" ht="23.25" customHeight="1" spans="2:12">
      <c r="B58" s="494"/>
      <c r="C58" s="495"/>
      <c r="D58" s="495"/>
      <c r="E58" s="495"/>
      <c r="F58" s="495"/>
      <c r="G58" s="495"/>
      <c r="H58" s="495"/>
      <c r="I58" s="700"/>
      <c r="J58" s="700"/>
      <c r="K58" s="497"/>
      <c r="L58" s="65"/>
    </row>
    <row r="59" ht="23.25" customHeight="1" spans="2:12">
      <c r="B59" s="346"/>
      <c r="C59" s="98"/>
      <c r="D59" s="98"/>
      <c r="E59" s="98"/>
      <c r="F59" s="98"/>
      <c r="G59" s="98"/>
      <c r="H59" s="98"/>
      <c r="I59" s="98"/>
      <c r="J59" s="98"/>
      <c r="K59" s="98"/>
      <c r="L59" s="65"/>
    </row>
    <row r="60" ht="23.25" customHeight="1" spans="2:12">
      <c r="B60" s="701"/>
      <c r="C60" s="98"/>
      <c r="D60" s="98"/>
      <c r="E60" s="98"/>
      <c r="F60" s="98"/>
      <c r="G60" s="98"/>
      <c r="H60" s="98"/>
      <c r="I60" s="98"/>
      <c r="J60" s="98"/>
      <c r="K60" s="98"/>
      <c r="L60" s="65"/>
    </row>
    <row r="61" ht="23.25" customHeight="1" spans="2:12"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65"/>
    </row>
    <row r="62" ht="23.25" customHeight="1" spans="2:12">
      <c r="B62" s="333"/>
      <c r="C62" s="487"/>
      <c r="D62" s="488"/>
      <c r="E62" s="489"/>
      <c r="F62" s="489"/>
      <c r="G62" s="490"/>
      <c r="H62" s="73"/>
      <c r="I62" s="697"/>
      <c r="J62" s="697"/>
      <c r="K62" s="73"/>
      <c r="L62" s="65"/>
    </row>
    <row r="63" ht="23.25" customHeight="1" spans="2:12">
      <c r="B63" s="491"/>
      <c r="C63" s="492"/>
      <c r="D63" s="492"/>
      <c r="E63" s="492"/>
      <c r="F63" s="492"/>
      <c r="G63" s="492"/>
      <c r="H63" s="492"/>
      <c r="I63" s="699"/>
      <c r="J63" s="699"/>
      <c r="K63" s="73"/>
      <c r="L63" s="65"/>
    </row>
    <row r="64" ht="23.25" customHeight="1" spans="2:12">
      <c r="B64" s="493"/>
      <c r="C64" s="83"/>
      <c r="D64" s="83"/>
      <c r="E64" s="83"/>
      <c r="F64" s="83"/>
      <c r="G64" s="83"/>
      <c r="H64" s="83"/>
      <c r="I64" s="101"/>
      <c r="J64" s="101"/>
      <c r="K64" s="485"/>
      <c r="L64" s="65"/>
    </row>
    <row r="65" ht="23.25" customHeight="1" spans="2:12">
      <c r="B65" s="493"/>
      <c r="C65" s="83"/>
      <c r="D65" s="83"/>
      <c r="E65" s="83"/>
      <c r="F65" s="83"/>
      <c r="G65" s="83"/>
      <c r="H65" s="83"/>
      <c r="I65" s="101"/>
      <c r="J65" s="101"/>
      <c r="K65" s="485"/>
      <c r="L65" s="65"/>
    </row>
    <row r="66" ht="23.25" customHeight="1" spans="2:12">
      <c r="B66" s="493"/>
      <c r="C66" s="83"/>
      <c r="D66" s="83"/>
      <c r="E66" s="83"/>
      <c r="F66" s="83"/>
      <c r="G66" s="83"/>
      <c r="H66" s="83"/>
      <c r="I66" s="101"/>
      <c r="J66" s="204"/>
      <c r="K66" s="485"/>
      <c r="L66" s="65"/>
    </row>
    <row r="67" ht="23.25" customHeight="1" spans="2:12">
      <c r="B67" s="493"/>
      <c r="C67" s="83"/>
      <c r="D67" s="83"/>
      <c r="E67" s="83"/>
      <c r="F67" s="83"/>
      <c r="G67" s="83"/>
      <c r="H67" s="83"/>
      <c r="I67" s="101"/>
      <c r="J67" s="101"/>
      <c r="K67" s="485"/>
      <c r="L67" s="65"/>
    </row>
    <row r="68" ht="23.25" customHeight="1" spans="2:12">
      <c r="B68" s="493"/>
      <c r="C68" s="83"/>
      <c r="D68" s="83"/>
      <c r="E68" s="83"/>
      <c r="F68" s="83"/>
      <c r="G68" s="83"/>
      <c r="H68" s="83"/>
      <c r="I68" s="101"/>
      <c r="J68" s="101"/>
      <c r="K68" s="485"/>
      <c r="L68" s="65"/>
    </row>
    <row r="69" ht="23.25" customHeight="1" spans="2:12">
      <c r="B69" s="493"/>
      <c r="C69" s="83"/>
      <c r="D69" s="83"/>
      <c r="E69" s="83"/>
      <c r="F69" s="83"/>
      <c r="G69" s="83"/>
      <c r="H69" s="83"/>
      <c r="I69" s="101"/>
      <c r="J69" s="204"/>
      <c r="K69" s="485"/>
      <c r="L69" s="65"/>
    </row>
    <row r="70" ht="23.25" customHeight="1" spans="2:12">
      <c r="B70" s="493"/>
      <c r="C70" s="83"/>
      <c r="D70" s="83"/>
      <c r="E70" s="83"/>
      <c r="F70" s="83"/>
      <c r="G70" s="83"/>
      <c r="H70" s="83"/>
      <c r="I70" s="204"/>
      <c r="J70" s="204"/>
      <c r="K70" s="485"/>
      <c r="L70" s="65"/>
    </row>
    <row r="71" ht="23.25" customHeight="1" spans="2:12">
      <c r="B71" s="494"/>
      <c r="C71" s="495"/>
      <c r="D71" s="495"/>
      <c r="E71" s="495"/>
      <c r="F71" s="495"/>
      <c r="G71" s="495"/>
      <c r="H71" s="495"/>
      <c r="I71" s="700"/>
      <c r="J71" s="700"/>
      <c r="K71" s="497"/>
      <c r="L71" s="65"/>
    </row>
    <row r="72" ht="23.25" customHeight="1" spans="2:12">
      <c r="B72" s="346"/>
      <c r="C72" s="98"/>
      <c r="D72" s="98"/>
      <c r="E72" s="98"/>
      <c r="F72" s="98"/>
      <c r="G72" s="98"/>
      <c r="H72" s="98"/>
      <c r="I72" s="98"/>
      <c r="J72" s="98"/>
      <c r="K72" s="98"/>
      <c r="L72" s="65"/>
    </row>
    <row r="73" ht="23.25" customHeight="1" spans="2:12">
      <c r="B73" s="104"/>
      <c r="C73" s="98"/>
      <c r="D73" s="98"/>
      <c r="E73" s="98"/>
      <c r="F73" s="98"/>
      <c r="G73" s="98"/>
      <c r="H73" s="98"/>
      <c r="I73" s="98"/>
      <c r="J73" s="98"/>
      <c r="K73" s="98"/>
      <c r="L73" s="65"/>
    </row>
    <row r="74" ht="23.25" customHeight="1" spans="2:12"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65"/>
    </row>
    <row r="75" ht="23.25" customHeight="1" spans="2:12">
      <c r="B75" s="333"/>
      <c r="C75" s="487"/>
      <c r="D75" s="488"/>
      <c r="E75" s="489"/>
      <c r="F75" s="489"/>
      <c r="G75" s="490"/>
      <c r="H75" s="73"/>
      <c r="I75" s="697"/>
      <c r="J75" s="697"/>
      <c r="K75" s="73"/>
      <c r="L75" s="65"/>
    </row>
    <row r="76" ht="23.25" customHeight="1" spans="2:12">
      <c r="B76" s="491"/>
      <c r="C76" s="492"/>
      <c r="D76" s="492"/>
      <c r="E76" s="492"/>
      <c r="F76" s="492"/>
      <c r="G76" s="492"/>
      <c r="H76" s="492"/>
      <c r="I76" s="699"/>
      <c r="J76" s="699"/>
      <c r="K76" s="73"/>
      <c r="L76" s="65"/>
    </row>
    <row r="77" ht="23.25" customHeight="1" spans="2:12">
      <c r="B77" s="493"/>
      <c r="C77" s="83"/>
      <c r="D77" s="83"/>
      <c r="E77" s="83"/>
      <c r="F77" s="83"/>
      <c r="G77" s="83"/>
      <c r="H77" s="83"/>
      <c r="I77" s="101"/>
      <c r="J77" s="101"/>
      <c r="K77" s="485"/>
      <c r="L77" s="65"/>
    </row>
    <row r="78" ht="23.25" customHeight="1" spans="2:12">
      <c r="B78" s="493"/>
      <c r="C78" s="83"/>
      <c r="D78" s="83"/>
      <c r="E78" s="83"/>
      <c r="F78" s="83"/>
      <c r="G78" s="83"/>
      <c r="H78" s="83"/>
      <c r="I78" s="101"/>
      <c r="J78" s="101"/>
      <c r="K78" s="485"/>
      <c r="L78" s="65"/>
    </row>
    <row r="79" ht="23.25" customHeight="1" spans="2:12">
      <c r="B79" s="493"/>
      <c r="C79" s="83"/>
      <c r="D79" s="83"/>
      <c r="E79" s="83"/>
      <c r="F79" s="83"/>
      <c r="G79" s="83"/>
      <c r="H79" s="83"/>
      <c r="I79" s="101"/>
      <c r="J79" s="101"/>
      <c r="K79" s="485"/>
      <c r="L79" s="65"/>
    </row>
    <row r="80" ht="23.25" customHeight="1" spans="2:12">
      <c r="B80" s="493"/>
      <c r="C80" s="83"/>
      <c r="D80" s="83"/>
      <c r="E80" s="83"/>
      <c r="F80" s="83"/>
      <c r="G80" s="83"/>
      <c r="H80" s="83"/>
      <c r="I80" s="101"/>
      <c r="J80" s="101"/>
      <c r="K80" s="485"/>
      <c r="L80" s="65"/>
    </row>
    <row r="81" ht="23.25" customHeight="1" spans="2:12">
      <c r="B81" s="493"/>
      <c r="C81" s="83"/>
      <c r="D81" s="83"/>
      <c r="E81" s="83"/>
      <c r="F81" s="83"/>
      <c r="G81" s="83"/>
      <c r="H81" s="83"/>
      <c r="I81" s="101"/>
      <c r="J81" s="101"/>
      <c r="K81" s="485"/>
      <c r="L81" s="65"/>
    </row>
    <row r="82" ht="23.25" customHeight="1" spans="2:12">
      <c r="B82" s="493"/>
      <c r="C82" s="83"/>
      <c r="D82" s="83"/>
      <c r="E82" s="83"/>
      <c r="F82" s="83"/>
      <c r="G82" s="83"/>
      <c r="H82" s="83"/>
      <c r="I82" s="101"/>
      <c r="J82" s="101"/>
      <c r="K82" s="485"/>
      <c r="L82" s="65"/>
    </row>
    <row r="83" ht="23.25" customHeight="1" spans="2:12">
      <c r="B83" s="494"/>
      <c r="C83" s="495"/>
      <c r="D83" s="495"/>
      <c r="E83" s="495"/>
      <c r="F83" s="495"/>
      <c r="G83" s="495"/>
      <c r="H83" s="495"/>
      <c r="I83" s="700"/>
      <c r="J83" s="700"/>
      <c r="K83" s="497"/>
      <c r="L83" s="65"/>
    </row>
    <row r="84" ht="23.25" customHeight="1" spans="2:12">
      <c r="B84" s="346"/>
      <c r="C84" s="98"/>
      <c r="D84" s="98"/>
      <c r="E84" s="98"/>
      <c r="F84" s="98"/>
      <c r="G84" s="98"/>
      <c r="H84" s="98"/>
      <c r="I84" s="98"/>
      <c r="J84" s="98"/>
      <c r="K84" s="98"/>
      <c r="L84" s="65"/>
    </row>
    <row r="85" ht="23.25" customHeight="1" spans="2:12"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65"/>
    </row>
    <row r="86" ht="23.25" customHeight="1" spans="2:12">
      <c r="B86" s="333"/>
      <c r="C86" s="496"/>
      <c r="D86" s="496"/>
      <c r="E86" s="496"/>
      <c r="F86" s="496"/>
      <c r="G86" s="496"/>
      <c r="H86" s="496"/>
      <c r="I86" s="170"/>
      <c r="J86" s="170"/>
      <c r="K86" s="496"/>
      <c r="L86" s="65"/>
    </row>
    <row r="87" ht="23.25" customHeight="1" spans="2:12">
      <c r="B87" s="491"/>
      <c r="C87" s="492"/>
      <c r="D87" s="492"/>
      <c r="E87" s="492"/>
      <c r="F87" s="492"/>
      <c r="G87" s="492"/>
      <c r="H87" s="492"/>
      <c r="I87" s="699"/>
      <c r="J87" s="699"/>
      <c r="K87" s="73"/>
      <c r="L87" s="65"/>
    </row>
    <row r="88" ht="23.25" customHeight="1" spans="2:12">
      <c r="B88" s="493"/>
      <c r="C88" s="83"/>
      <c r="D88" s="83"/>
      <c r="E88" s="83"/>
      <c r="F88" s="83"/>
      <c r="G88" s="83"/>
      <c r="H88" s="83"/>
      <c r="I88" s="204"/>
      <c r="J88" s="204"/>
      <c r="K88" s="485"/>
      <c r="L88" s="65"/>
    </row>
    <row r="89" ht="23.25" customHeight="1" spans="2:12">
      <c r="B89" s="493"/>
      <c r="C89" s="83"/>
      <c r="D89" s="83"/>
      <c r="E89" s="83"/>
      <c r="F89" s="83"/>
      <c r="G89" s="83"/>
      <c r="H89" s="83"/>
      <c r="I89" s="204"/>
      <c r="J89" s="204"/>
      <c r="K89" s="485"/>
      <c r="L89" s="65"/>
    </row>
    <row r="90" ht="23.25" customHeight="1" spans="2:12">
      <c r="B90" s="494"/>
      <c r="C90" s="495"/>
      <c r="D90" s="495"/>
      <c r="E90" s="495"/>
      <c r="F90" s="495"/>
      <c r="G90" s="495"/>
      <c r="H90" s="495"/>
      <c r="I90" s="700"/>
      <c r="J90" s="700"/>
      <c r="K90" s="485"/>
      <c r="L90" s="65"/>
    </row>
    <row r="91" ht="23.25" customHeight="1" spans="2:12">
      <c r="B91" s="346"/>
      <c r="C91" s="104"/>
      <c r="D91" s="104"/>
      <c r="E91" s="104"/>
      <c r="F91" s="104"/>
      <c r="G91" s="104"/>
      <c r="H91" s="104"/>
      <c r="I91" s="170"/>
      <c r="J91" s="170"/>
      <c r="K91" s="104"/>
      <c r="L91" s="65"/>
    </row>
    <row r="92" ht="23.25" customHeight="1" spans="2:12">
      <c r="B92" s="104"/>
      <c r="C92" s="104"/>
      <c r="D92" s="104"/>
      <c r="E92" s="104"/>
      <c r="F92" s="104"/>
      <c r="G92" s="104"/>
      <c r="H92" s="104"/>
      <c r="I92" s="170"/>
      <c r="J92" s="170"/>
      <c r="K92" s="104"/>
      <c r="L92" s="65"/>
    </row>
    <row r="93" ht="23.25" customHeight="1" spans="2:12">
      <c r="B93" s="104"/>
      <c r="C93" s="104"/>
      <c r="D93" s="104"/>
      <c r="E93" s="104"/>
      <c r="F93" s="104"/>
      <c r="G93" s="104"/>
      <c r="H93" s="104"/>
      <c r="I93" s="170"/>
      <c r="J93" s="170"/>
      <c r="K93" s="104"/>
      <c r="L93" s="65"/>
    </row>
    <row r="94" ht="23.25" customHeight="1" spans="2:12">
      <c r="B94" s="104"/>
      <c r="C94" s="104"/>
      <c r="D94" s="104"/>
      <c r="E94" s="104"/>
      <c r="F94" s="104"/>
      <c r="G94" s="104"/>
      <c r="H94" s="104"/>
      <c r="I94" s="170"/>
      <c r="J94" s="170"/>
      <c r="K94" s="104"/>
      <c r="L94" s="65"/>
    </row>
    <row r="95" ht="23.25" customHeight="1" spans="2:12">
      <c r="B95" s="104"/>
      <c r="C95" s="104"/>
      <c r="D95" s="104"/>
      <c r="E95" s="104"/>
      <c r="F95" s="104"/>
      <c r="G95" s="104"/>
      <c r="H95" s="104"/>
      <c r="I95" s="170"/>
      <c r="J95" s="170"/>
      <c r="K95" s="104"/>
      <c r="L95" s="65"/>
    </row>
    <row r="96" ht="23.25" customHeight="1" spans="2:12">
      <c r="B96" s="104"/>
      <c r="C96" s="104"/>
      <c r="D96" s="104"/>
      <c r="E96" s="104"/>
      <c r="F96" s="104"/>
      <c r="G96" s="104"/>
      <c r="H96" s="104"/>
      <c r="I96" s="170"/>
      <c r="J96" s="170"/>
      <c r="K96" s="104"/>
      <c r="L96" s="65"/>
    </row>
    <row r="97" ht="23.25" customHeight="1" spans="2:12">
      <c r="B97" s="104"/>
      <c r="C97" s="104"/>
      <c r="D97" s="104"/>
      <c r="E97" s="104"/>
      <c r="F97" s="104"/>
      <c r="G97" s="104"/>
      <c r="H97" s="104"/>
      <c r="I97" s="170"/>
      <c r="J97" s="170"/>
      <c r="K97" s="104"/>
      <c r="L97" s="65"/>
    </row>
    <row r="98" ht="23.25" customHeight="1" spans="2:12">
      <c r="B98" s="104"/>
      <c r="C98" s="104"/>
      <c r="D98" s="104"/>
      <c r="E98" s="104"/>
      <c r="F98" s="104"/>
      <c r="G98" s="104"/>
      <c r="H98" s="104"/>
      <c r="I98" s="170"/>
      <c r="J98" s="170"/>
      <c r="K98" s="104"/>
      <c r="L98" s="65"/>
    </row>
    <row r="99" ht="23.25" customHeight="1" spans="2:12">
      <c r="B99" s="104"/>
      <c r="C99" s="104"/>
      <c r="D99" s="104"/>
      <c r="E99" s="104"/>
      <c r="F99" s="104"/>
      <c r="G99" s="104"/>
      <c r="H99" s="104"/>
      <c r="I99" s="170"/>
      <c r="J99" s="170"/>
      <c r="K99" s="104"/>
      <c r="L99" s="65"/>
    </row>
    <row r="100" ht="23.25" customHeight="1" spans="2:12">
      <c r="B100" s="104"/>
      <c r="C100" s="104"/>
      <c r="D100" s="104"/>
      <c r="E100" s="104"/>
      <c r="F100" s="104"/>
      <c r="G100" s="104"/>
      <c r="H100" s="104"/>
      <c r="I100" s="170"/>
      <c r="J100" s="170"/>
      <c r="K100" s="104"/>
      <c r="L100" s="65"/>
    </row>
    <row r="101" ht="23.25" customHeight="1" spans="2:12">
      <c r="B101" s="104"/>
      <c r="C101" s="104"/>
      <c r="D101" s="104"/>
      <c r="E101" s="104"/>
      <c r="F101" s="104"/>
      <c r="G101" s="104"/>
      <c r="H101" s="104"/>
      <c r="I101" s="170"/>
      <c r="J101" s="170"/>
      <c r="K101" s="104"/>
      <c r="L101" s="65"/>
    </row>
    <row r="102" ht="23.25" customHeight="1" spans="2:12">
      <c r="B102" s="104"/>
      <c r="C102" s="104"/>
      <c r="D102" s="104"/>
      <c r="E102" s="104"/>
      <c r="F102" s="104"/>
      <c r="G102" s="104"/>
      <c r="H102" s="104"/>
      <c r="I102" s="170"/>
      <c r="J102" s="170"/>
      <c r="K102" s="104"/>
      <c r="L102" s="65"/>
    </row>
    <row r="103" ht="23.25" customHeight="1" spans="2:12">
      <c r="B103" s="104"/>
      <c r="C103" s="104"/>
      <c r="D103" s="104"/>
      <c r="E103" s="104"/>
      <c r="F103" s="104"/>
      <c r="G103" s="104"/>
      <c r="H103" s="104"/>
      <c r="I103" s="170"/>
      <c r="J103" s="170"/>
      <c r="K103" s="104"/>
      <c r="L103" s="65"/>
    </row>
    <row r="104" ht="23.25" customHeight="1" spans="2:12">
      <c r="B104" s="104"/>
      <c r="C104" s="104"/>
      <c r="D104" s="104"/>
      <c r="E104" s="104"/>
      <c r="F104" s="104"/>
      <c r="G104" s="104"/>
      <c r="H104" s="104"/>
      <c r="I104" s="170"/>
      <c r="J104" s="170"/>
      <c r="K104" s="104"/>
      <c r="L104" s="65"/>
    </row>
    <row r="105" ht="23.25" customHeight="1" spans="2:12">
      <c r="B105" s="104"/>
      <c r="C105" s="104"/>
      <c r="D105" s="104"/>
      <c r="E105" s="104"/>
      <c r="F105" s="104"/>
      <c r="G105" s="104"/>
      <c r="H105" s="104"/>
      <c r="I105" s="170"/>
      <c r="J105" s="170"/>
      <c r="K105" s="104"/>
      <c r="L105" s="65"/>
    </row>
    <row r="106" ht="23.25" customHeight="1" spans="2:12">
      <c r="B106" s="104"/>
      <c r="C106" s="104"/>
      <c r="D106" s="104"/>
      <c r="E106" s="104"/>
      <c r="F106" s="104"/>
      <c r="G106" s="104"/>
      <c r="H106" s="104"/>
      <c r="I106" s="170"/>
      <c r="J106" s="170"/>
      <c r="K106" s="104"/>
      <c r="L106" s="65"/>
    </row>
    <row r="107" ht="23.25" customHeight="1" spans="2:12">
      <c r="B107" s="104"/>
      <c r="C107" s="104"/>
      <c r="D107" s="104"/>
      <c r="E107" s="104"/>
      <c r="F107" s="104"/>
      <c r="G107" s="104"/>
      <c r="H107" s="104"/>
      <c r="I107" s="104"/>
      <c r="J107" s="104"/>
      <c r="K107" s="104"/>
      <c r="L107" s="65"/>
    </row>
    <row r="108" ht="23.25" customHeight="1" spans="2:12">
      <c r="B108" s="104"/>
      <c r="C108" s="104"/>
      <c r="D108" s="104"/>
      <c r="E108" s="104"/>
      <c r="F108" s="104"/>
      <c r="G108" s="104"/>
      <c r="H108" s="104"/>
      <c r="I108" s="104"/>
      <c r="J108" s="104"/>
      <c r="K108" s="104"/>
      <c r="L108" s="65"/>
    </row>
    <row r="109" ht="23.25" customHeight="1" spans="2:12">
      <c r="B109" s="104"/>
      <c r="C109" s="104"/>
      <c r="D109" s="104"/>
      <c r="E109" s="104"/>
      <c r="F109" s="104"/>
      <c r="G109" s="104"/>
      <c r="H109" s="104"/>
      <c r="I109" s="104"/>
      <c r="J109" s="104"/>
      <c r="K109" s="104"/>
      <c r="L109" s="65"/>
    </row>
    <row r="110" ht="23.25" customHeight="1" spans="2:12">
      <c r="B110" s="104"/>
      <c r="C110" s="104"/>
      <c r="D110" s="104"/>
      <c r="E110" s="104"/>
      <c r="F110" s="104"/>
      <c r="G110" s="104"/>
      <c r="H110" s="104"/>
      <c r="I110" s="104"/>
      <c r="J110" s="104"/>
      <c r="K110" s="104"/>
      <c r="L110" s="65"/>
    </row>
    <row r="111" ht="23.25" customHeight="1" spans="2:12">
      <c r="B111" s="104"/>
      <c r="C111" s="104"/>
      <c r="D111" s="104"/>
      <c r="E111" s="104"/>
      <c r="F111" s="104"/>
      <c r="G111" s="104"/>
      <c r="H111" s="104"/>
      <c r="I111" s="104"/>
      <c r="J111" s="104"/>
      <c r="K111" s="104"/>
      <c r="L111" s="65"/>
    </row>
    <row r="112" ht="23.25" customHeight="1" spans="2:12">
      <c r="B112" s="104"/>
      <c r="C112" s="104"/>
      <c r="D112" s="104"/>
      <c r="E112" s="104"/>
      <c r="F112" s="104"/>
      <c r="G112" s="104"/>
      <c r="H112" s="104"/>
      <c r="I112" s="104"/>
      <c r="J112" s="104"/>
      <c r="K112" s="104"/>
      <c r="L112" s="65"/>
    </row>
    <row r="113" ht="23.25" customHeight="1" spans="2:12">
      <c r="B113" s="104"/>
      <c r="C113" s="104"/>
      <c r="D113" s="104"/>
      <c r="E113" s="104"/>
      <c r="F113" s="104"/>
      <c r="G113" s="104"/>
      <c r="H113" s="104"/>
      <c r="I113" s="104"/>
      <c r="J113" s="104"/>
      <c r="K113" s="104"/>
      <c r="L113" s="65"/>
    </row>
    <row r="114" ht="23.25" customHeight="1" spans="2:12">
      <c r="B114" s="104"/>
      <c r="C114" s="104"/>
      <c r="D114" s="104"/>
      <c r="E114" s="104"/>
      <c r="F114" s="104"/>
      <c r="G114" s="104"/>
      <c r="H114" s="104"/>
      <c r="I114" s="104"/>
      <c r="J114" s="104"/>
      <c r="K114" s="104"/>
      <c r="L114" s="65"/>
    </row>
    <row r="115" ht="23.25" customHeight="1" spans="2:12">
      <c r="B115" s="104"/>
      <c r="C115" s="104"/>
      <c r="D115" s="104"/>
      <c r="E115" s="104"/>
      <c r="F115" s="104"/>
      <c r="G115" s="104"/>
      <c r="H115" s="104"/>
      <c r="I115" s="104"/>
      <c r="J115" s="104"/>
      <c r="K115" s="104"/>
      <c r="L115" s="65"/>
    </row>
    <row r="116" ht="23.25" customHeight="1" spans="2:12">
      <c r="B116" s="104"/>
      <c r="C116" s="104"/>
      <c r="D116" s="104"/>
      <c r="E116" s="104"/>
      <c r="F116" s="104"/>
      <c r="G116" s="104"/>
      <c r="H116" s="104"/>
      <c r="I116" s="104"/>
      <c r="J116" s="104"/>
      <c r="K116" s="104"/>
      <c r="L116" s="65"/>
    </row>
    <row r="117" ht="23.25" customHeight="1" spans="2:12">
      <c r="B117" s="104"/>
      <c r="C117" s="104"/>
      <c r="D117" s="104"/>
      <c r="E117" s="104"/>
      <c r="F117" s="104"/>
      <c r="G117" s="104"/>
      <c r="H117" s="104"/>
      <c r="I117" s="104"/>
      <c r="J117" s="104"/>
      <c r="K117" s="104"/>
      <c r="L117" s="65"/>
    </row>
    <row r="118" ht="23.25" customHeight="1" spans="2:12">
      <c r="B118" s="104"/>
      <c r="C118" s="104"/>
      <c r="D118" s="104"/>
      <c r="E118" s="104"/>
      <c r="F118" s="104"/>
      <c r="G118" s="104"/>
      <c r="H118" s="104"/>
      <c r="I118" s="104"/>
      <c r="J118" s="104"/>
      <c r="K118" s="104"/>
      <c r="L118" s="65"/>
    </row>
    <row r="119" ht="23.25" customHeight="1" spans="2:12">
      <c r="B119" s="104"/>
      <c r="C119" s="104"/>
      <c r="D119" s="104"/>
      <c r="E119" s="104"/>
      <c r="F119" s="104"/>
      <c r="G119" s="104"/>
      <c r="H119" s="104"/>
      <c r="I119" s="104"/>
      <c r="J119" s="104"/>
      <c r="K119" s="104"/>
      <c r="L119" s="65"/>
    </row>
    <row r="120" ht="23.25" customHeight="1" spans="2:12">
      <c r="B120" s="104"/>
      <c r="C120" s="104"/>
      <c r="D120" s="104"/>
      <c r="E120" s="104"/>
      <c r="F120" s="104"/>
      <c r="G120" s="104"/>
      <c r="H120" s="104"/>
      <c r="I120" s="104"/>
      <c r="J120" s="104"/>
      <c r="K120" s="104"/>
      <c r="L120" s="65"/>
    </row>
    <row r="121" ht="23.25" customHeight="1" spans="2:12">
      <c r="B121" s="104"/>
      <c r="C121" s="104"/>
      <c r="D121" s="104"/>
      <c r="E121" s="104"/>
      <c r="F121" s="104"/>
      <c r="G121" s="104"/>
      <c r="H121" s="104"/>
      <c r="I121" s="104"/>
      <c r="J121" s="104"/>
      <c r="K121" s="104"/>
      <c r="L121" s="65"/>
    </row>
    <row r="122" ht="23.25" customHeight="1" spans="2:12">
      <c r="B122" s="104"/>
      <c r="C122" s="104"/>
      <c r="D122" s="104"/>
      <c r="E122" s="104"/>
      <c r="F122" s="104"/>
      <c r="G122" s="104"/>
      <c r="H122" s="104"/>
      <c r="I122" s="104"/>
      <c r="J122" s="104"/>
      <c r="K122" s="104"/>
      <c r="L122" s="65"/>
    </row>
    <row r="123" ht="23.25" customHeight="1" spans="2:12">
      <c r="B123" s="104"/>
      <c r="C123" s="104"/>
      <c r="D123" s="104"/>
      <c r="E123" s="104"/>
      <c r="F123" s="104"/>
      <c r="G123" s="104"/>
      <c r="H123" s="104"/>
      <c r="I123" s="104"/>
      <c r="J123" s="104"/>
      <c r="K123" s="104"/>
      <c r="L123" s="65"/>
    </row>
    <row r="124" ht="23.25" customHeight="1" spans="2:12">
      <c r="B124" s="65"/>
      <c r="C124" s="65"/>
      <c r="D124" s="65"/>
      <c r="E124" s="65"/>
      <c r="F124" s="65"/>
      <c r="G124" s="65"/>
      <c r="H124" s="65"/>
      <c r="I124" s="65"/>
      <c r="J124" s="65"/>
      <c r="K124" s="65"/>
      <c r="L124" s="65"/>
    </row>
    <row r="125" ht="23.25" customHeight="1" spans="2:12">
      <c r="B125" s="65"/>
      <c r="C125" s="65"/>
      <c r="D125" s="65"/>
      <c r="E125" s="65"/>
      <c r="F125" s="65"/>
      <c r="G125" s="65"/>
      <c r="H125" s="65"/>
      <c r="I125" s="65"/>
      <c r="J125" s="65"/>
      <c r="K125" s="65"/>
      <c r="L125" s="65"/>
    </row>
    <row r="126" ht="23.25" customHeight="1" spans="2:12">
      <c r="B126" s="65"/>
      <c r="C126" s="65"/>
      <c r="D126" s="65"/>
      <c r="E126" s="65"/>
      <c r="F126" s="65"/>
      <c r="G126" s="65"/>
      <c r="H126" s="65"/>
      <c r="I126" s="65"/>
      <c r="J126" s="65"/>
      <c r="K126" s="65"/>
      <c r="L126" s="65"/>
    </row>
    <row r="127" ht="23.25" customHeight="1" spans="2:12">
      <c r="B127" s="65"/>
      <c r="C127" s="65"/>
      <c r="D127" s="65"/>
      <c r="E127" s="65"/>
      <c r="F127" s="65"/>
      <c r="G127" s="65"/>
      <c r="H127" s="65"/>
      <c r="I127" s="65"/>
      <c r="J127" s="65"/>
      <c r="K127" s="65"/>
      <c r="L127" s="65"/>
    </row>
    <row r="128" ht="23.25" customHeight="1" spans="2:12">
      <c r="B128" s="65"/>
      <c r="C128" s="65"/>
      <c r="D128" s="65"/>
      <c r="E128" s="65"/>
      <c r="F128" s="65"/>
      <c r="G128" s="65"/>
      <c r="H128" s="65"/>
      <c r="I128" s="65"/>
      <c r="J128" s="65"/>
      <c r="K128" s="65"/>
      <c r="L128" s="65"/>
    </row>
    <row r="129" ht="23.25" customHeight="1" spans="2:12">
      <c r="B129" s="65"/>
      <c r="C129" s="65"/>
      <c r="D129" s="65"/>
      <c r="E129" s="65"/>
      <c r="F129" s="65"/>
      <c r="G129" s="65"/>
      <c r="H129" s="65"/>
      <c r="I129" s="65"/>
      <c r="J129" s="65"/>
      <c r="K129" s="65"/>
      <c r="L129" s="65"/>
    </row>
    <row r="130" ht="23.25" customHeight="1" spans="2:12">
      <c r="B130" s="65"/>
      <c r="C130" s="65"/>
      <c r="D130" s="65"/>
      <c r="E130" s="65"/>
      <c r="F130" s="65"/>
      <c r="G130" s="65"/>
      <c r="H130" s="65"/>
      <c r="I130" s="65"/>
      <c r="J130" s="65"/>
      <c r="K130" s="65"/>
      <c r="L130" s="65"/>
    </row>
    <row r="131" ht="23.25" customHeight="1" spans="2:12">
      <c r="B131" s="65"/>
      <c r="C131" s="65"/>
      <c r="D131" s="65"/>
      <c r="E131" s="65"/>
      <c r="F131" s="65"/>
      <c r="G131" s="65"/>
      <c r="H131" s="65"/>
      <c r="I131" s="65"/>
      <c r="J131" s="65"/>
      <c r="K131" s="65"/>
      <c r="L131" s="65"/>
    </row>
    <row r="132" ht="23.25" customHeight="1" spans="2:12">
      <c r="B132" s="65"/>
      <c r="C132" s="65"/>
      <c r="D132" s="65"/>
      <c r="E132" s="65"/>
      <c r="F132" s="65"/>
      <c r="G132" s="65"/>
      <c r="H132" s="65"/>
      <c r="I132" s="65"/>
      <c r="J132" s="65"/>
      <c r="K132" s="65"/>
      <c r="L132" s="65"/>
    </row>
    <row r="133" ht="23.25" customHeight="1" spans="2:12">
      <c r="B133" s="65"/>
      <c r="C133" s="65"/>
      <c r="D133" s="65"/>
      <c r="E133" s="65"/>
      <c r="F133" s="65"/>
      <c r="G133" s="65"/>
      <c r="H133" s="65"/>
      <c r="I133" s="65"/>
      <c r="J133" s="65"/>
      <c r="K133" s="65"/>
      <c r="L133" s="65"/>
    </row>
    <row r="134" ht="23.25" customHeight="1" spans="2:12">
      <c r="B134" s="65"/>
      <c r="C134" s="65"/>
      <c r="D134" s="65"/>
      <c r="E134" s="65"/>
      <c r="F134" s="65"/>
      <c r="G134" s="65"/>
      <c r="H134" s="65"/>
      <c r="I134" s="65"/>
      <c r="J134" s="65"/>
      <c r="K134" s="65"/>
      <c r="L134" s="65"/>
    </row>
    <row r="135" ht="23.25" customHeight="1" spans="2:12">
      <c r="B135" s="65"/>
      <c r="C135" s="65"/>
      <c r="D135" s="65"/>
      <c r="E135" s="65"/>
      <c r="F135" s="65"/>
      <c r="G135" s="65"/>
      <c r="H135" s="65"/>
      <c r="I135" s="65"/>
      <c r="J135" s="65"/>
      <c r="K135" s="65"/>
      <c r="L135" s="65"/>
    </row>
    <row r="136" ht="23.25" customHeight="1" spans="2:12">
      <c r="B136" s="65"/>
      <c r="C136" s="65"/>
      <c r="D136" s="65"/>
      <c r="E136" s="65"/>
      <c r="F136" s="65"/>
      <c r="G136" s="65"/>
      <c r="H136" s="65"/>
      <c r="I136" s="65"/>
      <c r="J136" s="65"/>
      <c r="K136" s="65"/>
      <c r="L136" s="65"/>
    </row>
    <row r="137" ht="23.25" customHeight="1" spans="2:12"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</row>
    <row r="138" ht="23.25" customHeight="1" spans="2:12"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</row>
    <row r="139" ht="23.25" customHeight="1" spans="2:12"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</row>
    <row r="140" ht="23.25" customHeight="1" spans="2:12"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</row>
    <row r="141" ht="23.25" customHeight="1" spans="2:12"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</row>
    <row r="142" ht="23.25" customHeight="1" spans="2:12"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</row>
    <row r="143" ht="23.25" customHeight="1" spans="2:12"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</row>
    <row r="144" ht="23.25" customHeight="1" spans="2:12"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</row>
    <row r="145" ht="23.25" customHeight="1" spans="2:12"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</row>
    <row r="146" ht="23.25" customHeight="1" spans="2:12"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</row>
    <row r="147" ht="23.25" customHeight="1" spans="2:12"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</row>
    <row r="148" ht="23.25" customHeight="1" spans="2:12"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</row>
    <row r="149" ht="23.25" customHeight="1" spans="2:12"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</row>
    <row r="150" ht="23.25" customHeight="1" spans="2:12"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</row>
    <row r="151" ht="23.25" customHeight="1" spans="2:12"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</row>
    <row r="152" ht="23.25" customHeight="1" spans="2:12"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</row>
    <row r="153" ht="23.25" customHeight="1" spans="2:12"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</row>
    <row r="154" ht="23.25" customHeight="1" spans="2:12"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</row>
    <row r="155" ht="23.25" customHeight="1" spans="2:12"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</row>
    <row r="156" ht="23.25" customHeight="1" spans="2:12"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</row>
    <row r="157" ht="23.25" customHeight="1" spans="2:12"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</row>
    <row r="158" ht="23.25" customHeight="1" spans="2:12"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</row>
    <row r="159" ht="23.25" customHeight="1" spans="2:12"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</row>
    <row r="160" ht="23.25" customHeight="1" spans="2:12"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</row>
    <row r="161" ht="23.25" customHeight="1" spans="2:12"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</row>
    <row r="162" ht="23.25" customHeight="1" spans="2:12"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</row>
    <row r="163" ht="23.25" customHeight="1" spans="2:12"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</row>
    <row r="164" ht="23.25" customHeight="1" spans="2:12"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</row>
    <row r="165" ht="23.25" customHeight="1" spans="2:12"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</row>
    <row r="166" ht="23.25" customHeight="1" spans="2:12"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</row>
    <row r="167" ht="23.25" customHeight="1" spans="2:12"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</row>
    <row r="168" ht="23.25" customHeight="1" spans="2:12"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</row>
    <row r="169" ht="23.25" customHeight="1" spans="2:12"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</row>
    <row r="170" ht="23.25" customHeight="1" spans="2:12"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</row>
    <row r="171" ht="23.25" customHeight="1" spans="2:12"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</row>
    <row r="172" ht="23.25" customHeight="1" spans="2:12"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</row>
    <row r="173" ht="23.25" customHeight="1" spans="2:12"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</row>
    <row r="174" ht="23.25" customHeight="1" spans="2:12">
      <c r="B174" s="65"/>
      <c r="C174" s="65"/>
      <c r="D174" s="65"/>
      <c r="E174" s="65"/>
      <c r="F174" s="65"/>
      <c r="G174" s="65"/>
      <c r="H174" s="65"/>
      <c r="I174" s="65"/>
      <c r="J174" s="65"/>
      <c r="K174" s="65"/>
      <c r="L174" s="65"/>
    </row>
    <row r="175" ht="23.25" customHeight="1" spans="2:12">
      <c r="B175" s="65"/>
      <c r="C175" s="65"/>
      <c r="D175" s="65"/>
      <c r="E175" s="65"/>
      <c r="F175" s="65"/>
      <c r="G175" s="65"/>
      <c r="H175" s="65"/>
      <c r="I175" s="65"/>
      <c r="J175" s="65"/>
      <c r="K175" s="65"/>
      <c r="L175" s="65"/>
    </row>
    <row r="176" ht="23.25" customHeight="1" spans="2:12">
      <c r="B176" s="65"/>
      <c r="C176" s="65"/>
      <c r="D176" s="65"/>
      <c r="E176" s="65"/>
      <c r="F176" s="65"/>
      <c r="G176" s="65"/>
      <c r="H176" s="65"/>
      <c r="I176" s="65"/>
      <c r="J176" s="65"/>
      <c r="K176" s="65"/>
      <c r="L176" s="65"/>
    </row>
    <row r="177" ht="23.25" customHeight="1" spans="2:12">
      <c r="B177" s="65"/>
      <c r="C177" s="65"/>
      <c r="D177" s="65"/>
      <c r="E177" s="65"/>
      <c r="F177" s="65"/>
      <c r="G177" s="65"/>
      <c r="H177" s="65"/>
      <c r="I177" s="65"/>
      <c r="J177" s="65"/>
      <c r="K177" s="65"/>
      <c r="L177" s="65"/>
    </row>
    <row r="178" ht="23.25" customHeight="1" spans="2:12">
      <c r="B178" s="65"/>
      <c r="C178" s="65"/>
      <c r="D178" s="65"/>
      <c r="E178" s="65"/>
      <c r="F178" s="65"/>
      <c r="G178" s="65"/>
      <c r="H178" s="65"/>
      <c r="I178" s="65"/>
      <c r="J178" s="65"/>
      <c r="K178" s="65"/>
      <c r="L178" s="65"/>
    </row>
    <row r="179" ht="23.25" customHeight="1" spans="2:12">
      <c r="B179" s="65"/>
      <c r="C179" s="65"/>
      <c r="D179" s="65"/>
      <c r="E179" s="65"/>
      <c r="F179" s="65"/>
      <c r="G179" s="65"/>
      <c r="H179" s="65"/>
      <c r="I179" s="65"/>
      <c r="J179" s="65"/>
      <c r="K179" s="65"/>
      <c r="L179" s="65"/>
    </row>
    <row r="180" ht="23.25" customHeight="1" spans="2:12">
      <c r="B180" s="65"/>
      <c r="C180" s="65"/>
      <c r="D180" s="65"/>
      <c r="E180" s="65"/>
      <c r="F180" s="65"/>
      <c r="G180" s="65"/>
      <c r="H180" s="65"/>
      <c r="I180" s="65"/>
      <c r="J180" s="65"/>
      <c r="K180" s="65"/>
      <c r="L180" s="65"/>
    </row>
    <row r="181" ht="23.25" customHeight="1" spans="2:12">
      <c r="B181" s="65"/>
      <c r="C181" s="65"/>
      <c r="D181" s="65"/>
      <c r="E181" s="65"/>
      <c r="F181" s="65"/>
      <c r="G181" s="65"/>
      <c r="H181" s="65"/>
      <c r="I181" s="65"/>
      <c r="J181" s="65"/>
      <c r="K181" s="65"/>
      <c r="L181" s="65"/>
    </row>
    <row r="182" ht="23.25" customHeight="1" spans="2:12">
      <c r="B182" s="65"/>
      <c r="C182" s="65"/>
      <c r="D182" s="65"/>
      <c r="E182" s="65"/>
      <c r="F182" s="65"/>
      <c r="G182" s="65"/>
      <c r="H182" s="65"/>
      <c r="I182" s="65"/>
      <c r="J182" s="65"/>
      <c r="K182" s="65"/>
      <c r="L182" s="65"/>
    </row>
    <row r="183" ht="23.25" customHeight="1" spans="2:12">
      <c r="B183" s="65"/>
      <c r="C183" s="65"/>
      <c r="D183" s="65"/>
      <c r="E183" s="65"/>
      <c r="F183" s="65"/>
      <c r="G183" s="65"/>
      <c r="H183" s="65"/>
      <c r="I183" s="65"/>
      <c r="J183" s="65"/>
      <c r="K183" s="65"/>
      <c r="L183" s="65"/>
    </row>
    <row r="184" ht="23.25" customHeight="1" spans="2:12">
      <c r="B184" s="65"/>
      <c r="C184" s="65"/>
      <c r="D184" s="65"/>
      <c r="E184" s="65"/>
      <c r="F184" s="65"/>
      <c r="G184" s="65"/>
      <c r="H184" s="65"/>
      <c r="I184" s="65"/>
      <c r="J184" s="65"/>
      <c r="K184" s="65"/>
      <c r="L184" s="65"/>
    </row>
    <row r="185" ht="23.25" customHeight="1" spans="2:12">
      <c r="B185" s="65"/>
      <c r="C185" s="65"/>
      <c r="D185" s="65"/>
      <c r="E185" s="65"/>
      <c r="F185" s="65"/>
      <c r="G185" s="65"/>
      <c r="H185" s="65"/>
      <c r="I185" s="65"/>
      <c r="J185" s="65"/>
      <c r="K185" s="65"/>
      <c r="L185" s="65"/>
    </row>
    <row r="186" ht="23.25" customHeight="1" spans="2:12">
      <c r="B186" s="65"/>
      <c r="C186" s="65"/>
      <c r="D186" s="65"/>
      <c r="E186" s="65"/>
      <c r="F186" s="65"/>
      <c r="G186" s="65"/>
      <c r="H186" s="65"/>
      <c r="I186" s="65"/>
      <c r="J186" s="65"/>
      <c r="K186" s="65"/>
      <c r="L186" s="65"/>
    </row>
    <row r="187" ht="23.25" customHeight="1" spans="2:12">
      <c r="B187" s="65"/>
      <c r="C187" s="65"/>
      <c r="D187" s="65"/>
      <c r="E187" s="65"/>
      <c r="F187" s="65"/>
      <c r="G187" s="65"/>
      <c r="H187" s="65"/>
      <c r="I187" s="65"/>
      <c r="J187" s="65"/>
      <c r="K187" s="65"/>
      <c r="L187" s="65"/>
    </row>
    <row r="188" ht="23.25" customHeight="1" spans="2:12">
      <c r="B188" s="65"/>
      <c r="C188" s="65"/>
      <c r="D188" s="65"/>
      <c r="E188" s="65"/>
      <c r="F188" s="65"/>
      <c r="G188" s="65"/>
      <c r="H188" s="65"/>
      <c r="I188" s="65"/>
      <c r="J188" s="65"/>
      <c r="K188" s="65"/>
      <c r="L188" s="65"/>
    </row>
    <row r="189" ht="23.25" customHeight="1" spans="2:12">
      <c r="B189" s="65"/>
      <c r="C189" s="65"/>
      <c r="D189" s="65"/>
      <c r="E189" s="65"/>
      <c r="F189" s="65"/>
      <c r="G189" s="65"/>
      <c r="H189" s="65"/>
      <c r="I189" s="65"/>
      <c r="J189" s="65"/>
      <c r="K189" s="65"/>
      <c r="L189" s="65"/>
    </row>
    <row r="190" ht="23.25" customHeight="1" spans="2:12">
      <c r="B190" s="65"/>
      <c r="C190" s="65"/>
      <c r="D190" s="65"/>
      <c r="E190" s="65"/>
      <c r="F190" s="65"/>
      <c r="G190" s="65"/>
      <c r="H190" s="65"/>
      <c r="I190" s="65"/>
      <c r="J190" s="65"/>
      <c r="K190" s="65"/>
      <c r="L190" s="65"/>
    </row>
    <row r="191" ht="23.25" customHeight="1" spans="2:12">
      <c r="B191" s="65"/>
      <c r="C191" s="65"/>
      <c r="D191" s="65"/>
      <c r="E191" s="65"/>
      <c r="F191" s="65"/>
      <c r="G191" s="65"/>
      <c r="H191" s="65"/>
      <c r="I191" s="65"/>
      <c r="J191" s="65"/>
      <c r="K191" s="65"/>
      <c r="L191" s="65"/>
    </row>
    <row r="192" ht="23.25" customHeight="1" spans="2:12">
      <c r="B192" s="65"/>
      <c r="C192" s="65"/>
      <c r="D192" s="65"/>
      <c r="E192" s="65"/>
      <c r="F192" s="65"/>
      <c r="G192" s="65"/>
      <c r="H192" s="65"/>
      <c r="I192" s="65"/>
      <c r="J192" s="65"/>
      <c r="K192" s="65"/>
      <c r="L192" s="65"/>
    </row>
    <row r="193" ht="23.25" customHeight="1" spans="2:12">
      <c r="B193" s="65"/>
      <c r="C193" s="65"/>
      <c r="D193" s="65"/>
      <c r="E193" s="65"/>
      <c r="F193" s="65"/>
      <c r="G193" s="65"/>
      <c r="H193" s="65"/>
      <c r="I193" s="65"/>
      <c r="J193" s="65"/>
      <c r="K193" s="65"/>
      <c r="L193" s="65"/>
    </row>
    <row r="194" ht="23.25" customHeight="1" spans="2:12">
      <c r="B194" s="65"/>
      <c r="C194" s="65"/>
      <c r="D194" s="65"/>
      <c r="E194" s="65"/>
      <c r="F194" s="65"/>
      <c r="G194" s="65"/>
      <c r="H194" s="65"/>
      <c r="I194" s="65"/>
      <c r="J194" s="65"/>
      <c r="K194" s="65"/>
      <c r="L194" s="65"/>
    </row>
    <row r="195" ht="23.25" customHeight="1" spans="2:12">
      <c r="B195" s="65"/>
      <c r="C195" s="65"/>
      <c r="D195" s="65"/>
      <c r="E195" s="65"/>
      <c r="F195" s="65"/>
      <c r="G195" s="65"/>
      <c r="H195" s="65"/>
      <c r="I195" s="65"/>
      <c r="J195" s="65"/>
      <c r="K195" s="65"/>
      <c r="L195" s="65"/>
    </row>
    <row r="196" ht="23.25" customHeight="1" spans="2:12">
      <c r="B196" s="65"/>
      <c r="C196" s="65"/>
      <c r="D196" s="65"/>
      <c r="E196" s="65"/>
      <c r="F196" s="65"/>
      <c r="G196" s="65"/>
      <c r="H196" s="65"/>
      <c r="I196" s="65"/>
      <c r="J196" s="65"/>
      <c r="K196" s="65"/>
      <c r="L196" s="65"/>
    </row>
    <row r="197" ht="23.25" customHeight="1" spans="2:12">
      <c r="B197" s="65"/>
      <c r="C197" s="65"/>
      <c r="D197" s="65"/>
      <c r="E197" s="65"/>
      <c r="F197" s="65"/>
      <c r="G197" s="65"/>
      <c r="H197" s="65"/>
      <c r="I197" s="65"/>
      <c r="J197" s="65"/>
      <c r="K197" s="65"/>
      <c r="L197" s="65"/>
    </row>
    <row r="198" ht="23.25" customHeight="1" spans="2:12">
      <c r="B198" s="65"/>
      <c r="C198" s="65"/>
      <c r="D198" s="65"/>
      <c r="E198" s="65"/>
      <c r="F198" s="65"/>
      <c r="G198" s="65"/>
      <c r="H198" s="65"/>
      <c r="I198" s="65"/>
      <c r="J198" s="65"/>
      <c r="K198" s="65"/>
      <c r="L198" s="65"/>
    </row>
    <row r="199" ht="23.25" customHeight="1" spans="2:12">
      <c r="B199" s="65"/>
      <c r="C199" s="65"/>
      <c r="D199" s="65"/>
      <c r="E199" s="65"/>
      <c r="F199" s="65"/>
      <c r="G199" s="65"/>
      <c r="H199" s="65"/>
      <c r="I199" s="65"/>
      <c r="J199" s="65"/>
      <c r="K199" s="65"/>
      <c r="L199" s="65"/>
    </row>
    <row r="200" ht="23.25" customHeight="1" spans="2:12">
      <c r="B200" s="65"/>
      <c r="C200" s="65"/>
      <c r="D200" s="65"/>
      <c r="E200" s="65"/>
      <c r="F200" s="65"/>
      <c r="G200" s="65"/>
      <c r="H200" s="65"/>
      <c r="I200" s="65"/>
      <c r="J200" s="65"/>
      <c r="K200" s="65"/>
      <c r="L200" s="65"/>
    </row>
    <row r="201" ht="23.25" customHeight="1" spans="2:12">
      <c r="B201" s="65"/>
      <c r="C201" s="65"/>
      <c r="D201" s="65"/>
      <c r="E201" s="65"/>
      <c r="F201" s="65"/>
      <c r="G201" s="65"/>
      <c r="H201" s="65"/>
      <c r="I201" s="65"/>
      <c r="J201" s="65"/>
      <c r="K201" s="65"/>
      <c r="L201" s="65"/>
    </row>
    <row r="202" ht="23.25" customHeight="1" spans="2:12">
      <c r="B202" s="65"/>
      <c r="C202" s="65"/>
      <c r="D202" s="65"/>
      <c r="E202" s="65"/>
      <c r="F202" s="65"/>
      <c r="G202" s="65"/>
      <c r="H202" s="65"/>
      <c r="I202" s="65"/>
      <c r="J202" s="65"/>
      <c r="K202" s="65"/>
      <c r="L202" s="65"/>
    </row>
    <row r="203" ht="23.25" customHeight="1" spans="2:12">
      <c r="B203" s="65"/>
      <c r="C203" s="65"/>
      <c r="D203" s="65"/>
      <c r="E203" s="65"/>
      <c r="F203" s="65"/>
      <c r="G203" s="65"/>
      <c r="H203" s="65"/>
      <c r="I203" s="65"/>
      <c r="J203" s="65"/>
      <c r="K203" s="65"/>
      <c r="L203" s="65"/>
    </row>
    <row r="204" ht="23.25" customHeight="1" spans="2:12">
      <c r="B204" s="65"/>
      <c r="C204" s="65"/>
      <c r="D204" s="65"/>
      <c r="E204" s="65"/>
      <c r="F204" s="65"/>
      <c r="G204" s="65"/>
      <c r="H204" s="65"/>
      <c r="I204" s="65"/>
      <c r="J204" s="65"/>
      <c r="K204" s="65"/>
      <c r="L204" s="65"/>
    </row>
    <row r="205" ht="23.25" customHeight="1" spans="2:12">
      <c r="B205" s="65"/>
      <c r="C205" s="65"/>
      <c r="D205" s="65"/>
      <c r="E205" s="65"/>
      <c r="F205" s="65"/>
      <c r="G205" s="65"/>
      <c r="H205" s="65"/>
      <c r="I205" s="65"/>
      <c r="J205" s="65"/>
      <c r="K205" s="65"/>
      <c r="L205" s="65"/>
    </row>
    <row r="206" ht="23.25" customHeight="1" spans="2:12">
      <c r="B206" s="65"/>
      <c r="C206" s="65"/>
      <c r="D206" s="65"/>
      <c r="E206" s="65"/>
      <c r="F206" s="65"/>
      <c r="G206" s="65"/>
      <c r="H206" s="65"/>
      <c r="I206" s="65"/>
      <c r="J206" s="65"/>
      <c r="K206" s="65"/>
      <c r="L206" s="65"/>
    </row>
    <row r="207" ht="23.25" customHeight="1" spans="2:12">
      <c r="B207" s="65"/>
      <c r="C207" s="65"/>
      <c r="D207" s="65"/>
      <c r="E207" s="65"/>
      <c r="F207" s="65"/>
      <c r="G207" s="65"/>
      <c r="H207" s="65"/>
      <c r="I207" s="65"/>
      <c r="J207" s="65"/>
      <c r="K207" s="65"/>
      <c r="L207" s="65"/>
    </row>
    <row r="208" ht="23.25" customHeight="1" spans="2:12">
      <c r="B208" s="65"/>
      <c r="C208" s="65"/>
      <c r="D208" s="65"/>
      <c r="E208" s="65"/>
      <c r="F208" s="65"/>
      <c r="G208" s="65"/>
      <c r="H208" s="65"/>
      <c r="I208" s="65"/>
      <c r="J208" s="65"/>
      <c r="K208" s="65"/>
      <c r="L208" s="65"/>
    </row>
    <row r="209" ht="23.25" customHeight="1" spans="2:12">
      <c r="B209" s="65"/>
      <c r="C209" s="65"/>
      <c r="D209" s="65"/>
      <c r="E209" s="65"/>
      <c r="F209" s="65"/>
      <c r="G209" s="65"/>
      <c r="H209" s="65"/>
      <c r="I209" s="65"/>
      <c r="J209" s="65"/>
      <c r="K209" s="65"/>
      <c r="L209" s="65"/>
    </row>
    <row r="210" ht="23.25" customHeight="1" spans="2:12">
      <c r="B210" s="65"/>
      <c r="C210" s="65"/>
      <c r="D210" s="65"/>
      <c r="E210" s="65"/>
      <c r="F210" s="65"/>
      <c r="G210" s="65"/>
      <c r="H210" s="65"/>
      <c r="I210" s="65"/>
      <c r="J210" s="65"/>
      <c r="K210" s="65"/>
      <c r="L210" s="65"/>
    </row>
    <row r="211" ht="23.25" customHeight="1" spans="2:12">
      <c r="B211" s="65"/>
      <c r="C211" s="65"/>
      <c r="D211" s="65"/>
      <c r="E211" s="65"/>
      <c r="F211" s="65"/>
      <c r="G211" s="65"/>
      <c r="H211" s="65"/>
      <c r="I211" s="65"/>
      <c r="J211" s="65"/>
      <c r="K211" s="65"/>
      <c r="L211" s="65"/>
    </row>
    <row r="212" ht="23.25" customHeight="1" spans="2:12">
      <c r="B212" s="65"/>
      <c r="C212" s="65"/>
      <c r="D212" s="65"/>
      <c r="E212" s="65"/>
      <c r="F212" s="65"/>
      <c r="G212" s="65"/>
      <c r="H212" s="65"/>
      <c r="I212" s="65"/>
      <c r="J212" s="65"/>
      <c r="K212" s="65"/>
      <c r="L212" s="65"/>
    </row>
    <row r="213" ht="23.25" customHeight="1" spans="2:12">
      <c r="B213" s="65"/>
      <c r="C213" s="65"/>
      <c r="D213" s="65"/>
      <c r="E213" s="65"/>
      <c r="F213" s="65"/>
      <c r="G213" s="65"/>
      <c r="H213" s="65"/>
      <c r="I213" s="65"/>
      <c r="J213" s="65"/>
      <c r="K213" s="65"/>
      <c r="L213" s="65"/>
    </row>
    <row r="214" ht="23.25" customHeight="1" spans="2:12">
      <c r="B214" s="65"/>
      <c r="C214" s="65"/>
      <c r="D214" s="65"/>
      <c r="E214" s="65"/>
      <c r="F214" s="65"/>
      <c r="G214" s="65"/>
      <c r="H214" s="65"/>
      <c r="I214" s="65"/>
      <c r="J214" s="65"/>
      <c r="K214" s="65"/>
      <c r="L214" s="65"/>
    </row>
    <row r="215" ht="23.25" customHeight="1" spans="2:12">
      <c r="B215" s="65"/>
      <c r="C215" s="65"/>
      <c r="D215" s="65"/>
      <c r="E215" s="65"/>
      <c r="F215" s="65"/>
      <c r="G215" s="65"/>
      <c r="H215" s="65"/>
      <c r="I215" s="65"/>
      <c r="J215" s="65"/>
      <c r="K215" s="65"/>
      <c r="L215" s="65"/>
    </row>
    <row r="216" ht="23.25" customHeight="1" spans="2:12">
      <c r="B216" s="65"/>
      <c r="C216" s="65"/>
      <c r="D216" s="65"/>
      <c r="E216" s="65"/>
      <c r="F216" s="65"/>
      <c r="G216" s="65"/>
      <c r="H216" s="65"/>
      <c r="I216" s="65"/>
      <c r="J216" s="65"/>
      <c r="K216" s="65"/>
      <c r="L216" s="65"/>
    </row>
    <row r="217" ht="23.25" customHeight="1" spans="2:12">
      <c r="B217" s="65"/>
      <c r="C217" s="65"/>
      <c r="D217" s="65"/>
      <c r="E217" s="65"/>
      <c r="F217" s="65"/>
      <c r="G217" s="65"/>
      <c r="H217" s="65"/>
      <c r="I217" s="65"/>
      <c r="J217" s="65"/>
      <c r="K217" s="65"/>
      <c r="L217" s="65"/>
    </row>
    <row r="218" ht="23.25" customHeight="1" spans="2:12">
      <c r="B218" s="65"/>
      <c r="C218" s="65"/>
      <c r="D218" s="65"/>
      <c r="E218" s="65"/>
      <c r="F218" s="65"/>
      <c r="G218" s="65"/>
      <c r="H218" s="65"/>
      <c r="I218" s="65"/>
      <c r="J218" s="65"/>
      <c r="K218" s="65"/>
      <c r="L218" s="65"/>
    </row>
    <row r="219" ht="23.25" customHeight="1" spans="2:12">
      <c r="B219" s="65"/>
      <c r="C219" s="65"/>
      <c r="D219" s="65"/>
      <c r="E219" s="65"/>
      <c r="F219" s="65"/>
      <c r="G219" s="65"/>
      <c r="H219" s="65"/>
      <c r="I219" s="65"/>
      <c r="J219" s="65"/>
      <c r="K219" s="65"/>
      <c r="L219" s="65"/>
    </row>
    <row r="220" ht="23.25" customHeight="1" spans="2:12">
      <c r="B220" s="65"/>
      <c r="C220" s="65"/>
      <c r="D220" s="65"/>
      <c r="E220" s="65"/>
      <c r="F220" s="65"/>
      <c r="G220" s="65"/>
      <c r="H220" s="65"/>
      <c r="I220" s="65"/>
      <c r="J220" s="65"/>
      <c r="K220" s="65"/>
      <c r="L220" s="65"/>
    </row>
    <row r="221" ht="23.25" customHeight="1" spans="2:12">
      <c r="B221" s="65"/>
      <c r="C221" s="65"/>
      <c r="D221" s="65"/>
      <c r="E221" s="65"/>
      <c r="F221" s="65"/>
      <c r="G221" s="65"/>
      <c r="H221" s="65"/>
      <c r="I221" s="65"/>
      <c r="J221" s="65"/>
      <c r="K221" s="65"/>
      <c r="L221" s="65"/>
    </row>
    <row r="222" ht="23.25" customHeight="1" spans="2:12">
      <c r="B222" s="65"/>
      <c r="C222" s="65"/>
      <c r="D222" s="65"/>
      <c r="E222" s="65"/>
      <c r="F222" s="65"/>
      <c r="G222" s="65"/>
      <c r="H222" s="65"/>
      <c r="I222" s="65"/>
      <c r="J222" s="65"/>
      <c r="K222" s="65"/>
      <c r="L222" s="65"/>
    </row>
    <row r="223" ht="23.25" customHeight="1" spans="2:12">
      <c r="B223" s="65"/>
      <c r="C223" s="65"/>
      <c r="D223" s="65"/>
      <c r="E223" s="65"/>
      <c r="F223" s="65"/>
      <c r="G223" s="65"/>
      <c r="H223" s="65"/>
      <c r="I223" s="65"/>
      <c r="J223" s="65"/>
      <c r="K223" s="65"/>
      <c r="L223" s="65"/>
    </row>
    <row r="224" ht="23.25" customHeight="1"/>
    <row r="225" ht="23.25" customHeight="1"/>
    <row r="226" ht="23.25" customHeight="1"/>
    <row r="227" ht="23.25" customHeight="1"/>
    <row r="228" ht="23.25" customHeight="1"/>
    <row r="229" ht="23.25" customHeight="1"/>
    <row r="230" ht="23.25" customHeight="1"/>
    <row r="231" ht="23.25" customHeight="1"/>
    <row r="232" ht="23.25" customHeight="1"/>
    <row r="233" ht="23.25" customHeight="1"/>
  </sheetData>
  <pageMargins left="0.708661417322835" right="0.708661417322835" top="0.748031496062992" bottom="0.748031496062992" header="0.31496062992126" footer="0.31496062992126"/>
  <pageSetup paperSize="9" scale="55" orientation="landscape"/>
  <headerFooter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M232"/>
  <sheetViews>
    <sheetView showGridLines="0" zoomScale="85" zoomScaleNormal="85" workbookViewId="0">
      <selection activeCell="B13" sqref="B13"/>
    </sheetView>
  </sheetViews>
  <sheetFormatPr defaultColWidth="0" defaultRowHeight="15"/>
  <cols>
    <col min="1" max="1" width="2.71428571428571" customWidth="1"/>
    <col min="2" max="2" width="48.7142857142857" customWidth="1"/>
    <col min="3" max="6" width="12.1428571428571" customWidth="1"/>
    <col min="7" max="7" width="22.1428571428571" customWidth="1"/>
    <col min="8" max="9" width="12.1428571428571" customWidth="1"/>
    <col min="10" max="10" width="13.7142857142857" customWidth="1"/>
    <col min="11" max="11" width="17.7142857142857" customWidth="1"/>
    <col min="12" max="12" width="9.14285714285714" customWidth="1"/>
    <col min="13" max="13" width="8.57142857142857" customWidth="1"/>
    <col min="14" max="17" width="0" hidden="1" customWidth="1"/>
    <col min="18" max="16384" width="9.14285714285714" hidden="1"/>
  </cols>
  <sheetData>
    <row r="1" spans="1:1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97"/>
    </row>
    <row r="3" spans="1:1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97"/>
    </row>
    <row r="4" customHeight="1" spans="1:1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97"/>
    </row>
    <row r="5" spans="1:1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19"/>
    </row>
    <row r="11" ht="23.25" customHeight="1"/>
    <row r="12" ht="23.25" customHeight="1" spans="2:12">
      <c r="B12" s="331" t="s">
        <v>213</v>
      </c>
      <c r="C12" s="68"/>
      <c r="D12" s="68"/>
      <c r="E12" s="68"/>
      <c r="F12" s="68"/>
      <c r="G12" s="68"/>
      <c r="H12" s="68"/>
      <c r="I12" s="68"/>
      <c r="J12" s="68"/>
      <c r="K12" s="45"/>
      <c r="L12" s="30"/>
    </row>
    <row r="13" ht="50.1" customHeight="1" spans="2:12">
      <c r="B13" s="71" t="s">
        <v>185</v>
      </c>
      <c r="C13" s="352" t="s">
        <v>186</v>
      </c>
      <c r="D13" s="352" t="s">
        <v>187</v>
      </c>
      <c r="E13" s="352" t="s">
        <v>188</v>
      </c>
      <c r="F13" s="352" t="s">
        <v>189</v>
      </c>
      <c r="G13" s="352" t="s">
        <v>190</v>
      </c>
      <c r="H13" s="352" t="s">
        <v>191</v>
      </c>
      <c r="I13" s="352" t="s">
        <v>192</v>
      </c>
      <c r="J13" s="430" t="s">
        <v>193</v>
      </c>
      <c r="K13" s="45"/>
      <c r="L13" s="30"/>
    </row>
    <row r="14" ht="23.25" customHeight="1" spans="2:12">
      <c r="B14" s="716" t="s">
        <v>4</v>
      </c>
      <c r="C14" s="717"/>
      <c r="D14" s="717"/>
      <c r="E14" s="717"/>
      <c r="F14" s="717"/>
      <c r="G14" s="717"/>
      <c r="H14" s="717"/>
      <c r="I14" s="717"/>
      <c r="J14" s="781"/>
      <c r="K14" s="376"/>
      <c r="L14" s="30"/>
    </row>
    <row r="15" ht="23.25" customHeight="1" spans="2:12">
      <c r="B15" s="718" t="s">
        <v>16</v>
      </c>
      <c r="C15" s="164">
        <v>15</v>
      </c>
      <c r="D15" s="164">
        <v>14</v>
      </c>
      <c r="E15" s="164">
        <v>65</v>
      </c>
      <c r="F15" s="164">
        <v>56</v>
      </c>
      <c r="G15" s="355">
        <f t="shared" ref="G15:G24" si="0">IF(ISERROR(AVERAGE(E15:F15)),"_",(AVERAGE(E15:F15)))</f>
        <v>60.5</v>
      </c>
      <c r="H15" s="164">
        <v>1</v>
      </c>
      <c r="I15" s="164">
        <v>12</v>
      </c>
      <c r="J15" s="791">
        <v>52</v>
      </c>
      <c r="K15" s="376"/>
      <c r="L15" s="30"/>
    </row>
    <row r="16" ht="23.25" customHeight="1" spans="2:12">
      <c r="B16" s="774" t="s">
        <v>209</v>
      </c>
      <c r="C16" s="164">
        <v>3</v>
      </c>
      <c r="D16" s="164">
        <v>2</v>
      </c>
      <c r="E16" s="164">
        <v>22</v>
      </c>
      <c r="F16" s="164">
        <v>17</v>
      </c>
      <c r="G16" s="159">
        <f t="shared" si="0"/>
        <v>19.5</v>
      </c>
      <c r="H16" s="164">
        <v>1</v>
      </c>
      <c r="I16" s="164">
        <v>7</v>
      </c>
      <c r="J16" s="792">
        <v>14</v>
      </c>
      <c r="K16" s="376"/>
      <c r="L16" s="30"/>
    </row>
    <row r="17" ht="23.25" customHeight="1" spans="2:12">
      <c r="B17" s="774" t="s">
        <v>38</v>
      </c>
      <c r="C17" s="164">
        <v>10</v>
      </c>
      <c r="D17" s="164">
        <v>9</v>
      </c>
      <c r="E17" s="164">
        <v>36</v>
      </c>
      <c r="F17" s="164">
        <v>32</v>
      </c>
      <c r="G17" s="159">
        <f t="shared" si="0"/>
        <v>34</v>
      </c>
      <c r="H17" s="164">
        <v>1</v>
      </c>
      <c r="I17" s="164">
        <v>5</v>
      </c>
      <c r="J17" s="792">
        <v>30</v>
      </c>
      <c r="K17" s="376"/>
      <c r="L17" s="30"/>
    </row>
    <row r="18" ht="23.25" customHeight="1" spans="2:12">
      <c r="B18" s="774" t="s">
        <v>49</v>
      </c>
      <c r="C18" s="164">
        <v>11</v>
      </c>
      <c r="D18" s="164">
        <v>9</v>
      </c>
      <c r="E18" s="164">
        <v>29</v>
      </c>
      <c r="F18" s="164">
        <v>26</v>
      </c>
      <c r="G18" s="159">
        <f t="shared" si="0"/>
        <v>27.5</v>
      </c>
      <c r="H18" s="164">
        <v>0</v>
      </c>
      <c r="I18" s="164">
        <v>4</v>
      </c>
      <c r="J18" s="792">
        <v>25</v>
      </c>
      <c r="K18" s="376"/>
      <c r="L18" s="30"/>
    </row>
    <row r="19" ht="23.25" customHeight="1" spans="2:12">
      <c r="B19" s="774" t="s">
        <v>210</v>
      </c>
      <c r="C19" s="164">
        <v>12</v>
      </c>
      <c r="D19" s="164">
        <v>12</v>
      </c>
      <c r="E19" s="164">
        <v>29</v>
      </c>
      <c r="F19" s="164">
        <v>41</v>
      </c>
      <c r="G19" s="159">
        <f t="shared" si="0"/>
        <v>35</v>
      </c>
      <c r="H19" s="164">
        <v>0</v>
      </c>
      <c r="I19" s="164">
        <v>3</v>
      </c>
      <c r="J19" s="792">
        <v>38</v>
      </c>
      <c r="K19" s="376"/>
      <c r="L19" s="30"/>
    </row>
    <row r="20" ht="23.25" customHeight="1" spans="2:12">
      <c r="B20" s="774" t="s">
        <v>25</v>
      </c>
      <c r="C20" s="164">
        <v>15</v>
      </c>
      <c r="D20" s="164">
        <v>10</v>
      </c>
      <c r="E20" s="164">
        <v>46</v>
      </c>
      <c r="F20" s="164">
        <v>41</v>
      </c>
      <c r="G20" s="159">
        <f t="shared" si="0"/>
        <v>43.5</v>
      </c>
      <c r="H20" s="164">
        <v>1</v>
      </c>
      <c r="I20" s="164">
        <v>7</v>
      </c>
      <c r="J20" s="792">
        <v>38</v>
      </c>
      <c r="K20" s="376"/>
      <c r="L20" s="30"/>
    </row>
    <row r="21" ht="23.25" customHeight="1" spans="2:12">
      <c r="B21" s="774" t="s">
        <v>31</v>
      </c>
      <c r="C21" s="164">
        <v>12</v>
      </c>
      <c r="D21" s="164">
        <v>12</v>
      </c>
      <c r="E21" s="164">
        <v>47</v>
      </c>
      <c r="F21" s="164">
        <v>38</v>
      </c>
      <c r="G21" s="159">
        <f t="shared" si="0"/>
        <v>42.5</v>
      </c>
      <c r="H21" s="164">
        <v>0</v>
      </c>
      <c r="I21" s="164">
        <v>7</v>
      </c>
      <c r="J21" s="792">
        <v>40</v>
      </c>
      <c r="K21" s="150"/>
      <c r="L21" s="30"/>
    </row>
    <row r="22" ht="23.25" customHeight="1" spans="1:12">
      <c r="A22" s="65"/>
      <c r="B22" s="774" t="s">
        <v>21</v>
      </c>
      <c r="C22" s="164">
        <v>10</v>
      </c>
      <c r="D22" s="164">
        <v>10</v>
      </c>
      <c r="E22" s="164">
        <v>39</v>
      </c>
      <c r="F22" s="164">
        <v>24</v>
      </c>
      <c r="G22" s="159">
        <f t="shared" si="0"/>
        <v>31.5</v>
      </c>
      <c r="H22" s="164">
        <v>0</v>
      </c>
      <c r="I22" s="164">
        <v>9</v>
      </c>
      <c r="J22" s="792">
        <v>30</v>
      </c>
      <c r="K22" s="30"/>
      <c r="L22" s="30"/>
    </row>
    <row r="23" ht="23.25" customHeight="1" spans="1:12">
      <c r="A23" s="65"/>
      <c r="B23" s="777" t="s">
        <v>70</v>
      </c>
      <c r="C23" s="164">
        <v>5</v>
      </c>
      <c r="D23" s="164">
        <v>5</v>
      </c>
      <c r="E23" s="164">
        <v>0</v>
      </c>
      <c r="F23" s="164">
        <v>5</v>
      </c>
      <c r="G23" s="159">
        <f t="shared" si="0"/>
        <v>2.5</v>
      </c>
      <c r="H23" s="164">
        <v>0</v>
      </c>
      <c r="I23" s="164">
        <v>0</v>
      </c>
      <c r="J23" s="793">
        <v>5</v>
      </c>
      <c r="K23" s="30"/>
      <c r="L23" s="30"/>
    </row>
    <row r="24" ht="23.25" customHeight="1" spans="1:12">
      <c r="A24" s="65"/>
      <c r="B24" s="716" t="s">
        <v>195</v>
      </c>
      <c r="C24" s="754">
        <f>SUM(C15:C23)</f>
        <v>93</v>
      </c>
      <c r="D24" s="754">
        <f>SUM(D15:D23)</f>
        <v>83</v>
      </c>
      <c r="E24" s="508">
        <f>SUM(E15:E23)</f>
        <v>313</v>
      </c>
      <c r="F24" s="754">
        <f>SUM(F15:F23)</f>
        <v>280</v>
      </c>
      <c r="G24" s="508">
        <f t="shared" si="0"/>
        <v>296.5</v>
      </c>
      <c r="H24" s="754">
        <f>SUM(H15:H23)</f>
        <v>4</v>
      </c>
      <c r="I24" s="754">
        <f>SUM(I15:I23)</f>
        <v>54</v>
      </c>
      <c r="J24" s="759">
        <f>SUM(J15:J23)</f>
        <v>272</v>
      </c>
      <c r="K24" s="45"/>
      <c r="L24" s="30"/>
    </row>
    <row r="25" ht="23.25" customHeight="1" spans="1:12">
      <c r="A25" s="65"/>
      <c r="B25" s="716" t="s">
        <v>3</v>
      </c>
      <c r="C25" s="724"/>
      <c r="D25" s="724"/>
      <c r="E25" s="509"/>
      <c r="F25" s="724"/>
      <c r="G25" s="509"/>
      <c r="H25" s="724"/>
      <c r="I25" s="724"/>
      <c r="J25" s="725"/>
      <c r="K25" s="45"/>
      <c r="L25" s="30"/>
    </row>
    <row r="26" ht="23.25" customHeight="1" spans="1:12">
      <c r="A26" s="65"/>
      <c r="B26" s="774" t="s">
        <v>87</v>
      </c>
      <c r="C26" s="715">
        <v>20</v>
      </c>
      <c r="D26" s="715">
        <v>17</v>
      </c>
      <c r="E26" s="715">
        <v>42</v>
      </c>
      <c r="F26" s="715">
        <v>34</v>
      </c>
      <c r="G26" s="788">
        <f t="shared" ref="G26:G48" si="1">IF(ISERROR(AVERAGE(E26:F26)),"_",(AVERAGE(E26:F26)))</f>
        <v>38</v>
      </c>
      <c r="H26" s="715">
        <v>1</v>
      </c>
      <c r="I26" s="715">
        <v>6</v>
      </c>
      <c r="J26" s="791">
        <v>35</v>
      </c>
      <c r="K26" s="376"/>
      <c r="L26" s="30"/>
    </row>
    <row r="27" ht="23.25" customHeight="1" spans="1:12">
      <c r="A27" s="65"/>
      <c r="B27" s="774" t="s">
        <v>54</v>
      </c>
      <c r="C27" s="164">
        <v>15</v>
      </c>
      <c r="D27" s="164">
        <v>17</v>
      </c>
      <c r="E27" s="164">
        <v>40</v>
      </c>
      <c r="F27" s="164">
        <v>31</v>
      </c>
      <c r="G27" s="789">
        <f t="shared" si="1"/>
        <v>35.5</v>
      </c>
      <c r="H27" s="164">
        <v>2</v>
      </c>
      <c r="I27" s="164">
        <v>11</v>
      </c>
      <c r="J27" s="792">
        <v>27</v>
      </c>
      <c r="K27" s="376"/>
      <c r="L27" s="30"/>
    </row>
    <row r="28" ht="23.25" customHeight="1" spans="1:12">
      <c r="A28" s="65"/>
      <c r="B28" s="774" t="s">
        <v>16</v>
      </c>
      <c r="C28" s="164">
        <v>20</v>
      </c>
      <c r="D28" s="164">
        <v>20</v>
      </c>
      <c r="E28" s="164">
        <v>56</v>
      </c>
      <c r="F28" s="164">
        <v>41</v>
      </c>
      <c r="G28" s="789">
        <f t="shared" si="1"/>
        <v>48.5</v>
      </c>
      <c r="H28" s="164">
        <v>3</v>
      </c>
      <c r="I28" s="164">
        <v>17</v>
      </c>
      <c r="J28" s="792">
        <v>36</v>
      </c>
      <c r="K28" s="376"/>
      <c r="L28" s="30"/>
    </row>
    <row r="29" ht="23.25" customHeight="1" spans="1:12">
      <c r="A29" s="65"/>
      <c r="B29" s="774" t="s">
        <v>58</v>
      </c>
      <c r="C29" s="164">
        <v>15</v>
      </c>
      <c r="D29" s="164">
        <v>14</v>
      </c>
      <c r="E29" s="164">
        <v>38</v>
      </c>
      <c r="F29" s="164">
        <v>37</v>
      </c>
      <c r="G29" s="789">
        <f t="shared" si="1"/>
        <v>37.5</v>
      </c>
      <c r="H29" s="164">
        <v>1</v>
      </c>
      <c r="I29" s="164">
        <v>7</v>
      </c>
      <c r="J29" s="792">
        <v>30</v>
      </c>
      <c r="K29" s="376"/>
      <c r="L29" s="30"/>
    </row>
    <row r="30" ht="23.25" customHeight="1" spans="1:12">
      <c r="A30" s="65"/>
      <c r="B30" s="774" t="s">
        <v>211</v>
      </c>
      <c r="C30" s="164">
        <v>15</v>
      </c>
      <c r="D30" s="164">
        <v>13</v>
      </c>
      <c r="E30" s="164">
        <v>41</v>
      </c>
      <c r="F30" s="164">
        <v>31</v>
      </c>
      <c r="G30" s="789">
        <f t="shared" si="1"/>
        <v>36</v>
      </c>
      <c r="H30" s="164">
        <v>1</v>
      </c>
      <c r="I30" s="164">
        <v>13</v>
      </c>
      <c r="J30" s="792">
        <v>27</v>
      </c>
      <c r="K30" s="376"/>
      <c r="L30" s="30"/>
    </row>
    <row r="31" ht="23.25" customHeight="1" spans="1:12">
      <c r="A31" s="65"/>
      <c r="B31" s="774" t="s">
        <v>38</v>
      </c>
      <c r="C31" s="164">
        <v>18</v>
      </c>
      <c r="D31" s="164">
        <v>18</v>
      </c>
      <c r="E31" s="164">
        <v>48</v>
      </c>
      <c r="F31" s="164">
        <v>32</v>
      </c>
      <c r="G31" s="789">
        <f t="shared" si="1"/>
        <v>40</v>
      </c>
      <c r="H31" s="164">
        <v>2</v>
      </c>
      <c r="I31" s="164">
        <v>11</v>
      </c>
      <c r="J31" s="792">
        <v>35</v>
      </c>
      <c r="K31" s="376"/>
      <c r="L31" s="30"/>
    </row>
    <row r="32" ht="23.25" customHeight="1" spans="1:12">
      <c r="A32" s="65"/>
      <c r="B32" s="774" t="s">
        <v>102</v>
      </c>
      <c r="C32" s="164">
        <v>12</v>
      </c>
      <c r="D32" s="164">
        <v>12</v>
      </c>
      <c r="E32" s="164">
        <v>23</v>
      </c>
      <c r="F32" s="164">
        <v>23</v>
      </c>
      <c r="G32" s="789">
        <f t="shared" si="1"/>
        <v>23</v>
      </c>
      <c r="H32" s="164">
        <v>1</v>
      </c>
      <c r="I32" s="164">
        <v>0</v>
      </c>
      <c r="J32" s="792">
        <v>22</v>
      </c>
      <c r="K32" s="376"/>
      <c r="L32" s="30"/>
    </row>
    <row r="33" ht="23.25" customHeight="1" spans="1:12">
      <c r="A33" s="65"/>
      <c r="B33" s="774" t="s">
        <v>49</v>
      </c>
      <c r="C33" s="164">
        <v>20</v>
      </c>
      <c r="D33" s="164">
        <v>19</v>
      </c>
      <c r="E33" s="164">
        <v>54</v>
      </c>
      <c r="F33" s="164">
        <v>45</v>
      </c>
      <c r="G33" s="789">
        <f t="shared" si="1"/>
        <v>49.5</v>
      </c>
      <c r="H33" s="164">
        <v>1</v>
      </c>
      <c r="I33" s="164">
        <v>13</v>
      </c>
      <c r="J33" s="792">
        <v>40</v>
      </c>
      <c r="K33" s="150"/>
      <c r="L33" s="30"/>
    </row>
    <row r="34" ht="23.25" customHeight="1" spans="1:12">
      <c r="A34" s="65"/>
      <c r="B34" s="774" t="s">
        <v>34</v>
      </c>
      <c r="C34" s="164">
        <v>27</v>
      </c>
      <c r="D34" s="164">
        <v>23</v>
      </c>
      <c r="E34" s="164">
        <v>67</v>
      </c>
      <c r="F34" s="164">
        <v>45</v>
      </c>
      <c r="G34" s="789">
        <f t="shared" si="1"/>
        <v>56</v>
      </c>
      <c r="H34" s="164">
        <v>1</v>
      </c>
      <c r="I34" s="164">
        <v>21</v>
      </c>
      <c r="J34" s="792">
        <v>45</v>
      </c>
      <c r="K34" s="150"/>
      <c r="L34" s="30"/>
    </row>
    <row r="35" ht="23.25" customHeight="1" spans="1:12">
      <c r="A35" s="65"/>
      <c r="B35" s="774" t="s">
        <v>73</v>
      </c>
      <c r="C35" s="164">
        <v>20</v>
      </c>
      <c r="D35" s="164">
        <v>20</v>
      </c>
      <c r="E35" s="164">
        <v>49</v>
      </c>
      <c r="F35" s="164">
        <v>41</v>
      </c>
      <c r="G35" s="789">
        <f t="shared" si="1"/>
        <v>45</v>
      </c>
      <c r="H35" s="164">
        <v>3</v>
      </c>
      <c r="I35" s="164">
        <v>9</v>
      </c>
      <c r="J35" s="792">
        <v>38</v>
      </c>
      <c r="K35" s="39"/>
      <c r="L35" s="30"/>
    </row>
    <row r="36" ht="23.25" customHeight="1" spans="1:12">
      <c r="A36" s="65"/>
      <c r="B36" s="776" t="s">
        <v>92</v>
      </c>
      <c r="C36" s="164">
        <v>10</v>
      </c>
      <c r="D36" s="164">
        <v>10</v>
      </c>
      <c r="E36" s="164">
        <v>21</v>
      </c>
      <c r="F36" s="164">
        <v>14</v>
      </c>
      <c r="G36" s="789">
        <f t="shared" si="1"/>
        <v>17.5</v>
      </c>
      <c r="H36" s="164">
        <v>0</v>
      </c>
      <c r="I36" s="164">
        <v>3</v>
      </c>
      <c r="J36" s="792">
        <v>18</v>
      </c>
      <c r="K36" s="45"/>
      <c r="L36" s="30"/>
    </row>
    <row r="37" ht="23.25" customHeight="1" spans="1:12">
      <c r="A37" s="65"/>
      <c r="B37" s="774" t="s">
        <v>25</v>
      </c>
      <c r="C37" s="164">
        <v>20</v>
      </c>
      <c r="D37" s="164">
        <v>12</v>
      </c>
      <c r="E37" s="164">
        <v>34</v>
      </c>
      <c r="F37" s="164">
        <v>22</v>
      </c>
      <c r="G37" s="789">
        <f t="shared" si="1"/>
        <v>28</v>
      </c>
      <c r="H37" s="164">
        <v>0</v>
      </c>
      <c r="I37" s="164">
        <v>12</v>
      </c>
      <c r="J37" s="792">
        <v>22</v>
      </c>
      <c r="K37" s="45"/>
      <c r="L37" s="30"/>
    </row>
    <row r="38" ht="23.25" customHeight="1" spans="1:12">
      <c r="A38" s="65"/>
      <c r="B38" s="774" t="s">
        <v>98</v>
      </c>
      <c r="C38" s="164">
        <v>15</v>
      </c>
      <c r="D38" s="164">
        <v>15</v>
      </c>
      <c r="E38" s="164">
        <v>30</v>
      </c>
      <c r="F38" s="164">
        <v>29</v>
      </c>
      <c r="G38" s="789">
        <f t="shared" si="1"/>
        <v>29.5</v>
      </c>
      <c r="H38" s="164">
        <v>2</v>
      </c>
      <c r="I38" s="164">
        <v>0</v>
      </c>
      <c r="J38" s="792">
        <v>28</v>
      </c>
      <c r="K38" s="376"/>
      <c r="L38" s="30"/>
    </row>
    <row r="39" ht="23.25" customHeight="1" spans="1:12">
      <c r="A39" s="65"/>
      <c r="B39" s="774" t="s">
        <v>31</v>
      </c>
      <c r="C39" s="164">
        <v>22</v>
      </c>
      <c r="D39" s="164">
        <v>22</v>
      </c>
      <c r="E39" s="164">
        <v>44</v>
      </c>
      <c r="F39" s="164">
        <v>33</v>
      </c>
      <c r="G39" s="789">
        <f t="shared" si="1"/>
        <v>38.5</v>
      </c>
      <c r="H39" s="164">
        <v>1</v>
      </c>
      <c r="I39" s="164">
        <v>13</v>
      </c>
      <c r="J39" s="792">
        <v>30</v>
      </c>
      <c r="K39" s="376"/>
      <c r="L39" s="30"/>
    </row>
    <row r="40" ht="23.25" customHeight="1" spans="1:12">
      <c r="A40" s="65"/>
      <c r="B40" s="774" t="s">
        <v>21</v>
      </c>
      <c r="C40" s="164">
        <v>20</v>
      </c>
      <c r="D40" s="164">
        <v>18</v>
      </c>
      <c r="E40" s="164">
        <v>48</v>
      </c>
      <c r="F40" s="164">
        <v>39</v>
      </c>
      <c r="G40" s="789">
        <f t="shared" si="1"/>
        <v>43.5</v>
      </c>
      <c r="H40" s="164">
        <v>0</v>
      </c>
      <c r="I40" s="164">
        <v>13</v>
      </c>
      <c r="J40" s="792">
        <v>35</v>
      </c>
      <c r="K40" s="376"/>
      <c r="L40" s="30"/>
    </row>
    <row r="41" ht="23.25" customHeight="1" spans="1:12">
      <c r="A41" s="65"/>
      <c r="B41" s="774" t="s">
        <v>42</v>
      </c>
      <c r="C41" s="164">
        <v>31</v>
      </c>
      <c r="D41" s="164">
        <v>31</v>
      </c>
      <c r="E41" s="164">
        <v>62</v>
      </c>
      <c r="F41" s="164">
        <v>45</v>
      </c>
      <c r="G41" s="789">
        <f t="shared" si="1"/>
        <v>53.5</v>
      </c>
      <c r="H41" s="164">
        <v>3</v>
      </c>
      <c r="I41" s="164">
        <v>19</v>
      </c>
      <c r="J41" s="792">
        <v>40</v>
      </c>
      <c r="K41" s="376"/>
      <c r="L41" s="30"/>
    </row>
    <row r="42" ht="23.25" customHeight="1" spans="1:12">
      <c r="A42" s="65"/>
      <c r="B42" s="774" t="s">
        <v>66</v>
      </c>
      <c r="C42" s="164">
        <v>15</v>
      </c>
      <c r="D42" s="164">
        <v>15</v>
      </c>
      <c r="E42" s="164">
        <v>31</v>
      </c>
      <c r="F42" s="164">
        <v>24</v>
      </c>
      <c r="G42" s="789">
        <f t="shared" si="1"/>
        <v>27.5</v>
      </c>
      <c r="H42" s="164">
        <v>5</v>
      </c>
      <c r="I42" s="164">
        <v>4</v>
      </c>
      <c r="J42" s="792">
        <v>22</v>
      </c>
      <c r="K42" s="376"/>
      <c r="L42" s="30"/>
    </row>
    <row r="43" ht="23.25" customHeight="1" spans="1:12">
      <c r="A43" s="65"/>
      <c r="B43" s="774" t="s">
        <v>95</v>
      </c>
      <c r="C43" s="164">
        <v>14</v>
      </c>
      <c r="D43" s="164">
        <v>14</v>
      </c>
      <c r="E43" s="164">
        <v>27</v>
      </c>
      <c r="F43" s="164">
        <v>27</v>
      </c>
      <c r="G43" s="789">
        <f t="shared" si="1"/>
        <v>27</v>
      </c>
      <c r="H43" s="164">
        <v>0</v>
      </c>
      <c r="I43" s="164">
        <v>4</v>
      </c>
      <c r="J43" s="792">
        <v>23</v>
      </c>
      <c r="K43" s="376"/>
      <c r="L43" s="30"/>
    </row>
    <row r="44" ht="23.25" customHeight="1" spans="1:12">
      <c r="A44" s="65"/>
      <c r="B44" s="774" t="s">
        <v>70</v>
      </c>
      <c r="C44" s="164">
        <v>15</v>
      </c>
      <c r="D44" s="164">
        <v>11</v>
      </c>
      <c r="E44" s="164">
        <v>28</v>
      </c>
      <c r="F44" s="164">
        <v>20</v>
      </c>
      <c r="G44" s="789">
        <f t="shared" si="1"/>
        <v>24</v>
      </c>
      <c r="H44" s="164">
        <v>1</v>
      </c>
      <c r="I44" s="164">
        <v>7</v>
      </c>
      <c r="J44" s="792">
        <v>20</v>
      </c>
      <c r="K44" s="484"/>
      <c r="L44" s="30"/>
    </row>
    <row r="45" ht="23.25" customHeight="1" spans="1:12">
      <c r="A45" s="65"/>
      <c r="B45" s="774" t="s">
        <v>81</v>
      </c>
      <c r="C45" s="164">
        <v>15</v>
      </c>
      <c r="D45" s="164">
        <v>13</v>
      </c>
      <c r="E45" s="164">
        <v>33</v>
      </c>
      <c r="F45" s="164">
        <v>23</v>
      </c>
      <c r="G45" s="789">
        <f t="shared" si="1"/>
        <v>28</v>
      </c>
      <c r="H45" s="164">
        <v>2</v>
      </c>
      <c r="I45" s="164">
        <v>11</v>
      </c>
      <c r="J45" s="792">
        <v>20</v>
      </c>
      <c r="K45" s="150"/>
      <c r="L45" s="30"/>
    </row>
    <row r="46" ht="23.25" customHeight="1" spans="1:12">
      <c r="A46" s="65"/>
      <c r="B46" s="774" t="s">
        <v>46</v>
      </c>
      <c r="C46" s="512">
        <v>20</v>
      </c>
      <c r="D46" s="512">
        <v>20</v>
      </c>
      <c r="E46" s="512">
        <v>51</v>
      </c>
      <c r="F46" s="512">
        <v>40</v>
      </c>
      <c r="G46" s="790">
        <f t="shared" si="1"/>
        <v>45.5</v>
      </c>
      <c r="H46" s="512">
        <v>2</v>
      </c>
      <c r="I46" s="512">
        <v>11</v>
      </c>
      <c r="J46" s="793">
        <v>38</v>
      </c>
      <c r="K46" s="39"/>
      <c r="L46" s="30"/>
    </row>
    <row r="47" ht="23.25" customHeight="1" spans="1:12">
      <c r="A47" s="65"/>
      <c r="B47" s="716" t="s">
        <v>197</v>
      </c>
      <c r="C47" s="508">
        <f>SUM(C26:C46)</f>
        <v>379</v>
      </c>
      <c r="D47" s="508">
        <f>SUM(D26:D46)</f>
        <v>354</v>
      </c>
      <c r="E47" s="508">
        <f>SUM(E26:E46)</f>
        <v>867</v>
      </c>
      <c r="F47" s="508">
        <f>SUM(F26:F46)</f>
        <v>676</v>
      </c>
      <c r="G47" s="508">
        <f t="shared" si="1"/>
        <v>771.5</v>
      </c>
      <c r="H47" s="508">
        <f>SUM(H26:H46)</f>
        <v>32</v>
      </c>
      <c r="I47" s="508">
        <f>SUM(I26:I46)</f>
        <v>205</v>
      </c>
      <c r="J47" s="759">
        <f>SUM(J26:J46)</f>
        <v>631</v>
      </c>
      <c r="K47" s="39"/>
      <c r="L47" s="30"/>
    </row>
    <row r="48" ht="23.25" customHeight="1" spans="1:12">
      <c r="A48" s="65"/>
      <c r="B48" s="779" t="s">
        <v>198</v>
      </c>
      <c r="C48" s="85">
        <f>C24+C47</f>
        <v>472</v>
      </c>
      <c r="D48" s="85">
        <f>D24+D47</f>
        <v>437</v>
      </c>
      <c r="E48" s="764">
        <f>E24+E47</f>
        <v>1180</v>
      </c>
      <c r="F48" s="85">
        <f>F24+F47</f>
        <v>956</v>
      </c>
      <c r="G48" s="764">
        <f t="shared" si="1"/>
        <v>1068</v>
      </c>
      <c r="H48" s="85">
        <f>H24+H47</f>
        <v>36</v>
      </c>
      <c r="I48" s="85">
        <f>I24+I47</f>
        <v>259</v>
      </c>
      <c r="J48" s="86">
        <f>J24+J47</f>
        <v>903</v>
      </c>
      <c r="K48" s="45"/>
      <c r="L48" s="30"/>
    </row>
    <row r="49" ht="23.25" customHeight="1" spans="1:12">
      <c r="A49" s="65"/>
      <c r="B49" s="35" t="s">
        <v>131</v>
      </c>
      <c r="C49" s="68"/>
      <c r="D49" s="68"/>
      <c r="E49" s="68"/>
      <c r="F49" s="68"/>
      <c r="G49" s="68"/>
      <c r="H49" s="68"/>
      <c r="I49" s="68"/>
      <c r="J49" s="68"/>
      <c r="K49" s="45"/>
      <c r="L49" s="30"/>
    </row>
    <row r="50" ht="23.25" customHeight="1" spans="1:12">
      <c r="A50" s="65"/>
      <c r="B50" s="67" t="s">
        <v>199</v>
      </c>
      <c r="C50" s="68"/>
      <c r="D50" s="68"/>
      <c r="E50" s="68"/>
      <c r="F50" s="68"/>
      <c r="G50" s="68"/>
      <c r="H50" s="68"/>
      <c r="I50" s="68"/>
      <c r="J50" s="68"/>
      <c r="K50" s="376"/>
      <c r="L50" s="30"/>
    </row>
    <row r="51" ht="23.25" customHeight="1" spans="1:12">
      <c r="A51" s="65"/>
      <c r="B51" s="785" t="s">
        <v>117</v>
      </c>
      <c r="C51" s="82"/>
      <c r="D51" s="82"/>
      <c r="E51" s="82"/>
      <c r="F51" s="82"/>
      <c r="G51" s="82"/>
      <c r="H51" s="82"/>
      <c r="I51" s="159"/>
      <c r="J51" s="159"/>
      <c r="K51" s="376"/>
      <c r="L51" s="30"/>
    </row>
    <row r="52" ht="23.25" customHeight="1" spans="1:12">
      <c r="A52" s="65"/>
      <c r="B52" s="470" t="s">
        <v>212</v>
      </c>
      <c r="C52" s="82"/>
      <c r="D52" s="82"/>
      <c r="E52" s="82"/>
      <c r="F52" s="82"/>
      <c r="G52" s="82"/>
      <c r="H52" s="82"/>
      <c r="I52" s="164"/>
      <c r="J52" s="164"/>
      <c r="K52" s="376"/>
      <c r="L52" s="30"/>
    </row>
    <row r="53" ht="23.25" customHeight="1" spans="1:12">
      <c r="A53" s="65"/>
      <c r="B53" s="475"/>
      <c r="C53" s="82"/>
      <c r="D53" s="82"/>
      <c r="E53" s="82"/>
      <c r="F53" s="82"/>
      <c r="G53" s="82"/>
      <c r="H53" s="82"/>
      <c r="I53" s="164"/>
      <c r="J53" s="164"/>
      <c r="K53" s="376"/>
      <c r="L53" s="30"/>
    </row>
    <row r="54" ht="23.25" customHeight="1" spans="1:12">
      <c r="A54" s="65"/>
      <c r="B54" s="475"/>
      <c r="C54" s="82"/>
      <c r="D54" s="82"/>
      <c r="E54" s="82"/>
      <c r="F54" s="82"/>
      <c r="G54" s="82"/>
      <c r="H54" s="82"/>
      <c r="I54" s="164"/>
      <c r="J54" s="164"/>
      <c r="K54" s="376"/>
      <c r="L54" s="30"/>
    </row>
    <row r="55" ht="23.25" customHeight="1" spans="1:12">
      <c r="A55" s="65"/>
      <c r="B55" s="475"/>
      <c r="C55" s="82"/>
      <c r="D55" s="82"/>
      <c r="E55" s="82"/>
      <c r="F55" s="82"/>
      <c r="G55" s="82"/>
      <c r="H55" s="82"/>
      <c r="I55" s="164"/>
      <c r="J55" s="164"/>
      <c r="K55" s="376"/>
      <c r="L55" s="30"/>
    </row>
    <row r="56" ht="23.25" customHeight="1" spans="1:12">
      <c r="A56" s="65"/>
      <c r="B56" s="475"/>
      <c r="C56" s="82"/>
      <c r="D56" s="82"/>
      <c r="E56" s="82"/>
      <c r="F56" s="82"/>
      <c r="G56" s="82"/>
      <c r="H56" s="82"/>
      <c r="I56" s="159"/>
      <c r="J56" s="159"/>
      <c r="K56" s="376"/>
      <c r="L56" s="30"/>
    </row>
    <row r="57" ht="23.25" customHeight="1" spans="2:12">
      <c r="B57" s="343"/>
      <c r="C57" s="709"/>
      <c r="D57" s="709"/>
      <c r="E57" s="709"/>
      <c r="F57" s="709"/>
      <c r="G57" s="709"/>
      <c r="H57" s="709"/>
      <c r="I57" s="681"/>
      <c r="J57" s="681"/>
      <c r="K57" s="484"/>
      <c r="L57" s="30"/>
    </row>
    <row r="58" ht="23.25" customHeight="1" spans="2:12">
      <c r="B58" s="35"/>
      <c r="C58" s="150"/>
      <c r="D58" s="150"/>
      <c r="E58" s="150"/>
      <c r="F58" s="150"/>
      <c r="G58" s="150"/>
      <c r="H58" s="150"/>
      <c r="I58" s="150"/>
      <c r="J58" s="150"/>
      <c r="K58" s="150"/>
      <c r="L58" s="30"/>
    </row>
    <row r="59" ht="23.25" customHeight="1" spans="2:12">
      <c r="B59" s="710"/>
      <c r="C59" s="150"/>
      <c r="D59" s="150"/>
      <c r="E59" s="150"/>
      <c r="F59" s="150"/>
      <c r="G59" s="150"/>
      <c r="H59" s="150"/>
      <c r="I59" s="150"/>
      <c r="J59" s="150"/>
      <c r="K59" s="150"/>
      <c r="L59" s="30"/>
    </row>
    <row r="60" ht="23.25" customHeight="1" spans="2:12"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65"/>
    </row>
    <row r="61" ht="23.25" customHeight="1" spans="2:12">
      <c r="B61" s="333"/>
      <c r="C61" s="487"/>
      <c r="D61" s="488"/>
      <c r="E61" s="489"/>
      <c r="F61" s="489"/>
      <c r="G61" s="490"/>
      <c r="H61" s="73"/>
      <c r="I61" s="697"/>
      <c r="J61" s="697"/>
      <c r="K61" s="73"/>
      <c r="L61" s="65"/>
    </row>
    <row r="62" ht="23.25" customHeight="1" spans="2:12">
      <c r="B62" s="491"/>
      <c r="C62" s="492"/>
      <c r="D62" s="492"/>
      <c r="E62" s="492"/>
      <c r="F62" s="492"/>
      <c r="G62" s="492"/>
      <c r="H62" s="492"/>
      <c r="I62" s="699"/>
      <c r="J62" s="699"/>
      <c r="K62" s="73"/>
      <c r="L62" s="65"/>
    </row>
    <row r="63" ht="23.25" customHeight="1" spans="2:12">
      <c r="B63" s="493"/>
      <c r="C63" s="83"/>
      <c r="D63" s="83"/>
      <c r="E63" s="83"/>
      <c r="F63" s="83"/>
      <c r="G63" s="83"/>
      <c r="H63" s="83"/>
      <c r="I63" s="101"/>
      <c r="J63" s="101"/>
      <c r="K63" s="485"/>
      <c r="L63" s="65"/>
    </row>
    <row r="64" ht="23.25" customHeight="1" spans="2:12">
      <c r="B64" s="493"/>
      <c r="C64" s="83"/>
      <c r="D64" s="83"/>
      <c r="E64" s="83"/>
      <c r="F64" s="83"/>
      <c r="G64" s="83"/>
      <c r="H64" s="83"/>
      <c r="I64" s="101"/>
      <c r="J64" s="101"/>
      <c r="K64" s="485"/>
      <c r="L64" s="65"/>
    </row>
    <row r="65" ht="23.25" customHeight="1" spans="2:12">
      <c r="B65" s="493"/>
      <c r="C65" s="83"/>
      <c r="D65" s="83"/>
      <c r="E65" s="83"/>
      <c r="F65" s="83"/>
      <c r="G65" s="83"/>
      <c r="H65" s="83"/>
      <c r="I65" s="101"/>
      <c r="J65" s="204"/>
      <c r="K65" s="485"/>
      <c r="L65" s="65"/>
    </row>
    <row r="66" ht="23.25" customHeight="1" spans="2:12">
      <c r="B66" s="493"/>
      <c r="C66" s="83"/>
      <c r="D66" s="83"/>
      <c r="E66" s="83"/>
      <c r="F66" s="83"/>
      <c r="G66" s="83"/>
      <c r="H66" s="83"/>
      <c r="I66" s="101"/>
      <c r="J66" s="101"/>
      <c r="K66" s="485"/>
      <c r="L66" s="65"/>
    </row>
    <row r="67" ht="23.25" customHeight="1" spans="2:12">
      <c r="B67" s="493"/>
      <c r="C67" s="83"/>
      <c r="D67" s="83"/>
      <c r="E67" s="83"/>
      <c r="F67" s="83"/>
      <c r="G67" s="83"/>
      <c r="H67" s="83"/>
      <c r="I67" s="101"/>
      <c r="J67" s="101"/>
      <c r="K67" s="485"/>
      <c r="L67" s="65"/>
    </row>
    <row r="68" ht="23.25" customHeight="1" spans="2:12">
      <c r="B68" s="493"/>
      <c r="C68" s="83"/>
      <c r="D68" s="83"/>
      <c r="E68" s="83"/>
      <c r="F68" s="83"/>
      <c r="G68" s="83"/>
      <c r="H68" s="83"/>
      <c r="I68" s="101"/>
      <c r="J68" s="204"/>
      <c r="K68" s="485"/>
      <c r="L68" s="65"/>
    </row>
    <row r="69" ht="23.25" customHeight="1" spans="2:12">
      <c r="B69" s="493"/>
      <c r="C69" s="83"/>
      <c r="D69" s="83"/>
      <c r="E69" s="83"/>
      <c r="F69" s="83"/>
      <c r="G69" s="83"/>
      <c r="H69" s="83"/>
      <c r="I69" s="204"/>
      <c r="J69" s="204"/>
      <c r="K69" s="485"/>
      <c r="L69" s="65"/>
    </row>
    <row r="70" ht="23.25" customHeight="1" spans="2:12">
      <c r="B70" s="494"/>
      <c r="C70" s="495"/>
      <c r="D70" s="495"/>
      <c r="E70" s="495"/>
      <c r="F70" s="495"/>
      <c r="G70" s="495"/>
      <c r="H70" s="495"/>
      <c r="I70" s="700"/>
      <c r="J70" s="700"/>
      <c r="K70" s="497"/>
      <c r="L70" s="65"/>
    </row>
    <row r="71" ht="23.25" customHeight="1" spans="2:12">
      <c r="B71" s="346"/>
      <c r="C71" s="98"/>
      <c r="D71" s="98"/>
      <c r="E71" s="98"/>
      <c r="F71" s="98"/>
      <c r="G71" s="98"/>
      <c r="H71" s="98"/>
      <c r="I71" s="98"/>
      <c r="J71" s="98"/>
      <c r="K71" s="98"/>
      <c r="L71" s="65"/>
    </row>
    <row r="72" ht="23.25" customHeight="1" spans="2:12">
      <c r="B72" s="104"/>
      <c r="C72" s="98"/>
      <c r="D72" s="98"/>
      <c r="E72" s="98"/>
      <c r="F72" s="98"/>
      <c r="G72" s="98"/>
      <c r="H72" s="98"/>
      <c r="I72" s="98"/>
      <c r="J72" s="98"/>
      <c r="K72" s="98"/>
      <c r="L72" s="65"/>
    </row>
    <row r="73" ht="23.25" customHeight="1" spans="2:12"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65"/>
    </row>
    <row r="74" ht="23.25" customHeight="1" spans="2:12">
      <c r="B74" s="333"/>
      <c r="C74" s="487"/>
      <c r="D74" s="488"/>
      <c r="E74" s="489"/>
      <c r="F74" s="489"/>
      <c r="G74" s="490"/>
      <c r="H74" s="73"/>
      <c r="I74" s="697"/>
      <c r="J74" s="697"/>
      <c r="K74" s="73"/>
      <c r="L74" s="65"/>
    </row>
    <row r="75" ht="23.25" customHeight="1" spans="2:12">
      <c r="B75" s="491"/>
      <c r="C75" s="492"/>
      <c r="D75" s="492"/>
      <c r="E75" s="492"/>
      <c r="F75" s="492"/>
      <c r="G75" s="492"/>
      <c r="H75" s="492"/>
      <c r="I75" s="699"/>
      <c r="J75" s="699"/>
      <c r="K75" s="73"/>
      <c r="L75" s="65"/>
    </row>
    <row r="76" ht="23.25" customHeight="1" spans="2:12">
      <c r="B76" s="493"/>
      <c r="C76" s="83"/>
      <c r="D76" s="83"/>
      <c r="E76" s="83"/>
      <c r="F76" s="83"/>
      <c r="G76" s="83"/>
      <c r="H76" s="83"/>
      <c r="I76" s="101"/>
      <c r="J76" s="101"/>
      <c r="K76" s="485"/>
      <c r="L76" s="65"/>
    </row>
    <row r="77" ht="23.25" customHeight="1" spans="2:12">
      <c r="B77" s="493"/>
      <c r="C77" s="83"/>
      <c r="D77" s="83"/>
      <c r="E77" s="83"/>
      <c r="F77" s="83"/>
      <c r="G77" s="83"/>
      <c r="H77" s="83"/>
      <c r="I77" s="101"/>
      <c r="J77" s="101"/>
      <c r="K77" s="485"/>
      <c r="L77" s="65"/>
    </row>
    <row r="78" ht="23.25" customHeight="1" spans="2:12">
      <c r="B78" s="493"/>
      <c r="C78" s="83"/>
      <c r="D78" s="83"/>
      <c r="E78" s="83"/>
      <c r="F78" s="83"/>
      <c r="G78" s="83"/>
      <c r="H78" s="83"/>
      <c r="I78" s="101"/>
      <c r="J78" s="101"/>
      <c r="K78" s="485"/>
      <c r="L78" s="65"/>
    </row>
    <row r="79" ht="23.25" customHeight="1" spans="2:12">
      <c r="B79" s="493"/>
      <c r="C79" s="83"/>
      <c r="D79" s="83"/>
      <c r="E79" s="83"/>
      <c r="F79" s="83"/>
      <c r="G79" s="83"/>
      <c r="H79" s="83"/>
      <c r="I79" s="101"/>
      <c r="J79" s="101"/>
      <c r="K79" s="485"/>
      <c r="L79" s="65"/>
    </row>
    <row r="80" ht="23.25" customHeight="1" spans="2:12">
      <c r="B80" s="493"/>
      <c r="C80" s="83"/>
      <c r="D80" s="83"/>
      <c r="E80" s="83"/>
      <c r="F80" s="83"/>
      <c r="G80" s="83"/>
      <c r="H80" s="83"/>
      <c r="I80" s="101"/>
      <c r="J80" s="101"/>
      <c r="K80" s="485"/>
      <c r="L80" s="65"/>
    </row>
    <row r="81" ht="23.25" customHeight="1" spans="2:12">
      <c r="B81" s="493"/>
      <c r="C81" s="83"/>
      <c r="D81" s="83"/>
      <c r="E81" s="83"/>
      <c r="F81" s="83"/>
      <c r="G81" s="83"/>
      <c r="H81" s="83"/>
      <c r="I81" s="101"/>
      <c r="J81" s="101"/>
      <c r="K81" s="485"/>
      <c r="L81" s="65"/>
    </row>
    <row r="82" ht="23.25" customHeight="1" spans="2:12">
      <c r="B82" s="494"/>
      <c r="C82" s="495"/>
      <c r="D82" s="495"/>
      <c r="E82" s="495"/>
      <c r="F82" s="495"/>
      <c r="G82" s="495"/>
      <c r="H82" s="495"/>
      <c r="I82" s="700"/>
      <c r="J82" s="700"/>
      <c r="K82" s="497"/>
      <c r="L82" s="65"/>
    </row>
    <row r="83" ht="23.25" customHeight="1" spans="2:12">
      <c r="B83" s="346"/>
      <c r="C83" s="98"/>
      <c r="D83" s="98"/>
      <c r="E83" s="98"/>
      <c r="F83" s="98"/>
      <c r="G83" s="98"/>
      <c r="H83" s="98"/>
      <c r="I83" s="98"/>
      <c r="J83" s="98"/>
      <c r="K83" s="98"/>
      <c r="L83" s="65"/>
    </row>
    <row r="84" ht="23.25" customHeight="1" spans="2:12"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65"/>
    </row>
    <row r="85" ht="23.25" customHeight="1" spans="2:12">
      <c r="B85" s="333"/>
      <c r="C85" s="496"/>
      <c r="D85" s="496"/>
      <c r="E85" s="496"/>
      <c r="F85" s="496"/>
      <c r="G85" s="496"/>
      <c r="H85" s="496"/>
      <c r="I85" s="170"/>
      <c r="J85" s="170"/>
      <c r="K85" s="496"/>
      <c r="L85" s="65"/>
    </row>
    <row r="86" ht="23.25" customHeight="1" spans="2:12">
      <c r="B86" s="491"/>
      <c r="C86" s="492"/>
      <c r="D86" s="492"/>
      <c r="E86" s="492"/>
      <c r="F86" s="492"/>
      <c r="G86" s="492"/>
      <c r="H86" s="492"/>
      <c r="I86" s="699"/>
      <c r="J86" s="699"/>
      <c r="K86" s="73"/>
      <c r="L86" s="65"/>
    </row>
    <row r="87" ht="23.25" customHeight="1" spans="2:12">
      <c r="B87" s="493"/>
      <c r="C87" s="83"/>
      <c r="D87" s="83"/>
      <c r="E87" s="83"/>
      <c r="F87" s="83"/>
      <c r="G87" s="83"/>
      <c r="H87" s="83"/>
      <c r="I87" s="204"/>
      <c r="J87" s="204"/>
      <c r="K87" s="485"/>
      <c r="L87" s="65"/>
    </row>
    <row r="88" ht="23.25" customHeight="1" spans="2:12">
      <c r="B88" s="493"/>
      <c r="C88" s="83"/>
      <c r="D88" s="83"/>
      <c r="E88" s="83"/>
      <c r="F88" s="83"/>
      <c r="G88" s="83"/>
      <c r="H88" s="83"/>
      <c r="I88" s="204"/>
      <c r="J88" s="204"/>
      <c r="K88" s="485"/>
      <c r="L88" s="65"/>
    </row>
    <row r="89" ht="23.25" customHeight="1" spans="2:12">
      <c r="B89" s="494"/>
      <c r="C89" s="495"/>
      <c r="D89" s="495"/>
      <c r="E89" s="495"/>
      <c r="F89" s="495"/>
      <c r="G89" s="495"/>
      <c r="H89" s="495"/>
      <c r="I89" s="700"/>
      <c r="J89" s="700"/>
      <c r="K89" s="485"/>
      <c r="L89" s="65"/>
    </row>
    <row r="90" ht="23.25" customHeight="1" spans="2:12">
      <c r="B90" s="346"/>
      <c r="C90" s="104"/>
      <c r="D90" s="104"/>
      <c r="E90" s="104"/>
      <c r="F90" s="104"/>
      <c r="G90" s="104"/>
      <c r="H90" s="104"/>
      <c r="I90" s="170"/>
      <c r="J90" s="170"/>
      <c r="K90" s="104"/>
      <c r="L90" s="65"/>
    </row>
    <row r="91" ht="23.25" customHeight="1" spans="2:12">
      <c r="B91" s="104"/>
      <c r="C91" s="104"/>
      <c r="D91" s="104"/>
      <c r="E91" s="104"/>
      <c r="F91" s="104"/>
      <c r="G91" s="104"/>
      <c r="H91" s="104"/>
      <c r="I91" s="170"/>
      <c r="J91" s="170"/>
      <c r="K91" s="104"/>
      <c r="L91" s="65"/>
    </row>
    <row r="92" ht="23.25" customHeight="1" spans="2:12">
      <c r="B92" s="104"/>
      <c r="C92" s="104"/>
      <c r="D92" s="104"/>
      <c r="E92" s="104"/>
      <c r="F92" s="104"/>
      <c r="G92" s="104"/>
      <c r="H92" s="104"/>
      <c r="I92" s="170"/>
      <c r="J92" s="170"/>
      <c r="K92" s="104"/>
      <c r="L92" s="65"/>
    </row>
    <row r="93" ht="23.25" customHeight="1" spans="2:12">
      <c r="B93" s="104"/>
      <c r="C93" s="104"/>
      <c r="D93" s="104"/>
      <c r="E93" s="104"/>
      <c r="F93" s="104"/>
      <c r="G93" s="104"/>
      <c r="H93" s="104"/>
      <c r="I93" s="170"/>
      <c r="J93" s="170"/>
      <c r="K93" s="104"/>
      <c r="L93" s="65"/>
    </row>
    <row r="94" ht="23.25" customHeight="1" spans="2:12">
      <c r="B94" s="104"/>
      <c r="C94" s="104"/>
      <c r="D94" s="104"/>
      <c r="E94" s="104"/>
      <c r="F94" s="104"/>
      <c r="G94" s="104"/>
      <c r="H94" s="104"/>
      <c r="I94" s="170"/>
      <c r="J94" s="170"/>
      <c r="K94" s="104"/>
      <c r="L94" s="65"/>
    </row>
    <row r="95" ht="23.25" customHeight="1" spans="2:12">
      <c r="B95" s="104"/>
      <c r="C95" s="104"/>
      <c r="D95" s="104"/>
      <c r="E95" s="104"/>
      <c r="F95" s="104"/>
      <c r="G95" s="104"/>
      <c r="H95" s="104"/>
      <c r="I95" s="170"/>
      <c r="J95" s="170"/>
      <c r="K95" s="104"/>
      <c r="L95" s="65"/>
    </row>
    <row r="96" ht="23.25" customHeight="1" spans="2:12">
      <c r="B96" s="104"/>
      <c r="C96" s="104"/>
      <c r="D96" s="104"/>
      <c r="E96" s="104"/>
      <c r="F96" s="104"/>
      <c r="G96" s="104"/>
      <c r="H96" s="104"/>
      <c r="I96" s="170"/>
      <c r="J96" s="170"/>
      <c r="K96" s="104"/>
      <c r="L96" s="65"/>
    </row>
    <row r="97" ht="23.25" customHeight="1" spans="2:12">
      <c r="B97" s="104"/>
      <c r="C97" s="104"/>
      <c r="D97" s="104"/>
      <c r="E97" s="104"/>
      <c r="F97" s="104"/>
      <c r="G97" s="104"/>
      <c r="H97" s="104"/>
      <c r="I97" s="170"/>
      <c r="J97" s="170"/>
      <c r="K97" s="104"/>
      <c r="L97" s="65"/>
    </row>
    <row r="98" ht="23.25" customHeight="1" spans="2:12">
      <c r="B98" s="104"/>
      <c r="C98" s="104"/>
      <c r="D98" s="104"/>
      <c r="E98" s="104"/>
      <c r="F98" s="104"/>
      <c r="G98" s="104"/>
      <c r="H98" s="104"/>
      <c r="I98" s="170"/>
      <c r="J98" s="170"/>
      <c r="K98" s="104"/>
      <c r="L98" s="65"/>
    </row>
    <row r="99" ht="23.25" customHeight="1" spans="2:12">
      <c r="B99" s="104"/>
      <c r="C99" s="104"/>
      <c r="D99" s="104"/>
      <c r="E99" s="104"/>
      <c r="F99" s="104"/>
      <c r="G99" s="104"/>
      <c r="H99" s="104"/>
      <c r="I99" s="170"/>
      <c r="J99" s="170"/>
      <c r="K99" s="104"/>
      <c r="L99" s="65"/>
    </row>
    <row r="100" ht="23.25" customHeight="1" spans="2:12">
      <c r="B100" s="104"/>
      <c r="C100" s="104"/>
      <c r="D100" s="104"/>
      <c r="E100" s="104"/>
      <c r="F100" s="104"/>
      <c r="G100" s="104"/>
      <c r="H100" s="104"/>
      <c r="I100" s="170"/>
      <c r="J100" s="170"/>
      <c r="K100" s="104"/>
      <c r="L100" s="65"/>
    </row>
    <row r="101" ht="23.25" customHeight="1" spans="2:12">
      <c r="B101" s="104"/>
      <c r="C101" s="104"/>
      <c r="D101" s="104"/>
      <c r="E101" s="104"/>
      <c r="F101" s="104"/>
      <c r="G101" s="104"/>
      <c r="H101" s="104"/>
      <c r="I101" s="170"/>
      <c r="J101" s="170"/>
      <c r="K101" s="104"/>
      <c r="L101" s="65"/>
    </row>
    <row r="102" ht="23.25" customHeight="1" spans="2:12">
      <c r="B102" s="104"/>
      <c r="C102" s="104"/>
      <c r="D102" s="104"/>
      <c r="E102" s="104"/>
      <c r="F102" s="104"/>
      <c r="G102" s="104"/>
      <c r="H102" s="104"/>
      <c r="I102" s="170"/>
      <c r="J102" s="170"/>
      <c r="K102" s="104"/>
      <c r="L102" s="65"/>
    </row>
    <row r="103" ht="23.25" customHeight="1" spans="2:12">
      <c r="B103" s="104"/>
      <c r="C103" s="104"/>
      <c r="D103" s="104"/>
      <c r="E103" s="104"/>
      <c r="F103" s="104"/>
      <c r="G103" s="104"/>
      <c r="H103" s="104"/>
      <c r="I103" s="170"/>
      <c r="J103" s="170"/>
      <c r="K103" s="104"/>
      <c r="L103" s="65"/>
    </row>
    <row r="104" ht="23.25" customHeight="1" spans="2:12">
      <c r="B104" s="104"/>
      <c r="C104" s="104"/>
      <c r="D104" s="104"/>
      <c r="E104" s="104"/>
      <c r="F104" s="104"/>
      <c r="G104" s="104"/>
      <c r="H104" s="104"/>
      <c r="I104" s="170"/>
      <c r="J104" s="170"/>
      <c r="K104" s="104"/>
      <c r="L104" s="65"/>
    </row>
    <row r="105" ht="23.25" customHeight="1" spans="2:12">
      <c r="B105" s="104"/>
      <c r="C105" s="104"/>
      <c r="D105" s="104"/>
      <c r="E105" s="104"/>
      <c r="F105" s="104"/>
      <c r="G105" s="104"/>
      <c r="H105" s="104"/>
      <c r="I105" s="170"/>
      <c r="J105" s="170"/>
      <c r="K105" s="104"/>
      <c r="L105" s="65"/>
    </row>
    <row r="106" ht="23.25" customHeight="1" spans="2:12">
      <c r="B106" s="104"/>
      <c r="C106" s="104"/>
      <c r="D106" s="104"/>
      <c r="E106" s="104"/>
      <c r="F106" s="104"/>
      <c r="G106" s="104"/>
      <c r="H106" s="104"/>
      <c r="I106" s="104"/>
      <c r="J106" s="104"/>
      <c r="K106" s="104"/>
      <c r="L106" s="65"/>
    </row>
    <row r="107" ht="23.25" customHeight="1" spans="2:12">
      <c r="B107" s="104"/>
      <c r="C107" s="104"/>
      <c r="D107" s="104"/>
      <c r="E107" s="104"/>
      <c r="F107" s="104"/>
      <c r="G107" s="104"/>
      <c r="H107" s="104"/>
      <c r="I107" s="104"/>
      <c r="J107" s="104"/>
      <c r="K107" s="104"/>
      <c r="L107" s="65"/>
    </row>
    <row r="108" ht="23.25" customHeight="1" spans="2:12">
      <c r="B108" s="104"/>
      <c r="C108" s="104"/>
      <c r="D108" s="104"/>
      <c r="E108" s="104"/>
      <c r="F108" s="104"/>
      <c r="G108" s="104"/>
      <c r="H108" s="104"/>
      <c r="I108" s="104"/>
      <c r="J108" s="104"/>
      <c r="K108" s="104"/>
      <c r="L108" s="65"/>
    </row>
    <row r="109" ht="23.25" customHeight="1" spans="2:12">
      <c r="B109" s="104"/>
      <c r="C109" s="104"/>
      <c r="D109" s="104"/>
      <c r="E109" s="104"/>
      <c r="F109" s="104"/>
      <c r="G109" s="104"/>
      <c r="H109" s="104"/>
      <c r="I109" s="104"/>
      <c r="J109" s="104"/>
      <c r="K109" s="104"/>
      <c r="L109" s="65"/>
    </row>
    <row r="110" ht="23.25" customHeight="1" spans="2:12">
      <c r="B110" s="104"/>
      <c r="C110" s="104"/>
      <c r="D110" s="104"/>
      <c r="E110" s="104"/>
      <c r="F110" s="104"/>
      <c r="G110" s="104"/>
      <c r="H110" s="104"/>
      <c r="I110" s="104"/>
      <c r="J110" s="104"/>
      <c r="K110" s="104"/>
      <c r="L110" s="65"/>
    </row>
    <row r="111" ht="23.25" customHeight="1" spans="2:12">
      <c r="B111" s="104"/>
      <c r="C111" s="104"/>
      <c r="D111" s="104"/>
      <c r="E111" s="104"/>
      <c r="F111" s="104"/>
      <c r="G111" s="104"/>
      <c r="H111" s="104"/>
      <c r="I111" s="104"/>
      <c r="J111" s="104"/>
      <c r="K111" s="104"/>
      <c r="L111" s="65"/>
    </row>
    <row r="112" ht="23.25" customHeight="1" spans="2:12">
      <c r="B112" s="104"/>
      <c r="C112" s="104"/>
      <c r="D112" s="104"/>
      <c r="E112" s="104"/>
      <c r="F112" s="104"/>
      <c r="G112" s="104"/>
      <c r="H112" s="104"/>
      <c r="I112" s="104"/>
      <c r="J112" s="104"/>
      <c r="K112" s="104"/>
      <c r="L112" s="65"/>
    </row>
    <row r="113" ht="23.25" customHeight="1" spans="2:12">
      <c r="B113" s="104"/>
      <c r="C113" s="104"/>
      <c r="D113" s="104"/>
      <c r="E113" s="104"/>
      <c r="F113" s="104"/>
      <c r="G113" s="104"/>
      <c r="H113" s="104"/>
      <c r="I113" s="104"/>
      <c r="J113" s="104"/>
      <c r="K113" s="104"/>
      <c r="L113" s="65"/>
    </row>
    <row r="114" ht="23.25" customHeight="1" spans="2:12">
      <c r="B114" s="104"/>
      <c r="C114" s="104"/>
      <c r="D114" s="104"/>
      <c r="E114" s="104"/>
      <c r="F114" s="104"/>
      <c r="G114" s="104"/>
      <c r="H114" s="104"/>
      <c r="I114" s="104"/>
      <c r="J114" s="104"/>
      <c r="K114" s="104"/>
      <c r="L114" s="65"/>
    </row>
    <row r="115" ht="23.25" customHeight="1" spans="2:12">
      <c r="B115" s="104"/>
      <c r="C115" s="104"/>
      <c r="D115" s="104"/>
      <c r="E115" s="104"/>
      <c r="F115" s="104"/>
      <c r="G115" s="104"/>
      <c r="H115" s="104"/>
      <c r="I115" s="104"/>
      <c r="J115" s="104"/>
      <c r="K115" s="104"/>
      <c r="L115" s="65"/>
    </row>
    <row r="116" ht="23.25" customHeight="1" spans="2:12">
      <c r="B116" s="104"/>
      <c r="C116" s="104"/>
      <c r="D116" s="104"/>
      <c r="E116" s="104"/>
      <c r="F116" s="104"/>
      <c r="G116" s="104"/>
      <c r="H116" s="104"/>
      <c r="I116" s="104"/>
      <c r="J116" s="104"/>
      <c r="K116" s="104"/>
      <c r="L116" s="65"/>
    </row>
    <row r="117" ht="23.25" customHeight="1" spans="2:12">
      <c r="B117" s="104"/>
      <c r="C117" s="104"/>
      <c r="D117" s="104"/>
      <c r="E117" s="104"/>
      <c r="F117" s="104"/>
      <c r="G117" s="104"/>
      <c r="H117" s="104"/>
      <c r="I117" s="104"/>
      <c r="J117" s="104"/>
      <c r="K117" s="104"/>
      <c r="L117" s="65"/>
    </row>
    <row r="118" ht="23.25" customHeight="1" spans="2:12">
      <c r="B118" s="104"/>
      <c r="C118" s="104"/>
      <c r="D118" s="104"/>
      <c r="E118" s="104"/>
      <c r="F118" s="104"/>
      <c r="G118" s="104"/>
      <c r="H118" s="104"/>
      <c r="I118" s="104"/>
      <c r="J118" s="104"/>
      <c r="K118" s="104"/>
      <c r="L118" s="65"/>
    </row>
    <row r="119" ht="23.25" customHeight="1" spans="2:12">
      <c r="B119" s="104"/>
      <c r="C119" s="104"/>
      <c r="D119" s="104"/>
      <c r="E119" s="104"/>
      <c r="F119" s="104"/>
      <c r="G119" s="104"/>
      <c r="H119" s="104"/>
      <c r="I119" s="104"/>
      <c r="J119" s="104"/>
      <c r="K119" s="104"/>
      <c r="L119" s="65"/>
    </row>
    <row r="120" ht="23.25" customHeight="1" spans="2:12">
      <c r="B120" s="104"/>
      <c r="C120" s="104"/>
      <c r="D120" s="104"/>
      <c r="E120" s="104"/>
      <c r="F120" s="104"/>
      <c r="G120" s="104"/>
      <c r="H120" s="104"/>
      <c r="I120" s="104"/>
      <c r="J120" s="104"/>
      <c r="K120" s="104"/>
      <c r="L120" s="65"/>
    </row>
    <row r="121" ht="23.25" customHeight="1" spans="2:12">
      <c r="B121" s="104"/>
      <c r="C121" s="104"/>
      <c r="D121" s="104"/>
      <c r="E121" s="104"/>
      <c r="F121" s="104"/>
      <c r="G121" s="104"/>
      <c r="H121" s="104"/>
      <c r="I121" s="104"/>
      <c r="J121" s="104"/>
      <c r="K121" s="104"/>
      <c r="L121" s="65"/>
    </row>
    <row r="122" ht="23.25" customHeight="1" spans="2:12">
      <c r="B122" s="104"/>
      <c r="C122" s="104"/>
      <c r="D122" s="104"/>
      <c r="E122" s="104"/>
      <c r="F122" s="104"/>
      <c r="G122" s="104"/>
      <c r="H122" s="104"/>
      <c r="I122" s="104"/>
      <c r="J122" s="104"/>
      <c r="K122" s="104"/>
      <c r="L122" s="65"/>
    </row>
    <row r="123" ht="23.25" customHeight="1" spans="2:12">
      <c r="B123" s="65"/>
      <c r="C123" s="65"/>
      <c r="D123" s="65"/>
      <c r="E123" s="65"/>
      <c r="F123" s="65"/>
      <c r="G123" s="65"/>
      <c r="H123" s="65"/>
      <c r="I123" s="65"/>
      <c r="J123" s="65"/>
      <c r="K123" s="65"/>
      <c r="L123" s="65"/>
    </row>
    <row r="124" ht="23.25" customHeight="1" spans="2:12">
      <c r="B124" s="65"/>
      <c r="C124" s="65"/>
      <c r="D124" s="65"/>
      <c r="E124" s="65"/>
      <c r="F124" s="65"/>
      <c r="G124" s="65"/>
      <c r="H124" s="65"/>
      <c r="I124" s="65"/>
      <c r="J124" s="65"/>
      <c r="K124" s="65"/>
      <c r="L124" s="65"/>
    </row>
    <row r="125" ht="23.25" customHeight="1" spans="2:12">
      <c r="B125" s="65"/>
      <c r="C125" s="65"/>
      <c r="D125" s="65"/>
      <c r="E125" s="65"/>
      <c r="F125" s="65"/>
      <c r="G125" s="65"/>
      <c r="H125" s="65"/>
      <c r="I125" s="65"/>
      <c r="J125" s="65"/>
      <c r="K125" s="65"/>
      <c r="L125" s="65"/>
    </row>
    <row r="126" ht="23.25" customHeight="1" spans="2:12">
      <c r="B126" s="65"/>
      <c r="C126" s="65"/>
      <c r="D126" s="65"/>
      <c r="E126" s="65"/>
      <c r="F126" s="65"/>
      <c r="G126" s="65"/>
      <c r="H126" s="65"/>
      <c r="I126" s="65"/>
      <c r="J126" s="65"/>
      <c r="K126" s="65"/>
      <c r="L126" s="65"/>
    </row>
    <row r="127" ht="23.25" customHeight="1" spans="2:12">
      <c r="B127" s="65"/>
      <c r="C127" s="65"/>
      <c r="D127" s="65"/>
      <c r="E127" s="65"/>
      <c r="F127" s="65"/>
      <c r="G127" s="65"/>
      <c r="H127" s="65"/>
      <c r="I127" s="65"/>
      <c r="J127" s="65"/>
      <c r="K127" s="65"/>
      <c r="L127" s="65"/>
    </row>
    <row r="128" ht="23.25" customHeight="1" spans="2:12">
      <c r="B128" s="65"/>
      <c r="C128" s="65"/>
      <c r="D128" s="65"/>
      <c r="E128" s="65"/>
      <c r="F128" s="65"/>
      <c r="G128" s="65"/>
      <c r="H128" s="65"/>
      <c r="I128" s="65"/>
      <c r="J128" s="65"/>
      <c r="K128" s="65"/>
      <c r="L128" s="65"/>
    </row>
    <row r="129" ht="23.25" customHeight="1" spans="2:12">
      <c r="B129" s="65"/>
      <c r="C129" s="65"/>
      <c r="D129" s="65"/>
      <c r="E129" s="65"/>
      <c r="F129" s="65"/>
      <c r="G129" s="65"/>
      <c r="H129" s="65"/>
      <c r="I129" s="65"/>
      <c r="J129" s="65"/>
      <c r="K129" s="65"/>
      <c r="L129" s="65"/>
    </row>
    <row r="130" ht="23.25" customHeight="1" spans="2:12">
      <c r="B130" s="65"/>
      <c r="C130" s="65"/>
      <c r="D130" s="65"/>
      <c r="E130" s="65"/>
      <c r="F130" s="65"/>
      <c r="G130" s="65"/>
      <c r="H130" s="65"/>
      <c r="I130" s="65"/>
      <c r="J130" s="65"/>
      <c r="K130" s="65"/>
      <c r="L130" s="65"/>
    </row>
    <row r="131" ht="23.25" customHeight="1" spans="2:12">
      <c r="B131" s="65"/>
      <c r="C131" s="65"/>
      <c r="D131" s="65"/>
      <c r="E131" s="65"/>
      <c r="F131" s="65"/>
      <c r="G131" s="65"/>
      <c r="H131" s="65"/>
      <c r="I131" s="65"/>
      <c r="J131" s="65"/>
      <c r="K131" s="65"/>
      <c r="L131" s="65"/>
    </row>
    <row r="132" ht="23.25" customHeight="1" spans="2:12">
      <c r="B132" s="65"/>
      <c r="C132" s="65"/>
      <c r="D132" s="65"/>
      <c r="E132" s="65"/>
      <c r="F132" s="65"/>
      <c r="G132" s="65"/>
      <c r="H132" s="65"/>
      <c r="I132" s="65"/>
      <c r="J132" s="65"/>
      <c r="K132" s="65"/>
      <c r="L132" s="65"/>
    </row>
    <row r="133" ht="23.25" customHeight="1" spans="2:12">
      <c r="B133" s="65"/>
      <c r="C133" s="65"/>
      <c r="D133" s="65"/>
      <c r="E133" s="65"/>
      <c r="F133" s="65"/>
      <c r="G133" s="65"/>
      <c r="H133" s="65"/>
      <c r="I133" s="65"/>
      <c r="J133" s="65"/>
      <c r="K133" s="65"/>
      <c r="L133" s="65"/>
    </row>
    <row r="134" ht="23.25" customHeight="1" spans="2:12">
      <c r="B134" s="65"/>
      <c r="C134" s="65"/>
      <c r="D134" s="65"/>
      <c r="E134" s="65"/>
      <c r="F134" s="65"/>
      <c r="G134" s="65"/>
      <c r="H134" s="65"/>
      <c r="I134" s="65"/>
      <c r="J134" s="65"/>
      <c r="K134" s="65"/>
      <c r="L134" s="65"/>
    </row>
    <row r="135" ht="23.25" customHeight="1" spans="2:12">
      <c r="B135" s="65"/>
      <c r="C135" s="65"/>
      <c r="D135" s="65"/>
      <c r="E135" s="65"/>
      <c r="F135" s="65"/>
      <c r="G135" s="65"/>
      <c r="H135" s="65"/>
      <c r="I135" s="65"/>
      <c r="J135" s="65"/>
      <c r="K135" s="65"/>
      <c r="L135" s="65"/>
    </row>
    <row r="136" ht="23.25" customHeight="1" spans="2:12">
      <c r="B136" s="65"/>
      <c r="C136" s="65"/>
      <c r="D136" s="65"/>
      <c r="E136" s="65"/>
      <c r="F136" s="65"/>
      <c r="G136" s="65"/>
      <c r="H136" s="65"/>
      <c r="I136" s="65"/>
      <c r="J136" s="65"/>
      <c r="K136" s="65"/>
      <c r="L136" s="65"/>
    </row>
    <row r="137" ht="23.25" customHeight="1" spans="2:12"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</row>
    <row r="138" ht="23.25" customHeight="1" spans="2:12"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</row>
    <row r="139" ht="23.25" customHeight="1" spans="2:12"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</row>
    <row r="140" ht="23.25" customHeight="1" spans="2:12"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</row>
    <row r="141" ht="23.25" customHeight="1" spans="2:12"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</row>
    <row r="142" ht="23.25" customHeight="1" spans="2:12"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</row>
    <row r="143" ht="23.25" customHeight="1" spans="2:12"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</row>
    <row r="144" ht="23.25" customHeight="1" spans="2:12"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</row>
    <row r="145" ht="23.25" customHeight="1" spans="2:12"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</row>
    <row r="146" ht="23.25" customHeight="1" spans="2:12"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</row>
    <row r="147" ht="23.25" customHeight="1" spans="2:12"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</row>
    <row r="148" ht="23.25" customHeight="1" spans="2:12"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</row>
    <row r="149" ht="23.25" customHeight="1" spans="2:12"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</row>
    <row r="150" ht="23.25" customHeight="1" spans="2:12"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</row>
    <row r="151" ht="23.25" customHeight="1" spans="2:12"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</row>
    <row r="152" ht="23.25" customHeight="1" spans="2:12"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</row>
    <row r="153" ht="23.25" customHeight="1" spans="2:12"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</row>
    <row r="154" ht="23.25" customHeight="1" spans="2:12"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</row>
    <row r="155" ht="23.25" customHeight="1" spans="2:12"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</row>
    <row r="156" ht="23.25" customHeight="1" spans="2:12"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</row>
    <row r="157" ht="23.25" customHeight="1" spans="2:12"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</row>
    <row r="158" ht="23.25" customHeight="1" spans="2:12"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</row>
    <row r="159" ht="23.25" customHeight="1" spans="2:12"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</row>
    <row r="160" ht="23.25" customHeight="1" spans="2:12"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</row>
    <row r="161" ht="23.25" customHeight="1" spans="2:12"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</row>
    <row r="162" ht="23.25" customHeight="1" spans="2:12"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</row>
    <row r="163" ht="23.25" customHeight="1" spans="2:12"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</row>
    <row r="164" ht="23.25" customHeight="1" spans="2:12"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</row>
    <row r="165" ht="23.25" customHeight="1" spans="2:12"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</row>
    <row r="166" ht="23.25" customHeight="1" spans="2:12"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</row>
    <row r="167" ht="23.25" customHeight="1" spans="2:12"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</row>
    <row r="168" ht="23.25" customHeight="1" spans="2:12"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</row>
    <row r="169" ht="23.25" customHeight="1" spans="2:12"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</row>
    <row r="170" ht="23.25" customHeight="1" spans="2:12"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</row>
    <row r="171" ht="23.25" customHeight="1" spans="2:12"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</row>
    <row r="172" ht="23.25" customHeight="1" spans="2:12"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</row>
    <row r="173" ht="23.25" customHeight="1" spans="2:12"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</row>
    <row r="174" ht="23.25" customHeight="1" spans="2:12">
      <c r="B174" s="65"/>
      <c r="C174" s="65"/>
      <c r="D174" s="65"/>
      <c r="E174" s="65"/>
      <c r="F174" s="65"/>
      <c r="G174" s="65"/>
      <c r="H174" s="65"/>
      <c r="I174" s="65"/>
      <c r="J174" s="65"/>
      <c r="K174" s="65"/>
      <c r="L174" s="65"/>
    </row>
    <row r="175" ht="23.25" customHeight="1" spans="2:12">
      <c r="B175" s="65"/>
      <c r="C175" s="65"/>
      <c r="D175" s="65"/>
      <c r="E175" s="65"/>
      <c r="F175" s="65"/>
      <c r="G175" s="65"/>
      <c r="H175" s="65"/>
      <c r="I175" s="65"/>
      <c r="J175" s="65"/>
      <c r="K175" s="65"/>
      <c r="L175" s="65"/>
    </row>
    <row r="176" ht="23.25" customHeight="1" spans="2:12">
      <c r="B176" s="65"/>
      <c r="C176" s="65"/>
      <c r="D176" s="65"/>
      <c r="E176" s="65"/>
      <c r="F176" s="65"/>
      <c r="G176" s="65"/>
      <c r="H176" s="65"/>
      <c r="I176" s="65"/>
      <c r="J176" s="65"/>
      <c r="K176" s="65"/>
      <c r="L176" s="65"/>
    </row>
    <row r="177" ht="23.25" customHeight="1" spans="2:12">
      <c r="B177" s="65"/>
      <c r="C177" s="65"/>
      <c r="D177" s="65"/>
      <c r="E177" s="65"/>
      <c r="F177" s="65"/>
      <c r="G177" s="65"/>
      <c r="H177" s="65"/>
      <c r="I177" s="65"/>
      <c r="J177" s="65"/>
      <c r="K177" s="65"/>
      <c r="L177" s="65"/>
    </row>
    <row r="178" ht="23.25" customHeight="1" spans="2:12">
      <c r="B178" s="65"/>
      <c r="C178" s="65"/>
      <c r="D178" s="65"/>
      <c r="E178" s="65"/>
      <c r="F178" s="65"/>
      <c r="G178" s="65"/>
      <c r="H178" s="65"/>
      <c r="I178" s="65"/>
      <c r="J178" s="65"/>
      <c r="K178" s="65"/>
      <c r="L178" s="65"/>
    </row>
    <row r="179" ht="23.25" customHeight="1" spans="2:12">
      <c r="B179" s="65"/>
      <c r="C179" s="65"/>
      <c r="D179" s="65"/>
      <c r="E179" s="65"/>
      <c r="F179" s="65"/>
      <c r="G179" s="65"/>
      <c r="H179" s="65"/>
      <c r="I179" s="65"/>
      <c r="J179" s="65"/>
      <c r="K179" s="65"/>
      <c r="L179" s="65"/>
    </row>
    <row r="180" ht="23.25" customHeight="1" spans="2:12">
      <c r="B180" s="65"/>
      <c r="C180" s="65"/>
      <c r="D180" s="65"/>
      <c r="E180" s="65"/>
      <c r="F180" s="65"/>
      <c r="G180" s="65"/>
      <c r="H180" s="65"/>
      <c r="I180" s="65"/>
      <c r="J180" s="65"/>
      <c r="K180" s="65"/>
      <c r="L180" s="65"/>
    </row>
    <row r="181" ht="23.25" customHeight="1" spans="2:12">
      <c r="B181" s="65"/>
      <c r="C181" s="65"/>
      <c r="D181" s="65"/>
      <c r="E181" s="65"/>
      <c r="F181" s="65"/>
      <c r="G181" s="65"/>
      <c r="H181" s="65"/>
      <c r="I181" s="65"/>
      <c r="J181" s="65"/>
      <c r="K181" s="65"/>
      <c r="L181" s="65"/>
    </row>
    <row r="182" ht="23.25" customHeight="1" spans="2:12">
      <c r="B182" s="65"/>
      <c r="C182" s="65"/>
      <c r="D182" s="65"/>
      <c r="E182" s="65"/>
      <c r="F182" s="65"/>
      <c r="G182" s="65"/>
      <c r="H182" s="65"/>
      <c r="I182" s="65"/>
      <c r="J182" s="65"/>
      <c r="K182" s="65"/>
      <c r="L182" s="65"/>
    </row>
    <row r="183" ht="23.25" customHeight="1" spans="2:12">
      <c r="B183" s="65"/>
      <c r="C183" s="65"/>
      <c r="D183" s="65"/>
      <c r="E183" s="65"/>
      <c r="F183" s="65"/>
      <c r="G183" s="65"/>
      <c r="H183" s="65"/>
      <c r="I183" s="65"/>
      <c r="J183" s="65"/>
      <c r="K183" s="65"/>
      <c r="L183" s="65"/>
    </row>
    <row r="184" ht="23.25" customHeight="1" spans="2:12">
      <c r="B184" s="65"/>
      <c r="C184" s="65"/>
      <c r="D184" s="65"/>
      <c r="E184" s="65"/>
      <c r="F184" s="65"/>
      <c r="G184" s="65"/>
      <c r="H184" s="65"/>
      <c r="I184" s="65"/>
      <c r="J184" s="65"/>
      <c r="K184" s="65"/>
      <c r="L184" s="65"/>
    </row>
    <row r="185" ht="23.25" customHeight="1" spans="2:12">
      <c r="B185" s="65"/>
      <c r="C185" s="65"/>
      <c r="D185" s="65"/>
      <c r="E185" s="65"/>
      <c r="F185" s="65"/>
      <c r="G185" s="65"/>
      <c r="H185" s="65"/>
      <c r="I185" s="65"/>
      <c r="J185" s="65"/>
      <c r="K185" s="65"/>
      <c r="L185" s="65"/>
    </row>
    <row r="186" ht="23.25" customHeight="1" spans="2:12">
      <c r="B186" s="65"/>
      <c r="C186" s="65"/>
      <c r="D186" s="65"/>
      <c r="E186" s="65"/>
      <c r="F186" s="65"/>
      <c r="G186" s="65"/>
      <c r="H186" s="65"/>
      <c r="I186" s="65"/>
      <c r="J186" s="65"/>
      <c r="K186" s="65"/>
      <c r="L186" s="65"/>
    </row>
    <row r="187" ht="23.25" customHeight="1" spans="2:12">
      <c r="B187" s="65"/>
      <c r="C187" s="65"/>
      <c r="D187" s="65"/>
      <c r="E187" s="65"/>
      <c r="F187" s="65"/>
      <c r="G187" s="65"/>
      <c r="H187" s="65"/>
      <c r="I187" s="65"/>
      <c r="J187" s="65"/>
      <c r="K187" s="65"/>
      <c r="L187" s="65"/>
    </row>
    <row r="188" ht="23.25" customHeight="1" spans="2:12">
      <c r="B188" s="65"/>
      <c r="C188" s="65"/>
      <c r="D188" s="65"/>
      <c r="E188" s="65"/>
      <c r="F188" s="65"/>
      <c r="G188" s="65"/>
      <c r="H188" s="65"/>
      <c r="I188" s="65"/>
      <c r="J188" s="65"/>
      <c r="K188" s="65"/>
      <c r="L188" s="65"/>
    </row>
    <row r="189" ht="23.25" customHeight="1" spans="2:12">
      <c r="B189" s="65"/>
      <c r="C189" s="65"/>
      <c r="D189" s="65"/>
      <c r="E189" s="65"/>
      <c r="F189" s="65"/>
      <c r="G189" s="65"/>
      <c r="H189" s="65"/>
      <c r="I189" s="65"/>
      <c r="J189" s="65"/>
      <c r="K189" s="65"/>
      <c r="L189" s="65"/>
    </row>
    <row r="190" ht="23.25" customHeight="1" spans="2:12">
      <c r="B190" s="65"/>
      <c r="C190" s="65"/>
      <c r="D190" s="65"/>
      <c r="E190" s="65"/>
      <c r="F190" s="65"/>
      <c r="G190" s="65"/>
      <c r="H190" s="65"/>
      <c r="I190" s="65"/>
      <c r="J190" s="65"/>
      <c r="K190" s="65"/>
      <c r="L190" s="65"/>
    </row>
    <row r="191" ht="23.25" customHeight="1" spans="2:12">
      <c r="B191" s="65"/>
      <c r="C191" s="65"/>
      <c r="D191" s="65"/>
      <c r="E191" s="65"/>
      <c r="F191" s="65"/>
      <c r="G191" s="65"/>
      <c r="H191" s="65"/>
      <c r="I191" s="65"/>
      <c r="J191" s="65"/>
      <c r="K191" s="65"/>
      <c r="L191" s="65"/>
    </row>
    <row r="192" ht="23.25" customHeight="1" spans="2:12">
      <c r="B192" s="65"/>
      <c r="C192" s="65"/>
      <c r="D192" s="65"/>
      <c r="E192" s="65"/>
      <c r="F192" s="65"/>
      <c r="G192" s="65"/>
      <c r="H192" s="65"/>
      <c r="I192" s="65"/>
      <c r="J192" s="65"/>
      <c r="K192" s="65"/>
      <c r="L192" s="65"/>
    </row>
    <row r="193" ht="23.25" customHeight="1" spans="2:12">
      <c r="B193" s="65"/>
      <c r="C193" s="65"/>
      <c r="D193" s="65"/>
      <c r="E193" s="65"/>
      <c r="F193" s="65"/>
      <c r="G193" s="65"/>
      <c r="H193" s="65"/>
      <c r="I193" s="65"/>
      <c r="J193" s="65"/>
      <c r="K193" s="65"/>
      <c r="L193" s="65"/>
    </row>
    <row r="194" ht="23.25" customHeight="1" spans="2:12">
      <c r="B194" s="65"/>
      <c r="C194" s="65"/>
      <c r="D194" s="65"/>
      <c r="E194" s="65"/>
      <c r="F194" s="65"/>
      <c r="G194" s="65"/>
      <c r="H194" s="65"/>
      <c r="I194" s="65"/>
      <c r="J194" s="65"/>
      <c r="K194" s="65"/>
      <c r="L194" s="65"/>
    </row>
    <row r="195" ht="23.25" customHeight="1" spans="2:12">
      <c r="B195" s="65"/>
      <c r="C195" s="65"/>
      <c r="D195" s="65"/>
      <c r="E195" s="65"/>
      <c r="F195" s="65"/>
      <c r="G195" s="65"/>
      <c r="H195" s="65"/>
      <c r="I195" s="65"/>
      <c r="J195" s="65"/>
      <c r="K195" s="65"/>
      <c r="L195" s="65"/>
    </row>
    <row r="196" ht="23.25" customHeight="1" spans="2:12">
      <c r="B196" s="65"/>
      <c r="C196" s="65"/>
      <c r="D196" s="65"/>
      <c r="E196" s="65"/>
      <c r="F196" s="65"/>
      <c r="G196" s="65"/>
      <c r="H196" s="65"/>
      <c r="I196" s="65"/>
      <c r="J196" s="65"/>
      <c r="K196" s="65"/>
      <c r="L196" s="65"/>
    </row>
    <row r="197" ht="23.25" customHeight="1" spans="2:12">
      <c r="B197" s="65"/>
      <c r="C197" s="65"/>
      <c r="D197" s="65"/>
      <c r="E197" s="65"/>
      <c r="F197" s="65"/>
      <c r="G197" s="65"/>
      <c r="H197" s="65"/>
      <c r="I197" s="65"/>
      <c r="J197" s="65"/>
      <c r="K197" s="65"/>
      <c r="L197" s="65"/>
    </row>
    <row r="198" ht="23.25" customHeight="1" spans="2:12">
      <c r="B198" s="65"/>
      <c r="C198" s="65"/>
      <c r="D198" s="65"/>
      <c r="E198" s="65"/>
      <c r="F198" s="65"/>
      <c r="G198" s="65"/>
      <c r="H198" s="65"/>
      <c r="I198" s="65"/>
      <c r="J198" s="65"/>
      <c r="K198" s="65"/>
      <c r="L198" s="65"/>
    </row>
    <row r="199" ht="23.25" customHeight="1" spans="2:12">
      <c r="B199" s="65"/>
      <c r="C199" s="65"/>
      <c r="D199" s="65"/>
      <c r="E199" s="65"/>
      <c r="F199" s="65"/>
      <c r="G199" s="65"/>
      <c r="H199" s="65"/>
      <c r="I199" s="65"/>
      <c r="J199" s="65"/>
      <c r="K199" s="65"/>
      <c r="L199" s="65"/>
    </row>
    <row r="200" ht="23.25" customHeight="1" spans="2:12">
      <c r="B200" s="65"/>
      <c r="C200" s="65"/>
      <c r="D200" s="65"/>
      <c r="E200" s="65"/>
      <c r="F200" s="65"/>
      <c r="G200" s="65"/>
      <c r="H200" s="65"/>
      <c r="I200" s="65"/>
      <c r="J200" s="65"/>
      <c r="K200" s="65"/>
      <c r="L200" s="65"/>
    </row>
    <row r="201" ht="23.25" customHeight="1" spans="2:12">
      <c r="B201" s="65"/>
      <c r="C201" s="65"/>
      <c r="D201" s="65"/>
      <c r="E201" s="65"/>
      <c r="F201" s="65"/>
      <c r="G201" s="65"/>
      <c r="H201" s="65"/>
      <c r="I201" s="65"/>
      <c r="J201" s="65"/>
      <c r="K201" s="65"/>
      <c r="L201" s="65"/>
    </row>
    <row r="202" ht="23.25" customHeight="1" spans="2:12">
      <c r="B202" s="65"/>
      <c r="C202" s="65"/>
      <c r="D202" s="65"/>
      <c r="E202" s="65"/>
      <c r="F202" s="65"/>
      <c r="G202" s="65"/>
      <c r="H202" s="65"/>
      <c r="I202" s="65"/>
      <c r="J202" s="65"/>
      <c r="K202" s="65"/>
      <c r="L202" s="65"/>
    </row>
    <row r="203" ht="23.25" customHeight="1" spans="2:12">
      <c r="B203" s="65"/>
      <c r="C203" s="65"/>
      <c r="D203" s="65"/>
      <c r="E203" s="65"/>
      <c r="F203" s="65"/>
      <c r="G203" s="65"/>
      <c r="H203" s="65"/>
      <c r="I203" s="65"/>
      <c r="J203" s="65"/>
      <c r="K203" s="65"/>
      <c r="L203" s="65"/>
    </row>
    <row r="204" ht="23.25" customHeight="1" spans="2:12">
      <c r="B204" s="65"/>
      <c r="C204" s="65"/>
      <c r="D204" s="65"/>
      <c r="E204" s="65"/>
      <c r="F204" s="65"/>
      <c r="G204" s="65"/>
      <c r="H204" s="65"/>
      <c r="I204" s="65"/>
      <c r="J204" s="65"/>
      <c r="K204" s="65"/>
      <c r="L204" s="65"/>
    </row>
    <row r="205" ht="23.25" customHeight="1" spans="2:12">
      <c r="B205" s="65"/>
      <c r="C205" s="65"/>
      <c r="D205" s="65"/>
      <c r="E205" s="65"/>
      <c r="F205" s="65"/>
      <c r="G205" s="65"/>
      <c r="H205" s="65"/>
      <c r="I205" s="65"/>
      <c r="J205" s="65"/>
      <c r="K205" s="65"/>
      <c r="L205" s="65"/>
    </row>
    <row r="206" ht="23.25" customHeight="1" spans="2:12">
      <c r="B206" s="65"/>
      <c r="C206" s="65"/>
      <c r="D206" s="65"/>
      <c r="E206" s="65"/>
      <c r="F206" s="65"/>
      <c r="G206" s="65"/>
      <c r="H206" s="65"/>
      <c r="I206" s="65"/>
      <c r="J206" s="65"/>
      <c r="K206" s="65"/>
      <c r="L206" s="65"/>
    </row>
    <row r="207" ht="23.25" customHeight="1" spans="2:12">
      <c r="B207" s="65"/>
      <c r="C207" s="65"/>
      <c r="D207" s="65"/>
      <c r="E207" s="65"/>
      <c r="F207" s="65"/>
      <c r="G207" s="65"/>
      <c r="H207" s="65"/>
      <c r="I207" s="65"/>
      <c r="J207" s="65"/>
      <c r="K207" s="65"/>
      <c r="L207" s="65"/>
    </row>
    <row r="208" ht="23.25" customHeight="1" spans="2:12">
      <c r="B208" s="65"/>
      <c r="C208" s="65"/>
      <c r="D208" s="65"/>
      <c r="E208" s="65"/>
      <c r="F208" s="65"/>
      <c r="G208" s="65"/>
      <c r="H208" s="65"/>
      <c r="I208" s="65"/>
      <c r="J208" s="65"/>
      <c r="K208" s="65"/>
      <c r="L208" s="65"/>
    </row>
    <row r="209" ht="23.25" customHeight="1" spans="2:12">
      <c r="B209" s="65"/>
      <c r="C209" s="65"/>
      <c r="D209" s="65"/>
      <c r="E209" s="65"/>
      <c r="F209" s="65"/>
      <c r="G209" s="65"/>
      <c r="H209" s="65"/>
      <c r="I209" s="65"/>
      <c r="J209" s="65"/>
      <c r="K209" s="65"/>
      <c r="L209" s="65"/>
    </row>
    <row r="210" ht="23.25" customHeight="1" spans="2:12">
      <c r="B210" s="65"/>
      <c r="C210" s="65"/>
      <c r="D210" s="65"/>
      <c r="E210" s="65"/>
      <c r="F210" s="65"/>
      <c r="G210" s="65"/>
      <c r="H210" s="65"/>
      <c r="I210" s="65"/>
      <c r="J210" s="65"/>
      <c r="K210" s="65"/>
      <c r="L210" s="65"/>
    </row>
    <row r="211" ht="23.25" customHeight="1" spans="2:12">
      <c r="B211" s="65"/>
      <c r="C211" s="65"/>
      <c r="D211" s="65"/>
      <c r="E211" s="65"/>
      <c r="F211" s="65"/>
      <c r="G211" s="65"/>
      <c r="H211" s="65"/>
      <c r="I211" s="65"/>
      <c r="J211" s="65"/>
      <c r="K211" s="65"/>
      <c r="L211" s="65"/>
    </row>
    <row r="212" ht="23.25" customHeight="1" spans="2:12">
      <c r="B212" s="65"/>
      <c r="C212" s="65"/>
      <c r="D212" s="65"/>
      <c r="E212" s="65"/>
      <c r="F212" s="65"/>
      <c r="G212" s="65"/>
      <c r="H212" s="65"/>
      <c r="I212" s="65"/>
      <c r="J212" s="65"/>
      <c r="K212" s="65"/>
      <c r="L212" s="65"/>
    </row>
    <row r="213" ht="23.25" customHeight="1" spans="2:12">
      <c r="B213" s="65"/>
      <c r="C213" s="65"/>
      <c r="D213" s="65"/>
      <c r="E213" s="65"/>
      <c r="F213" s="65"/>
      <c r="G213" s="65"/>
      <c r="H213" s="65"/>
      <c r="I213" s="65"/>
      <c r="J213" s="65"/>
      <c r="K213" s="65"/>
      <c r="L213" s="65"/>
    </row>
    <row r="214" ht="23.25" customHeight="1" spans="2:12">
      <c r="B214" s="65"/>
      <c r="C214" s="65"/>
      <c r="D214" s="65"/>
      <c r="E214" s="65"/>
      <c r="F214" s="65"/>
      <c r="G214" s="65"/>
      <c r="H214" s="65"/>
      <c r="I214" s="65"/>
      <c r="J214" s="65"/>
      <c r="K214" s="65"/>
      <c r="L214" s="65"/>
    </row>
    <row r="215" ht="23.25" customHeight="1" spans="2:12">
      <c r="B215" s="65"/>
      <c r="C215" s="65"/>
      <c r="D215" s="65"/>
      <c r="E215" s="65"/>
      <c r="F215" s="65"/>
      <c r="G215" s="65"/>
      <c r="H215" s="65"/>
      <c r="I215" s="65"/>
      <c r="J215" s="65"/>
      <c r="K215" s="65"/>
      <c r="L215" s="65"/>
    </row>
    <row r="216" ht="23.25" customHeight="1" spans="2:12">
      <c r="B216" s="65"/>
      <c r="C216" s="65"/>
      <c r="D216" s="65"/>
      <c r="E216" s="65"/>
      <c r="F216" s="65"/>
      <c r="G216" s="65"/>
      <c r="H216" s="65"/>
      <c r="I216" s="65"/>
      <c r="J216" s="65"/>
      <c r="K216" s="65"/>
      <c r="L216" s="65"/>
    </row>
    <row r="217" ht="23.25" customHeight="1" spans="2:12">
      <c r="B217" s="65"/>
      <c r="C217" s="65"/>
      <c r="D217" s="65"/>
      <c r="E217" s="65"/>
      <c r="F217" s="65"/>
      <c r="G217" s="65"/>
      <c r="H217" s="65"/>
      <c r="I217" s="65"/>
      <c r="J217" s="65"/>
      <c r="K217" s="65"/>
      <c r="L217" s="65"/>
    </row>
    <row r="218" ht="23.25" customHeight="1" spans="2:12">
      <c r="B218" s="65"/>
      <c r="C218" s="65"/>
      <c r="D218" s="65"/>
      <c r="E218" s="65"/>
      <c r="F218" s="65"/>
      <c r="G218" s="65"/>
      <c r="H218" s="65"/>
      <c r="I218" s="65"/>
      <c r="J218" s="65"/>
      <c r="K218" s="65"/>
      <c r="L218" s="65"/>
    </row>
    <row r="219" ht="23.25" customHeight="1" spans="2:12">
      <c r="B219" s="65"/>
      <c r="C219" s="65"/>
      <c r="D219" s="65"/>
      <c r="E219" s="65"/>
      <c r="F219" s="65"/>
      <c r="G219" s="65"/>
      <c r="H219" s="65"/>
      <c r="I219" s="65"/>
      <c r="J219" s="65"/>
      <c r="K219" s="65"/>
      <c r="L219" s="65"/>
    </row>
    <row r="220" ht="23.25" customHeight="1" spans="2:12">
      <c r="B220" s="65"/>
      <c r="C220" s="65"/>
      <c r="D220" s="65"/>
      <c r="E220" s="65"/>
      <c r="F220" s="65"/>
      <c r="G220" s="65"/>
      <c r="H220" s="65"/>
      <c r="I220" s="65"/>
      <c r="J220" s="65"/>
      <c r="K220" s="65"/>
      <c r="L220" s="65"/>
    </row>
    <row r="221" ht="23.25" customHeight="1" spans="2:12">
      <c r="B221" s="65"/>
      <c r="C221" s="65"/>
      <c r="D221" s="65"/>
      <c r="E221" s="65"/>
      <c r="F221" s="65"/>
      <c r="G221" s="65"/>
      <c r="H221" s="65"/>
      <c r="I221" s="65"/>
      <c r="J221" s="65"/>
      <c r="K221" s="65"/>
      <c r="L221" s="65"/>
    </row>
    <row r="222" ht="23.25" customHeight="1" spans="2:12">
      <c r="B222" s="65"/>
      <c r="C222" s="65"/>
      <c r="D222" s="65"/>
      <c r="E222" s="65"/>
      <c r="F222" s="65"/>
      <c r="G222" s="65"/>
      <c r="H222" s="65"/>
      <c r="I222" s="65"/>
      <c r="J222" s="65"/>
      <c r="K222" s="65"/>
      <c r="L222" s="65"/>
    </row>
    <row r="223" ht="23.25" customHeight="1"/>
    <row r="224" ht="23.25" customHeight="1"/>
    <row r="225" ht="23.25" customHeight="1"/>
    <row r="226" ht="23.25" customHeight="1"/>
    <row r="227" ht="23.25" customHeight="1"/>
    <row r="228" ht="23.25" customHeight="1"/>
    <row r="229" ht="23.25" customHeight="1"/>
    <row r="230" ht="23.25" customHeight="1"/>
    <row r="231" ht="23.25" customHeight="1"/>
    <row r="232" ht="23.25" customHeight="1"/>
  </sheetData>
  <pageMargins left="0.708661417322835" right="0.708661417322835" top="0.748031496062992" bottom="0.748031496062992" header="0.31496062992126" footer="0.31496062992126"/>
  <pageSetup paperSize="9" scale="55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43</vt:i4>
      </vt:variant>
    </vt:vector>
  </HeadingPairs>
  <TitlesOfParts>
    <vt:vector size="43" baseType="lpstr">
      <vt:lpstr>capa</vt:lpstr>
      <vt:lpstr>Data_ínicio</vt:lpstr>
      <vt:lpstr>Quadro_resumo</vt:lpstr>
      <vt:lpstr>Gráfico_resumo</vt:lpstr>
      <vt:lpstr>Pós-graduação_strictosensu_2020</vt:lpstr>
      <vt:lpstr>Gráfico_pós-2020</vt:lpstr>
      <vt:lpstr>Pós-graduação_strictosensu_2019</vt:lpstr>
      <vt:lpstr>Pós-graduação_strictosensu_2018</vt:lpstr>
      <vt:lpstr>Pós-graduação_strictosensu_2017</vt:lpstr>
      <vt:lpstr>Pós-graduação_strictosensu_2016</vt:lpstr>
      <vt:lpstr>Pós-graduação_strictosensu_2015</vt:lpstr>
      <vt:lpstr>Pós-graduação_strictosensu_2014</vt:lpstr>
      <vt:lpstr>Pós-graduação_strictosensu_2013</vt:lpstr>
      <vt:lpstr>histórico_sensu_matrisemestre</vt:lpstr>
      <vt:lpstr>Qd_histórico_sensu_vaga edital</vt:lpstr>
      <vt:lpstr>Gráfico_vagas_sensu</vt:lpstr>
      <vt:lpstr>Qd_histórico_sensu_ingressante</vt:lpstr>
      <vt:lpstr>Gráfico_ingressantes_sensu</vt:lpstr>
      <vt:lpstr>Qd_histórico_sensu_titulados</vt:lpstr>
      <vt:lpstr>Gráfico_titulados_sensu</vt:lpstr>
      <vt:lpstr>Qd_histórico_sensu_excluídos</vt:lpstr>
      <vt:lpstr>Qd_histórico_sensu_anobase</vt:lpstr>
      <vt:lpstr>Gráfico_anobase_sensu</vt:lpstr>
      <vt:lpstr>Especialização</vt:lpstr>
      <vt:lpstr>Residência</vt:lpstr>
      <vt:lpstr>Gráfico_residência</vt:lpstr>
      <vt:lpstr>Aperfeiçoamento</vt:lpstr>
      <vt:lpstr>monogr_teses_dissertações</vt:lpstr>
      <vt:lpstr>Gráfico_mono_teses_dissertações</vt:lpstr>
      <vt:lpstr>Docentes_pós</vt:lpstr>
      <vt:lpstr>Quadro_afastamento_servidores</vt:lpstr>
      <vt:lpstr>Gráfico_Afastamentos_servidores</vt:lpstr>
      <vt:lpstr>Quadro_bolsas_CAPES</vt:lpstr>
      <vt:lpstr>Gráfico_bolsas_capes</vt:lpstr>
      <vt:lpstr>Quadros_Bolsas CNPq e fundect</vt:lpstr>
      <vt:lpstr>Gráfico_bolsas_cnpq_fundect</vt:lpstr>
      <vt:lpstr>indicadores_grande área</vt:lpstr>
      <vt:lpstr>Gráfico_grande área</vt:lpstr>
      <vt:lpstr>projetos_pesquisa</vt:lpstr>
      <vt:lpstr>Gráfico_projetos_pesquisa</vt:lpstr>
      <vt:lpstr>Apoio finan Projetos Pesquisa</vt:lpstr>
      <vt:lpstr>Gráfico_apoio finan</vt:lpstr>
      <vt:lpstr>Atualização do arquivo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Mauro Roberto da Cunha Junior</dc:creator>
  <cp:lastModifiedBy>rozimarerivas</cp:lastModifiedBy>
  <dcterms:created xsi:type="dcterms:W3CDTF">2006-09-16T00:00:00Z</dcterms:created>
  <dcterms:modified xsi:type="dcterms:W3CDTF">2022-09-28T19:25:23Z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1046-11.2.0.9747</vt:lpwstr>
  </property>
</Properties>
</file>